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F:\SYS\Analyseforudsætninger til Energinet\AF20\Endelig AF20\Materiale til Hjemmesiden - Revideret\"/>
    </mc:Choice>
  </mc:AlternateContent>
  <bookViews>
    <workbookView xWindow="0" yWindow="60" windowWidth="20750" windowHeight="9650" tabRatio="836"/>
  </bookViews>
  <sheets>
    <sheet name="Introduktion" sheetId="11" r:id="rId1"/>
    <sheet name="Brændselspriser" sheetId="6" r:id="rId2"/>
    <sheet name="CO2-kvotepris" sheetId="5" r:id="rId3"/>
    <sheet name="Elforbrug" sheetId="8" r:id="rId4"/>
    <sheet name="Fjernvarmeforbrug" sheetId="9" r:id="rId5"/>
    <sheet name="Kraftværksoversigt" sheetId="19" r:id="rId6"/>
    <sheet name="Kraftværkskapaciteter" sheetId="20" r:id="rId7"/>
    <sheet name="Vindmøller" sheetId="12" r:id="rId8"/>
    <sheet name="Solceller" sheetId="14" r:id="rId9"/>
    <sheet name="Udlandsforbindelser" sheetId="18" r:id="rId10"/>
    <sheet name="Gas" sheetId="10" r:id="rId11"/>
    <sheet name="Elpriser" sheetId="23" r:id="rId12"/>
    <sheet name="Figurer" sheetId="21" r:id="rId13"/>
  </sheets>
  <externalReferences>
    <externalReference r:id="rId14"/>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F_Fastprisår">'[1]Info og Centrale forudsætninger'!$B$8</definedName>
    <definedName name="dict" localSheetId="11">#REF!</definedName>
    <definedName name="dict" localSheetId="4">#REF!</definedName>
    <definedName name="dict" localSheetId="10">#REF!</definedName>
    <definedName name="dict" localSheetId="9">#REF!</definedName>
    <definedName name="dict">#REF!</definedName>
    <definedName name="El">#REF!</definedName>
    <definedName name="Elforbrug_Fordeling" localSheetId="11">#REF!</definedName>
    <definedName name="Elforbrug_Fordeling" localSheetId="4">#REF!</definedName>
    <definedName name="Elforbrug_Fordeling" localSheetId="10">#REF!</definedName>
    <definedName name="Elforbrug_Fordeling">#REF!</definedName>
    <definedName name="Elforbrug_Nettab" localSheetId="11">#REF!</definedName>
    <definedName name="Elforbrug_Nettab" localSheetId="4">#REF!</definedName>
    <definedName name="Elforbrug_Nettab" localSheetId="10">#REF!</definedName>
    <definedName name="Elforbrug_Nettab" localSheetId="9">[2]Elforbrug!$D$6:$Z$8</definedName>
    <definedName name="Elforbrug_Nettab">#REF!</definedName>
    <definedName name="Pal_Workbook_GUID" hidden="1">"72JZWYL6P959RFW66W1IKY6K"</definedName>
    <definedName name="PJ2GWh" localSheetId="11">#REF!</definedName>
    <definedName name="PJ2GWh" localSheetId="4">#REF!</definedName>
    <definedName name="PJ2GWh" localSheetId="10">#REF!</definedName>
    <definedName name="PJ2GWh">#REF!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62913"/>
</workbook>
</file>

<file path=xl/calcChain.xml><?xml version="1.0" encoding="utf-8"?>
<calcChain xmlns="http://schemas.openxmlformats.org/spreadsheetml/2006/main">
  <c r="D49" i="23" l="1"/>
  <c r="E49" i="23"/>
  <c r="F49" i="23"/>
  <c r="G49" i="23"/>
  <c r="H49" i="23"/>
  <c r="I49" i="23"/>
  <c r="J49" i="23"/>
  <c r="K49" i="23"/>
  <c r="L49" i="23"/>
  <c r="M49" i="23"/>
  <c r="N49" i="23"/>
  <c r="O49" i="23"/>
  <c r="P49" i="23"/>
  <c r="Q49" i="23"/>
  <c r="R49" i="23"/>
  <c r="S49" i="23"/>
  <c r="T49" i="23"/>
  <c r="U49" i="23"/>
  <c r="V49" i="23"/>
  <c r="D50" i="23"/>
  <c r="E50" i="23"/>
  <c r="F50" i="23"/>
  <c r="G50" i="23"/>
  <c r="H50" i="23"/>
  <c r="I50" i="23"/>
  <c r="J50" i="23"/>
  <c r="K50" i="23"/>
  <c r="L50" i="23"/>
  <c r="M50" i="23"/>
  <c r="N50" i="23"/>
  <c r="O50" i="23"/>
  <c r="P50" i="23"/>
  <c r="Q50" i="23"/>
  <c r="R50" i="23"/>
  <c r="S50" i="23"/>
  <c r="T50" i="23"/>
  <c r="U50" i="23"/>
  <c r="V50" i="23"/>
  <c r="D51" i="23"/>
  <c r="E51" i="23"/>
  <c r="F51" i="23"/>
  <c r="G51" i="23"/>
  <c r="H51" i="23"/>
  <c r="I51" i="23"/>
  <c r="J51" i="23"/>
  <c r="K51" i="23"/>
  <c r="L51" i="23"/>
  <c r="M51" i="23"/>
  <c r="N51" i="23"/>
  <c r="O51" i="23"/>
  <c r="P51" i="23"/>
  <c r="Q51" i="23"/>
  <c r="R51" i="23"/>
  <c r="S51" i="23"/>
  <c r="T51" i="23"/>
  <c r="U51" i="23"/>
  <c r="V51" i="23"/>
  <c r="C50" i="23"/>
  <c r="C51" i="23"/>
  <c r="C49" i="23"/>
  <c r="D44" i="23"/>
  <c r="E44" i="23"/>
  <c r="F44" i="23"/>
  <c r="G44" i="23"/>
  <c r="H44" i="23"/>
  <c r="I44" i="23"/>
  <c r="J44" i="23"/>
  <c r="K44" i="23"/>
  <c r="L44" i="23"/>
  <c r="M44" i="23"/>
  <c r="N44" i="23"/>
  <c r="O44" i="23"/>
  <c r="P44" i="23"/>
  <c r="Q44" i="23"/>
  <c r="R44" i="23"/>
  <c r="S44" i="23"/>
  <c r="T44" i="23"/>
  <c r="U44" i="23"/>
  <c r="V44" i="23"/>
  <c r="D45" i="23"/>
  <c r="E45" i="23"/>
  <c r="F45" i="23"/>
  <c r="G45" i="23"/>
  <c r="H45" i="23"/>
  <c r="I45" i="23"/>
  <c r="J45" i="23"/>
  <c r="K45" i="23"/>
  <c r="L45" i="23"/>
  <c r="M45" i="23"/>
  <c r="N45" i="23"/>
  <c r="O45" i="23"/>
  <c r="P45" i="23"/>
  <c r="Q45" i="23"/>
  <c r="R45" i="23"/>
  <c r="S45" i="23"/>
  <c r="T45" i="23"/>
  <c r="U45" i="23"/>
  <c r="V45" i="23"/>
  <c r="D46" i="23"/>
  <c r="E46" i="23"/>
  <c r="F46" i="23"/>
  <c r="G46" i="23"/>
  <c r="H46" i="23"/>
  <c r="I46" i="23"/>
  <c r="J46" i="23"/>
  <c r="K46" i="23"/>
  <c r="L46" i="23"/>
  <c r="M46" i="23"/>
  <c r="N46" i="23"/>
  <c r="O46" i="23"/>
  <c r="P46" i="23"/>
  <c r="Q46" i="23"/>
  <c r="R46" i="23"/>
  <c r="S46" i="23"/>
  <c r="T46" i="23"/>
  <c r="U46" i="23"/>
  <c r="V46" i="23"/>
  <c r="C45" i="23"/>
  <c r="C46" i="23"/>
  <c r="C44" i="23"/>
  <c r="D39" i="23"/>
  <c r="E39" i="23"/>
  <c r="F39" i="23"/>
  <c r="G39" i="23"/>
  <c r="H39" i="23"/>
  <c r="I39" i="23"/>
  <c r="J39" i="23"/>
  <c r="K39" i="23"/>
  <c r="L39" i="23"/>
  <c r="M39" i="23"/>
  <c r="N39" i="23"/>
  <c r="O39" i="23"/>
  <c r="P39" i="23"/>
  <c r="Q39" i="23"/>
  <c r="R39" i="23"/>
  <c r="S39" i="23"/>
  <c r="T39" i="23"/>
  <c r="U39" i="23"/>
  <c r="V39" i="23"/>
  <c r="D40" i="23"/>
  <c r="E40" i="23"/>
  <c r="F40" i="23"/>
  <c r="G40" i="23"/>
  <c r="H40" i="23"/>
  <c r="I40" i="23"/>
  <c r="J40" i="23"/>
  <c r="K40" i="23"/>
  <c r="L40" i="23"/>
  <c r="M40" i="23"/>
  <c r="N40" i="23"/>
  <c r="O40" i="23"/>
  <c r="P40" i="23"/>
  <c r="Q40" i="23"/>
  <c r="R40" i="23"/>
  <c r="S40" i="23"/>
  <c r="T40" i="23"/>
  <c r="U40" i="23"/>
  <c r="V40" i="23"/>
  <c r="D41" i="23"/>
  <c r="E41" i="23"/>
  <c r="F41" i="23"/>
  <c r="G41" i="23"/>
  <c r="H41" i="23"/>
  <c r="I41" i="23"/>
  <c r="J41" i="23"/>
  <c r="K41" i="23"/>
  <c r="L41" i="23"/>
  <c r="M41" i="23"/>
  <c r="N41" i="23"/>
  <c r="O41" i="23"/>
  <c r="P41" i="23"/>
  <c r="Q41" i="23"/>
  <c r="R41" i="23"/>
  <c r="S41" i="23"/>
  <c r="T41" i="23"/>
  <c r="U41" i="23"/>
  <c r="V41" i="23"/>
  <c r="C40" i="23"/>
  <c r="C41" i="23"/>
  <c r="C39" i="23"/>
  <c r="H16" i="19" l="1"/>
  <c r="H33" i="19"/>
  <c r="H32" i="19"/>
  <c r="E175" i="12" l="1"/>
  <c r="Y175" i="12"/>
  <c r="X175" i="12"/>
  <c r="W175" i="12"/>
  <c r="V175" i="12"/>
  <c r="U175" i="12"/>
  <c r="T175" i="12"/>
  <c r="S175" i="12"/>
  <c r="R175" i="12"/>
  <c r="Q175" i="12"/>
  <c r="P175" i="12"/>
  <c r="O175" i="12"/>
  <c r="N175" i="12"/>
  <c r="M175" i="12"/>
  <c r="L175" i="12"/>
  <c r="K175" i="12"/>
  <c r="J175" i="12"/>
  <c r="I175" i="12"/>
  <c r="H175" i="12"/>
  <c r="G175" i="12"/>
  <c r="F175" i="12"/>
  <c r="F150" i="12"/>
  <c r="G150" i="12"/>
  <c r="H150" i="12"/>
  <c r="I150" i="12"/>
  <c r="J150" i="12"/>
  <c r="K150" i="12"/>
  <c r="L150" i="12"/>
  <c r="M150" i="12"/>
  <c r="N150" i="12"/>
  <c r="O150" i="12"/>
  <c r="P150" i="12"/>
  <c r="Q150" i="12"/>
  <c r="R150" i="12"/>
  <c r="S150" i="12"/>
  <c r="T150" i="12"/>
  <c r="U150" i="12"/>
  <c r="V150" i="12"/>
  <c r="W150" i="12"/>
  <c r="X150" i="12"/>
  <c r="Y150" i="12"/>
  <c r="E150" i="12"/>
  <c r="F140" i="12"/>
  <c r="G140" i="12"/>
  <c r="H140" i="12"/>
  <c r="I140" i="12"/>
  <c r="J140" i="12"/>
  <c r="K140" i="12"/>
  <c r="L140" i="12"/>
  <c r="M140" i="12"/>
  <c r="N140" i="12"/>
  <c r="O140" i="12"/>
  <c r="P140" i="12"/>
  <c r="Q140" i="12"/>
  <c r="R140" i="12"/>
  <c r="S140" i="12"/>
  <c r="T140" i="12"/>
  <c r="U140" i="12"/>
  <c r="V140" i="12"/>
  <c r="W140" i="12"/>
  <c r="X140" i="12"/>
  <c r="Y140" i="12"/>
  <c r="F141" i="12"/>
  <c r="G141" i="12"/>
  <c r="H141" i="12"/>
  <c r="I141" i="12"/>
  <c r="J141" i="12"/>
  <c r="K141" i="12"/>
  <c r="L141" i="12"/>
  <c r="M141" i="12"/>
  <c r="N141" i="12"/>
  <c r="O141" i="12"/>
  <c r="P141" i="12"/>
  <c r="Q141" i="12"/>
  <c r="R141" i="12"/>
  <c r="S141" i="12"/>
  <c r="T141" i="12"/>
  <c r="U141" i="12"/>
  <c r="V141" i="12"/>
  <c r="W141" i="12"/>
  <c r="X141" i="12"/>
  <c r="Y141" i="12"/>
  <c r="F142" i="12"/>
  <c r="G142" i="12"/>
  <c r="H142" i="12"/>
  <c r="I142" i="12"/>
  <c r="J142" i="12"/>
  <c r="K142" i="12"/>
  <c r="L142" i="12"/>
  <c r="M142" i="12"/>
  <c r="N142" i="12"/>
  <c r="O142" i="12"/>
  <c r="P142" i="12"/>
  <c r="Q142" i="12"/>
  <c r="R142" i="12"/>
  <c r="S142" i="12"/>
  <c r="T142" i="12"/>
  <c r="U142" i="12"/>
  <c r="V142" i="12"/>
  <c r="W142" i="12"/>
  <c r="X142" i="12"/>
  <c r="Y142" i="12"/>
  <c r="F143" i="12"/>
  <c r="G143" i="12"/>
  <c r="H143" i="12"/>
  <c r="I143" i="12"/>
  <c r="J143" i="12"/>
  <c r="K143" i="12"/>
  <c r="L143" i="12"/>
  <c r="M143" i="12"/>
  <c r="N143" i="12"/>
  <c r="O143" i="12"/>
  <c r="P143" i="12"/>
  <c r="Q143" i="12"/>
  <c r="R143" i="12"/>
  <c r="S143" i="12"/>
  <c r="T143" i="12"/>
  <c r="U143" i="12"/>
  <c r="V143" i="12"/>
  <c r="W143" i="12"/>
  <c r="X143" i="12"/>
  <c r="Y143" i="12"/>
  <c r="F144" i="12"/>
  <c r="G144" i="12"/>
  <c r="H144" i="12"/>
  <c r="I144" i="12"/>
  <c r="J144" i="12"/>
  <c r="K144" i="12"/>
  <c r="L144" i="12"/>
  <c r="M144" i="12"/>
  <c r="N144" i="12"/>
  <c r="O144" i="12"/>
  <c r="P144" i="12"/>
  <c r="Q144" i="12"/>
  <c r="R144" i="12"/>
  <c r="S144" i="12"/>
  <c r="T144" i="12"/>
  <c r="U144" i="12"/>
  <c r="V144" i="12"/>
  <c r="W144" i="12"/>
  <c r="X144" i="12"/>
  <c r="Y144" i="12"/>
  <c r="F145" i="12"/>
  <c r="G145" i="12"/>
  <c r="H145" i="12"/>
  <c r="I145" i="12"/>
  <c r="J145" i="12"/>
  <c r="K145" i="12"/>
  <c r="L145" i="12"/>
  <c r="M145" i="12"/>
  <c r="N145" i="12"/>
  <c r="O145" i="12"/>
  <c r="P145" i="12"/>
  <c r="Q145" i="12"/>
  <c r="R145" i="12"/>
  <c r="S145" i="12"/>
  <c r="T145" i="12"/>
  <c r="U145" i="12"/>
  <c r="V145" i="12"/>
  <c r="W145" i="12"/>
  <c r="X145" i="12"/>
  <c r="Y145" i="12"/>
  <c r="F146" i="12"/>
  <c r="G146" i="12"/>
  <c r="H146" i="12"/>
  <c r="I146" i="12"/>
  <c r="J146" i="12"/>
  <c r="K146" i="12"/>
  <c r="L146" i="12"/>
  <c r="M146" i="12"/>
  <c r="N146" i="12"/>
  <c r="O146" i="12"/>
  <c r="P146" i="12"/>
  <c r="Q146" i="12"/>
  <c r="R146" i="12"/>
  <c r="S146" i="12"/>
  <c r="T146" i="12"/>
  <c r="U146" i="12"/>
  <c r="V146" i="12"/>
  <c r="W146" i="12"/>
  <c r="X146" i="12"/>
  <c r="Y146" i="12"/>
  <c r="F147" i="12"/>
  <c r="G147" i="12"/>
  <c r="H147" i="12"/>
  <c r="I147" i="12"/>
  <c r="J147" i="12"/>
  <c r="K147" i="12"/>
  <c r="L147" i="12"/>
  <c r="M147" i="12"/>
  <c r="N147" i="12"/>
  <c r="O147" i="12"/>
  <c r="P147" i="12"/>
  <c r="Q147" i="12"/>
  <c r="R147" i="12"/>
  <c r="S147" i="12"/>
  <c r="T147" i="12"/>
  <c r="U147" i="12"/>
  <c r="V147" i="12"/>
  <c r="W147" i="12"/>
  <c r="X147" i="12"/>
  <c r="Y147" i="12"/>
  <c r="F148" i="12"/>
  <c r="G148" i="12"/>
  <c r="H148" i="12"/>
  <c r="I148" i="12"/>
  <c r="J148" i="12"/>
  <c r="K148" i="12"/>
  <c r="L148" i="12"/>
  <c r="M148" i="12"/>
  <c r="N148" i="12"/>
  <c r="O148" i="12"/>
  <c r="P148" i="12"/>
  <c r="Q148" i="12"/>
  <c r="R148" i="12"/>
  <c r="S148" i="12"/>
  <c r="T148" i="12"/>
  <c r="U148" i="12"/>
  <c r="V148" i="12"/>
  <c r="W148" i="12"/>
  <c r="X148" i="12"/>
  <c r="Y148" i="12"/>
  <c r="F149" i="12"/>
  <c r="G149" i="12"/>
  <c r="H149" i="12"/>
  <c r="I149" i="12"/>
  <c r="J149" i="12"/>
  <c r="K149" i="12"/>
  <c r="L149" i="12"/>
  <c r="M149" i="12"/>
  <c r="N149" i="12"/>
  <c r="O149" i="12"/>
  <c r="P149" i="12"/>
  <c r="Q149" i="12"/>
  <c r="R149" i="12"/>
  <c r="S149" i="12"/>
  <c r="T149" i="12"/>
  <c r="U149" i="12"/>
  <c r="V149" i="12"/>
  <c r="W149" i="12"/>
  <c r="X149" i="12"/>
  <c r="Y149" i="12"/>
  <c r="E141" i="12"/>
  <c r="E142" i="12"/>
  <c r="E143" i="12"/>
  <c r="E144" i="12"/>
  <c r="E145" i="12"/>
  <c r="E146" i="12"/>
  <c r="E147" i="12"/>
  <c r="E148" i="12"/>
  <c r="E149" i="12"/>
  <c r="E140" i="12"/>
  <c r="F114" i="12"/>
  <c r="G114" i="12"/>
  <c r="H114" i="12"/>
  <c r="I114" i="12"/>
  <c r="J114" i="12"/>
  <c r="K114" i="12"/>
  <c r="L114" i="12"/>
  <c r="M114" i="12"/>
  <c r="N114" i="12"/>
  <c r="O114" i="12"/>
  <c r="P114" i="12"/>
  <c r="Q114" i="12"/>
  <c r="R114" i="12"/>
  <c r="S114" i="12"/>
  <c r="T114" i="12"/>
  <c r="U114" i="12"/>
  <c r="V114" i="12"/>
  <c r="W114" i="12"/>
  <c r="X114" i="12"/>
  <c r="Y114" i="12"/>
  <c r="F115" i="12"/>
  <c r="G115" i="12"/>
  <c r="H115" i="12"/>
  <c r="I115" i="12"/>
  <c r="J115" i="12"/>
  <c r="K115" i="12"/>
  <c r="L115" i="12"/>
  <c r="M115" i="12"/>
  <c r="N115" i="12"/>
  <c r="O115" i="12"/>
  <c r="P115" i="12"/>
  <c r="Q115" i="12"/>
  <c r="R115" i="12"/>
  <c r="S115" i="12"/>
  <c r="T115" i="12"/>
  <c r="U115" i="12"/>
  <c r="V115" i="12"/>
  <c r="W115" i="12"/>
  <c r="X115" i="12"/>
  <c r="Y115" i="12"/>
  <c r="F116" i="12"/>
  <c r="G116" i="12"/>
  <c r="H116" i="12"/>
  <c r="I116" i="12"/>
  <c r="J116" i="12"/>
  <c r="K116" i="12"/>
  <c r="L116" i="12"/>
  <c r="M116" i="12"/>
  <c r="N116" i="12"/>
  <c r="O116" i="12"/>
  <c r="P116" i="12"/>
  <c r="Q116" i="12"/>
  <c r="R116" i="12"/>
  <c r="S116" i="12"/>
  <c r="T116" i="12"/>
  <c r="U116" i="12"/>
  <c r="V116" i="12"/>
  <c r="W116" i="12"/>
  <c r="X116" i="12"/>
  <c r="Y116" i="12"/>
  <c r="F117" i="12"/>
  <c r="G117" i="12"/>
  <c r="H117" i="12"/>
  <c r="I117" i="12"/>
  <c r="J117" i="12"/>
  <c r="K117" i="12"/>
  <c r="L117" i="12"/>
  <c r="M117" i="12"/>
  <c r="N117" i="12"/>
  <c r="O117" i="12"/>
  <c r="P117" i="12"/>
  <c r="Q117" i="12"/>
  <c r="R117" i="12"/>
  <c r="S117" i="12"/>
  <c r="T117" i="12"/>
  <c r="U117" i="12"/>
  <c r="V117" i="12"/>
  <c r="W117" i="12"/>
  <c r="X117" i="12"/>
  <c r="Y117" i="12"/>
  <c r="E115" i="12"/>
  <c r="E116" i="12"/>
  <c r="E117" i="12"/>
  <c r="E114" i="12"/>
  <c r="F90" i="12"/>
  <c r="G90" i="12"/>
  <c r="H90" i="12"/>
  <c r="I90" i="12"/>
  <c r="J90" i="12"/>
  <c r="K90" i="12"/>
  <c r="L90" i="12"/>
  <c r="M90" i="12"/>
  <c r="N90" i="12"/>
  <c r="O90" i="12"/>
  <c r="P90" i="12"/>
  <c r="Q90" i="12"/>
  <c r="R90" i="12"/>
  <c r="S90" i="12"/>
  <c r="T90" i="12"/>
  <c r="U90" i="12"/>
  <c r="V90" i="12"/>
  <c r="W90" i="12"/>
  <c r="X90" i="12"/>
  <c r="Y90" i="12"/>
  <c r="F91" i="12"/>
  <c r="G91" i="12"/>
  <c r="H91" i="12"/>
  <c r="I91" i="12"/>
  <c r="J91" i="12"/>
  <c r="K91" i="12"/>
  <c r="L91" i="12"/>
  <c r="M91" i="12"/>
  <c r="N91" i="12"/>
  <c r="O91" i="12"/>
  <c r="P91" i="12"/>
  <c r="Q91" i="12"/>
  <c r="R91" i="12"/>
  <c r="S91" i="12"/>
  <c r="T91" i="12"/>
  <c r="U91" i="12"/>
  <c r="V91" i="12"/>
  <c r="W91" i="12"/>
  <c r="X91" i="12"/>
  <c r="Y91" i="12"/>
  <c r="F92" i="12"/>
  <c r="G92" i="12"/>
  <c r="H92" i="12"/>
  <c r="I92" i="12"/>
  <c r="J92" i="12"/>
  <c r="K92" i="12"/>
  <c r="L92" i="12"/>
  <c r="M92" i="12"/>
  <c r="N92" i="12"/>
  <c r="O92" i="12"/>
  <c r="P92" i="12"/>
  <c r="Q92" i="12"/>
  <c r="R92" i="12"/>
  <c r="S92" i="12"/>
  <c r="T92" i="12"/>
  <c r="U92" i="12"/>
  <c r="V92" i="12"/>
  <c r="W92" i="12"/>
  <c r="X92" i="12"/>
  <c r="Y92" i="12"/>
  <c r="F93" i="12"/>
  <c r="G93" i="12"/>
  <c r="H93" i="12"/>
  <c r="I93" i="12"/>
  <c r="J93" i="12"/>
  <c r="K93" i="12"/>
  <c r="L93" i="12"/>
  <c r="M93" i="12"/>
  <c r="N93" i="12"/>
  <c r="O93" i="12"/>
  <c r="P93" i="12"/>
  <c r="Q93" i="12"/>
  <c r="R93" i="12"/>
  <c r="S93" i="12"/>
  <c r="T93" i="12"/>
  <c r="U93" i="12"/>
  <c r="V93" i="12"/>
  <c r="W93" i="12"/>
  <c r="X93" i="12"/>
  <c r="Y93" i="12"/>
  <c r="F94" i="12"/>
  <c r="G94" i="12"/>
  <c r="H94" i="12"/>
  <c r="I94" i="12"/>
  <c r="J94" i="12"/>
  <c r="K94" i="12"/>
  <c r="L94" i="12"/>
  <c r="M94" i="12"/>
  <c r="N94" i="12"/>
  <c r="O94" i="12"/>
  <c r="P94" i="12"/>
  <c r="Q94" i="12"/>
  <c r="R94" i="12"/>
  <c r="S94" i="12"/>
  <c r="T94" i="12"/>
  <c r="U94" i="12"/>
  <c r="V94" i="12"/>
  <c r="W94" i="12"/>
  <c r="X94" i="12"/>
  <c r="Y94" i="12"/>
  <c r="F95" i="12"/>
  <c r="G95" i="12"/>
  <c r="H95" i="12"/>
  <c r="I95" i="12"/>
  <c r="J95" i="12"/>
  <c r="K95" i="12"/>
  <c r="L95" i="12"/>
  <c r="M95" i="12"/>
  <c r="N95" i="12"/>
  <c r="O95" i="12"/>
  <c r="P95" i="12"/>
  <c r="Q95" i="12"/>
  <c r="R95" i="12"/>
  <c r="S95" i="12"/>
  <c r="T95" i="12"/>
  <c r="U95" i="12"/>
  <c r="V95" i="12"/>
  <c r="W95" i="12"/>
  <c r="X95" i="12"/>
  <c r="Y95" i="12"/>
  <c r="F96" i="12"/>
  <c r="G96" i="12"/>
  <c r="H96" i="12"/>
  <c r="I96" i="12"/>
  <c r="J96" i="12"/>
  <c r="K96" i="12"/>
  <c r="L96" i="12"/>
  <c r="M96" i="12"/>
  <c r="N96" i="12"/>
  <c r="O96" i="12"/>
  <c r="P96" i="12"/>
  <c r="Q96" i="12"/>
  <c r="R96" i="12"/>
  <c r="S96" i="12"/>
  <c r="T96" i="12"/>
  <c r="U96" i="12"/>
  <c r="V96" i="12"/>
  <c r="W96" i="12"/>
  <c r="X96" i="12"/>
  <c r="Y96" i="12"/>
  <c r="E91" i="12"/>
  <c r="E92" i="12"/>
  <c r="E93" i="12"/>
  <c r="E94" i="12"/>
  <c r="E95" i="12"/>
  <c r="E96" i="12"/>
  <c r="E90" i="12"/>
  <c r="F65" i="12"/>
  <c r="G65" i="12"/>
  <c r="H65" i="12"/>
  <c r="I65" i="12"/>
  <c r="J65" i="12"/>
  <c r="K65" i="12"/>
  <c r="L65" i="12"/>
  <c r="M65" i="12"/>
  <c r="N65" i="12"/>
  <c r="O65" i="12"/>
  <c r="P65" i="12"/>
  <c r="Q65" i="12"/>
  <c r="R65" i="12"/>
  <c r="S65" i="12"/>
  <c r="T65" i="12"/>
  <c r="U65" i="12"/>
  <c r="V65" i="12"/>
  <c r="W65" i="12"/>
  <c r="X65" i="12"/>
  <c r="Y65" i="12"/>
  <c r="F66" i="12"/>
  <c r="G66" i="12"/>
  <c r="H66" i="12"/>
  <c r="I66" i="12"/>
  <c r="J66" i="12"/>
  <c r="K66" i="12"/>
  <c r="L66" i="12"/>
  <c r="M66" i="12"/>
  <c r="N66" i="12"/>
  <c r="O66" i="12"/>
  <c r="P66" i="12"/>
  <c r="Q66" i="12"/>
  <c r="R66" i="12"/>
  <c r="S66" i="12"/>
  <c r="T66" i="12"/>
  <c r="U66" i="12"/>
  <c r="V66" i="12"/>
  <c r="W66" i="12"/>
  <c r="X66" i="12"/>
  <c r="Y66" i="12"/>
  <c r="F67" i="12"/>
  <c r="G67" i="12"/>
  <c r="H67" i="12"/>
  <c r="I67" i="12"/>
  <c r="J67" i="12"/>
  <c r="K67" i="12"/>
  <c r="L67" i="12"/>
  <c r="M67" i="12"/>
  <c r="N67" i="12"/>
  <c r="O67" i="12"/>
  <c r="P67" i="12"/>
  <c r="Q67" i="12"/>
  <c r="R67" i="12"/>
  <c r="S67" i="12"/>
  <c r="T67" i="12"/>
  <c r="U67" i="12"/>
  <c r="V67" i="12"/>
  <c r="W67" i="12"/>
  <c r="X67" i="12"/>
  <c r="Y67" i="12"/>
  <c r="F68" i="12"/>
  <c r="G68" i="12"/>
  <c r="H68" i="12"/>
  <c r="I68" i="12"/>
  <c r="J68" i="12"/>
  <c r="K68" i="12"/>
  <c r="L68" i="12"/>
  <c r="M68" i="12"/>
  <c r="N68" i="12"/>
  <c r="O68" i="12"/>
  <c r="P68" i="12"/>
  <c r="Q68" i="12"/>
  <c r="R68" i="12"/>
  <c r="S68" i="12"/>
  <c r="T68" i="12"/>
  <c r="U68" i="12"/>
  <c r="V68" i="12"/>
  <c r="W68" i="12"/>
  <c r="X68" i="12"/>
  <c r="Y68" i="12"/>
  <c r="F69" i="12"/>
  <c r="G69" i="12"/>
  <c r="H69" i="12"/>
  <c r="I69" i="12"/>
  <c r="J69" i="12"/>
  <c r="K69" i="12"/>
  <c r="L69" i="12"/>
  <c r="M69" i="12"/>
  <c r="N69" i="12"/>
  <c r="O69" i="12"/>
  <c r="P69" i="12"/>
  <c r="Q69" i="12"/>
  <c r="R69" i="12"/>
  <c r="S69" i="12"/>
  <c r="T69" i="12"/>
  <c r="U69" i="12"/>
  <c r="V69" i="12"/>
  <c r="W69" i="12"/>
  <c r="X69" i="12"/>
  <c r="Y69" i="12"/>
  <c r="F70" i="12"/>
  <c r="G70" i="12"/>
  <c r="H70" i="12"/>
  <c r="I70" i="12"/>
  <c r="J70" i="12"/>
  <c r="K70" i="12"/>
  <c r="L70" i="12"/>
  <c r="M70" i="12"/>
  <c r="N70" i="12"/>
  <c r="O70" i="12"/>
  <c r="P70" i="12"/>
  <c r="Q70" i="12"/>
  <c r="R70" i="12"/>
  <c r="S70" i="12"/>
  <c r="T70" i="12"/>
  <c r="U70" i="12"/>
  <c r="V70" i="12"/>
  <c r="W70" i="12"/>
  <c r="X70" i="12"/>
  <c r="Y70" i="12"/>
  <c r="E70" i="12"/>
  <c r="E66" i="12"/>
  <c r="E67" i="12"/>
  <c r="E68" i="12"/>
  <c r="E69" i="12"/>
  <c r="E65" i="12"/>
  <c r="H71" i="12" l="1"/>
  <c r="W119" i="12"/>
  <c r="E118" i="12"/>
  <c r="U97" i="12"/>
  <c r="M118" i="12"/>
  <c r="O118" i="12"/>
  <c r="M151" i="12"/>
  <c r="M152" i="12" s="1"/>
  <c r="W118" i="12"/>
  <c r="U119" i="12"/>
  <c r="O119" i="12"/>
  <c r="E151" i="12"/>
  <c r="E152" i="12" s="1"/>
  <c r="W151" i="12"/>
  <c r="W152" i="12" s="1"/>
  <c r="O151" i="12"/>
  <c r="O152" i="12" s="1"/>
  <c r="G151" i="12"/>
  <c r="G152" i="12" s="1"/>
  <c r="E97" i="12"/>
  <c r="T119" i="12"/>
  <c r="L119" i="12"/>
  <c r="U151" i="12"/>
  <c r="U152" i="12" s="1"/>
  <c r="R98" i="12"/>
  <c r="J98" i="12"/>
  <c r="V97" i="12"/>
  <c r="Y118" i="12"/>
  <c r="Q118" i="12"/>
  <c r="S98" i="12"/>
  <c r="G118" i="12"/>
  <c r="S118" i="12"/>
  <c r="V151" i="12"/>
  <c r="V152" i="12" s="1"/>
  <c r="N151" i="12"/>
  <c r="N152" i="12" s="1"/>
  <c r="F151" i="12"/>
  <c r="F152" i="12" s="1"/>
  <c r="I118" i="12"/>
  <c r="Y119" i="12"/>
  <c r="Q119" i="12"/>
  <c r="I119" i="12"/>
  <c r="T151" i="12"/>
  <c r="T152" i="12" s="1"/>
  <c r="L151" i="12"/>
  <c r="L152" i="12" s="1"/>
  <c r="U71" i="12"/>
  <c r="X118" i="12"/>
  <c r="P118" i="12"/>
  <c r="H118" i="12"/>
  <c r="X119" i="12"/>
  <c r="P119" i="12"/>
  <c r="H119" i="12"/>
  <c r="S151" i="12"/>
  <c r="S152" i="12" s="1"/>
  <c r="K151" i="12"/>
  <c r="I71" i="12"/>
  <c r="S97" i="12"/>
  <c r="K97" i="12"/>
  <c r="R151" i="12"/>
  <c r="R152" i="12" s="1"/>
  <c r="J151" i="12"/>
  <c r="J152" i="12" s="1"/>
  <c r="M72" i="12"/>
  <c r="E98" i="12"/>
  <c r="N118" i="12"/>
  <c r="F118" i="12"/>
  <c r="F119" i="12"/>
  <c r="Y151" i="12"/>
  <c r="Y152" i="12" s="1"/>
  <c r="Q151" i="12"/>
  <c r="Q152" i="12" s="1"/>
  <c r="I151" i="12"/>
  <c r="I152" i="12" s="1"/>
  <c r="M97" i="12"/>
  <c r="U118" i="12"/>
  <c r="M119" i="12"/>
  <c r="X151" i="12"/>
  <c r="X152" i="12" s="1"/>
  <c r="P151" i="12"/>
  <c r="P152" i="12" s="1"/>
  <c r="H151" i="12"/>
  <c r="H152" i="12" s="1"/>
  <c r="K152" i="12"/>
  <c r="K98" i="12"/>
  <c r="W97" i="12"/>
  <c r="O97" i="12"/>
  <c r="G97" i="12"/>
  <c r="G119" i="12"/>
  <c r="R71" i="12"/>
  <c r="J71" i="12"/>
  <c r="F97" i="12"/>
  <c r="M71" i="12"/>
  <c r="Y71" i="12"/>
  <c r="Q71" i="12"/>
  <c r="U72" i="12"/>
  <c r="U73" i="12" s="1"/>
  <c r="T118" i="12"/>
  <c r="L118" i="12"/>
  <c r="X71" i="12"/>
  <c r="P71" i="12"/>
  <c r="K118" i="12"/>
  <c r="S119" i="12"/>
  <c r="K119" i="12"/>
  <c r="E72" i="12"/>
  <c r="W71" i="12"/>
  <c r="G71" i="12"/>
  <c r="K72" i="12"/>
  <c r="N97" i="12"/>
  <c r="V118" i="12"/>
  <c r="R118" i="12"/>
  <c r="J118" i="12"/>
  <c r="V119" i="12"/>
  <c r="N119" i="12"/>
  <c r="R119" i="12"/>
  <c r="J119" i="12"/>
  <c r="O71" i="12"/>
  <c r="S72" i="12"/>
  <c r="E71" i="12"/>
  <c r="V71" i="12"/>
  <c r="E119" i="12"/>
  <c r="P98" i="12"/>
  <c r="L98" i="12"/>
  <c r="P97" i="12"/>
  <c r="H97" i="12"/>
  <c r="N71" i="12"/>
  <c r="N72" i="12"/>
  <c r="F72" i="12"/>
  <c r="R72" i="12"/>
  <c r="J72" i="12"/>
  <c r="Y72" i="12"/>
  <c r="Q72" i="12"/>
  <c r="I72" i="12"/>
  <c r="X98" i="12"/>
  <c r="T98" i="12"/>
  <c r="X97" i="12"/>
  <c r="F71" i="12"/>
  <c r="V72" i="12"/>
  <c r="T71" i="12"/>
  <c r="L71" i="12"/>
  <c r="X72" i="12"/>
  <c r="P72" i="12"/>
  <c r="H72" i="12"/>
  <c r="Y98" i="12"/>
  <c r="Q98" i="12"/>
  <c r="I98" i="12"/>
  <c r="S71" i="12"/>
  <c r="W72" i="12"/>
  <c r="T97" i="12"/>
  <c r="W98" i="12"/>
  <c r="O98" i="12"/>
  <c r="G98" i="12"/>
  <c r="V98" i="12"/>
  <c r="N98" i="12"/>
  <c r="F98" i="12"/>
  <c r="R97" i="12"/>
  <c r="J97" i="12"/>
  <c r="J99" i="12" s="1"/>
  <c r="K71" i="12"/>
  <c r="O72" i="12"/>
  <c r="G72" i="12"/>
  <c r="H98" i="12"/>
  <c r="L97" i="12"/>
  <c r="T72" i="12"/>
  <c r="L72" i="12"/>
  <c r="U98" i="12"/>
  <c r="U99" i="12" s="1"/>
  <c r="M98" i="12"/>
  <c r="Y97" i="12"/>
  <c r="Q97" i="12"/>
  <c r="I97" i="12"/>
  <c r="E120" i="12" l="1"/>
  <c r="H73" i="12"/>
  <c r="I73" i="12"/>
  <c r="V99" i="12"/>
  <c r="M120" i="12"/>
  <c r="O120" i="12"/>
  <c r="G73" i="12"/>
  <c r="N120" i="12"/>
  <c r="W120" i="12"/>
  <c r="G120" i="12"/>
  <c r="L120" i="12"/>
  <c r="X120" i="12"/>
  <c r="Q99" i="12"/>
  <c r="P120" i="12"/>
  <c r="I120" i="12"/>
  <c r="U120" i="12"/>
  <c r="P73" i="12"/>
  <c r="R73" i="12"/>
  <c r="S99" i="12"/>
  <c r="M99" i="12"/>
  <c r="X73" i="12"/>
  <c r="R99" i="12"/>
  <c r="F99" i="12"/>
  <c r="S120" i="12"/>
  <c r="M73" i="12"/>
  <c r="Y73" i="12"/>
  <c r="Q120" i="12"/>
  <c r="W99" i="12"/>
  <c r="T120" i="12"/>
  <c r="I99" i="12"/>
  <c r="H120" i="12"/>
  <c r="Y120" i="12"/>
  <c r="Y99" i="12"/>
  <c r="E99" i="12"/>
  <c r="S73" i="12"/>
  <c r="E73" i="12"/>
  <c r="F120" i="12"/>
  <c r="Q73" i="12"/>
  <c r="K99" i="12"/>
  <c r="T73" i="12"/>
  <c r="W73" i="12"/>
  <c r="T99" i="12"/>
  <c r="P99" i="12"/>
  <c r="R120" i="12"/>
  <c r="V120" i="12"/>
  <c r="G99" i="12"/>
  <c r="L99" i="12"/>
  <c r="J73" i="12"/>
  <c r="K73" i="12"/>
  <c r="O99" i="12"/>
  <c r="N99" i="12"/>
  <c r="V73" i="12"/>
  <c r="K120" i="12"/>
  <c r="O73" i="12"/>
  <c r="F73" i="12"/>
  <c r="J120" i="12"/>
  <c r="X99" i="12"/>
  <c r="H99" i="12"/>
  <c r="L73" i="12"/>
  <c r="N73" i="12"/>
  <c r="E31" i="12" l="1"/>
  <c r="F31" i="12"/>
  <c r="G31" i="12"/>
  <c r="H31" i="12"/>
  <c r="I31" i="12"/>
  <c r="J31" i="12"/>
  <c r="K31" i="12"/>
  <c r="L31" i="12"/>
  <c r="M31" i="12"/>
  <c r="N31" i="12"/>
  <c r="O31" i="12"/>
  <c r="P31" i="12"/>
  <c r="Q31" i="12"/>
  <c r="R31" i="12"/>
  <c r="S31" i="12"/>
  <c r="T31" i="12"/>
  <c r="U31" i="12"/>
  <c r="V31" i="12"/>
  <c r="W31" i="12"/>
  <c r="X31" i="12"/>
  <c r="Y31" i="12"/>
  <c r="E32" i="12"/>
  <c r="F32" i="12"/>
  <c r="G32" i="12"/>
  <c r="H32" i="12"/>
  <c r="I32" i="12"/>
  <c r="J32" i="12"/>
  <c r="K32" i="12"/>
  <c r="L32" i="12"/>
  <c r="M32" i="12"/>
  <c r="N32" i="12"/>
  <c r="O32" i="12"/>
  <c r="P32" i="12"/>
  <c r="Q32" i="12"/>
  <c r="R32" i="12"/>
  <c r="S32" i="12"/>
  <c r="T32" i="12"/>
  <c r="U32" i="12"/>
  <c r="V32" i="12"/>
  <c r="W32" i="12"/>
  <c r="X32" i="12"/>
  <c r="Y32" i="12"/>
  <c r="E33" i="12"/>
  <c r="F33" i="12"/>
  <c r="G33" i="12"/>
  <c r="H33" i="12"/>
  <c r="I33" i="12"/>
  <c r="J33" i="12"/>
  <c r="K33" i="12"/>
  <c r="L33" i="12"/>
  <c r="M33" i="12"/>
  <c r="N33" i="12"/>
  <c r="O33" i="12"/>
  <c r="P33" i="12"/>
  <c r="Q33" i="12"/>
  <c r="R33" i="12"/>
  <c r="S33" i="12"/>
  <c r="T33" i="12"/>
  <c r="U33" i="12"/>
  <c r="V33" i="12"/>
  <c r="W33" i="12"/>
  <c r="X33" i="12"/>
  <c r="Y33" i="12"/>
  <c r="E34" i="12"/>
  <c r="F34" i="12"/>
  <c r="G34" i="12"/>
  <c r="H34" i="12"/>
  <c r="I34" i="12"/>
  <c r="J34" i="12"/>
  <c r="K34" i="12"/>
  <c r="L34" i="12"/>
  <c r="M34" i="12"/>
  <c r="N34" i="12"/>
  <c r="O34" i="12"/>
  <c r="P34" i="12"/>
  <c r="Q34" i="12"/>
  <c r="R34" i="12"/>
  <c r="S34" i="12"/>
  <c r="T34" i="12"/>
  <c r="U34" i="12"/>
  <c r="V34" i="12"/>
  <c r="W34" i="12"/>
  <c r="X34" i="12"/>
  <c r="Y34" i="12"/>
  <c r="E35" i="12"/>
  <c r="F35" i="12"/>
  <c r="G35" i="12"/>
  <c r="H35" i="12"/>
  <c r="I35" i="12"/>
  <c r="J35" i="12"/>
  <c r="K35" i="12"/>
  <c r="L35" i="12"/>
  <c r="M35" i="12"/>
  <c r="N35" i="12"/>
  <c r="O35" i="12"/>
  <c r="P35" i="12"/>
  <c r="Q35" i="12"/>
  <c r="R35" i="12"/>
  <c r="S35" i="12"/>
  <c r="T35" i="12"/>
  <c r="U35" i="12"/>
  <c r="V35" i="12"/>
  <c r="W35" i="12"/>
  <c r="X35" i="12"/>
  <c r="Y35" i="12"/>
  <c r="E36" i="12"/>
  <c r="F36" i="12"/>
  <c r="G36" i="12"/>
  <c r="H36" i="12"/>
  <c r="I36" i="12"/>
  <c r="J36" i="12"/>
  <c r="K36" i="12"/>
  <c r="L36" i="12"/>
  <c r="M36" i="12"/>
  <c r="N36" i="12"/>
  <c r="O36" i="12"/>
  <c r="P36" i="12"/>
  <c r="Q36" i="12"/>
  <c r="R36" i="12"/>
  <c r="S36" i="12"/>
  <c r="T36" i="12"/>
  <c r="U36" i="12"/>
  <c r="V36" i="12"/>
  <c r="W36" i="12"/>
  <c r="X36" i="12"/>
  <c r="Y36" i="12"/>
  <c r="E37" i="12"/>
  <c r="F37" i="12"/>
  <c r="G37" i="12"/>
  <c r="H37" i="12"/>
  <c r="I37" i="12"/>
  <c r="J37" i="12"/>
  <c r="K37" i="12"/>
  <c r="L37" i="12"/>
  <c r="M37" i="12"/>
  <c r="N37" i="12"/>
  <c r="O37" i="12"/>
  <c r="P37" i="12"/>
  <c r="Q37" i="12"/>
  <c r="R37" i="12"/>
  <c r="S37" i="12"/>
  <c r="T37" i="12"/>
  <c r="U37" i="12"/>
  <c r="V37" i="12"/>
  <c r="W37" i="12"/>
  <c r="X37" i="12"/>
  <c r="Y37" i="12"/>
  <c r="E38" i="12"/>
  <c r="F38" i="12"/>
  <c r="G38" i="12"/>
  <c r="H38" i="12"/>
  <c r="I38" i="12"/>
  <c r="J38" i="12"/>
  <c r="K38" i="12"/>
  <c r="L38" i="12"/>
  <c r="M38" i="12"/>
  <c r="N38" i="12"/>
  <c r="O38" i="12"/>
  <c r="P38" i="12"/>
  <c r="Q38" i="12"/>
  <c r="R38" i="12"/>
  <c r="S38" i="12"/>
  <c r="T38" i="12"/>
  <c r="U38" i="12"/>
  <c r="V38" i="12"/>
  <c r="W38" i="12"/>
  <c r="X38" i="12"/>
  <c r="Y38" i="12"/>
  <c r="E39" i="12"/>
  <c r="F39" i="12"/>
  <c r="G39" i="12"/>
  <c r="H39" i="12"/>
  <c r="I39" i="12"/>
  <c r="J39" i="12"/>
  <c r="K39" i="12"/>
  <c r="L39" i="12"/>
  <c r="M39" i="12"/>
  <c r="N39" i="12"/>
  <c r="O39" i="12"/>
  <c r="P39" i="12"/>
  <c r="Q39" i="12"/>
  <c r="R39" i="12"/>
  <c r="S39" i="12"/>
  <c r="T39" i="12"/>
  <c r="U39" i="12"/>
  <c r="V39" i="12"/>
  <c r="W39" i="12"/>
  <c r="X39" i="12"/>
  <c r="Y39" i="12"/>
  <c r="E40" i="12"/>
  <c r="F40" i="12"/>
  <c r="G40" i="12"/>
  <c r="H40" i="12"/>
  <c r="I40" i="12"/>
  <c r="J40" i="12"/>
  <c r="K40" i="12"/>
  <c r="L40" i="12"/>
  <c r="M40" i="12"/>
  <c r="N40" i="12"/>
  <c r="O40" i="12"/>
  <c r="P40" i="12"/>
  <c r="Q40" i="12"/>
  <c r="R40" i="12"/>
  <c r="S40" i="12"/>
  <c r="T40" i="12"/>
  <c r="U40" i="12"/>
  <c r="V40" i="12"/>
  <c r="W40" i="12"/>
  <c r="X40" i="12"/>
  <c r="Y40" i="12"/>
  <c r="E41" i="12"/>
  <c r="F41" i="12"/>
  <c r="G41" i="12"/>
  <c r="H41" i="12"/>
  <c r="I41" i="12"/>
  <c r="J41" i="12"/>
  <c r="K41" i="12"/>
  <c r="L41" i="12"/>
  <c r="M41" i="12"/>
  <c r="N41" i="12"/>
  <c r="O41" i="12"/>
  <c r="P41" i="12"/>
  <c r="Q41" i="12"/>
  <c r="R41" i="12"/>
  <c r="S41" i="12"/>
  <c r="T41" i="12"/>
  <c r="U41" i="12"/>
  <c r="V41" i="12"/>
  <c r="W41" i="12"/>
  <c r="X41" i="12"/>
  <c r="Y41" i="12"/>
  <c r="E42" i="12"/>
  <c r="F42" i="12"/>
  <c r="G42" i="12"/>
  <c r="H42" i="12"/>
  <c r="I42" i="12"/>
  <c r="J42" i="12"/>
  <c r="K42" i="12"/>
  <c r="L42" i="12"/>
  <c r="M42" i="12"/>
  <c r="N42" i="12"/>
  <c r="O42" i="12"/>
  <c r="P42" i="12"/>
  <c r="Q42" i="12"/>
  <c r="R42" i="12"/>
  <c r="S42" i="12"/>
  <c r="T42" i="12"/>
  <c r="U42" i="12"/>
  <c r="V42" i="12"/>
  <c r="W42" i="12"/>
  <c r="X42" i="12"/>
  <c r="Y42" i="12"/>
  <c r="E43" i="12"/>
  <c r="F43" i="12"/>
  <c r="G43" i="12"/>
  <c r="H43" i="12"/>
  <c r="I43" i="12"/>
  <c r="J43" i="12"/>
  <c r="K43" i="12"/>
  <c r="L43" i="12"/>
  <c r="M43" i="12"/>
  <c r="N43" i="12"/>
  <c r="O43" i="12"/>
  <c r="P43" i="12"/>
  <c r="Q43" i="12"/>
  <c r="R43" i="12"/>
  <c r="S43" i="12"/>
  <c r="T43" i="12"/>
  <c r="U43" i="12"/>
  <c r="V43" i="12"/>
  <c r="W43" i="12"/>
  <c r="X43" i="12"/>
  <c r="Y43" i="12"/>
  <c r="E44" i="12"/>
  <c r="F44" i="12"/>
  <c r="G44" i="12"/>
  <c r="H44" i="12"/>
  <c r="I44" i="12"/>
  <c r="J44" i="12"/>
  <c r="K44" i="12"/>
  <c r="L44" i="12"/>
  <c r="M44" i="12"/>
  <c r="N44" i="12"/>
  <c r="O44" i="12"/>
  <c r="P44" i="12"/>
  <c r="Q44" i="12"/>
  <c r="R44" i="12"/>
  <c r="S44" i="12"/>
  <c r="T44" i="12"/>
  <c r="U44" i="12"/>
  <c r="V44" i="12"/>
  <c r="W44" i="12"/>
  <c r="X44" i="12"/>
  <c r="Y44" i="12"/>
  <c r="E45" i="12"/>
  <c r="F45" i="12"/>
  <c r="G45" i="12"/>
  <c r="H45" i="12"/>
  <c r="I45" i="12"/>
  <c r="J45" i="12"/>
  <c r="K45" i="12"/>
  <c r="L45" i="12"/>
  <c r="M45" i="12"/>
  <c r="N45" i="12"/>
  <c r="O45" i="12"/>
  <c r="P45" i="12"/>
  <c r="Q45" i="12"/>
  <c r="R45" i="12"/>
  <c r="S45" i="12"/>
  <c r="T45" i="12"/>
  <c r="U45" i="12"/>
  <c r="V45" i="12"/>
  <c r="W45" i="12"/>
  <c r="X45" i="12"/>
  <c r="Y45" i="12"/>
  <c r="E46" i="12"/>
  <c r="F46" i="12"/>
  <c r="G46" i="12"/>
  <c r="H46" i="12"/>
  <c r="I46" i="12"/>
  <c r="J46" i="12"/>
  <c r="K46" i="12"/>
  <c r="L46" i="12"/>
  <c r="M46" i="12"/>
  <c r="N46" i="12"/>
  <c r="O46" i="12"/>
  <c r="P46" i="12"/>
  <c r="Q46" i="12"/>
  <c r="R46" i="12"/>
  <c r="S46" i="12"/>
  <c r="T46" i="12"/>
  <c r="U46" i="12"/>
  <c r="V46" i="12"/>
  <c r="W46" i="12"/>
  <c r="X46" i="12"/>
  <c r="Y46" i="12"/>
  <c r="F30" i="12"/>
  <c r="G30" i="12"/>
  <c r="H30" i="12"/>
  <c r="I30" i="12"/>
  <c r="J30" i="12"/>
  <c r="K30" i="12"/>
  <c r="L30" i="12"/>
  <c r="M30" i="12"/>
  <c r="N30" i="12"/>
  <c r="O30" i="12"/>
  <c r="P30" i="12"/>
  <c r="Q30" i="12"/>
  <c r="R30" i="12"/>
  <c r="S30" i="12"/>
  <c r="T30" i="12"/>
  <c r="U30" i="12"/>
  <c r="V30" i="12"/>
  <c r="W30" i="12"/>
  <c r="X30" i="12"/>
  <c r="Y30" i="12"/>
  <c r="E30" i="12"/>
  <c r="U48" i="12" l="1"/>
  <c r="U163" i="12" s="1"/>
  <c r="M48" i="12"/>
  <c r="M163" i="12" s="1"/>
  <c r="L48" i="12"/>
  <c r="L163" i="12" s="1"/>
  <c r="O48" i="12"/>
  <c r="O163" i="12" s="1"/>
  <c r="W48" i="12"/>
  <c r="W163" i="12" s="1"/>
  <c r="V48" i="12"/>
  <c r="V163" i="12" s="1"/>
  <c r="G48" i="12"/>
  <c r="G163" i="12" s="1"/>
  <c r="F48" i="12"/>
  <c r="F163" i="12" s="1"/>
  <c r="N48" i="12"/>
  <c r="N163" i="12" s="1"/>
  <c r="T48" i="12"/>
  <c r="T163" i="12" s="1"/>
  <c r="K47" i="12"/>
  <c r="K162" i="12" s="1"/>
  <c r="S48" i="12"/>
  <c r="S163" i="12" s="1"/>
  <c r="K48" i="12"/>
  <c r="K163" i="12" s="1"/>
  <c r="R47" i="12"/>
  <c r="R162" i="12" s="1"/>
  <c r="J47" i="12"/>
  <c r="J162" i="12" s="1"/>
  <c r="E48" i="12"/>
  <c r="E163" i="12" s="1"/>
  <c r="R48" i="12"/>
  <c r="R163" i="12" s="1"/>
  <c r="J48" i="12"/>
  <c r="J163" i="12" s="1"/>
  <c r="Y47" i="12"/>
  <c r="Y162" i="12" s="1"/>
  <c r="Q47" i="12"/>
  <c r="Q162" i="12" s="1"/>
  <c r="I47" i="12"/>
  <c r="I162" i="12" s="1"/>
  <c r="Y48" i="12"/>
  <c r="Y163" i="12" s="1"/>
  <c r="Q48" i="12"/>
  <c r="Q163" i="12" s="1"/>
  <c r="I48" i="12"/>
  <c r="I163" i="12" s="1"/>
  <c r="X47" i="12"/>
  <c r="X162" i="12" s="1"/>
  <c r="P47" i="12"/>
  <c r="P162" i="12" s="1"/>
  <c r="H47" i="12"/>
  <c r="H162" i="12" s="1"/>
  <c r="S47" i="12"/>
  <c r="X48" i="12"/>
  <c r="X163" i="12" s="1"/>
  <c r="P48" i="12"/>
  <c r="P163" i="12" s="1"/>
  <c r="H48" i="12"/>
  <c r="H163" i="12" s="1"/>
  <c r="W47" i="12"/>
  <c r="O47" i="12"/>
  <c r="G47" i="12"/>
  <c r="V47" i="12"/>
  <c r="N47" i="12"/>
  <c r="F47" i="12"/>
  <c r="U47" i="12"/>
  <c r="M47" i="12"/>
  <c r="E47" i="12"/>
  <c r="T47" i="12"/>
  <c r="L47" i="12"/>
  <c r="E74" i="18"/>
  <c r="E73" i="18"/>
  <c r="E72" i="18"/>
  <c r="E71" i="18"/>
  <c r="P164" i="12" l="1"/>
  <c r="R164" i="12"/>
  <c r="M49" i="12"/>
  <c r="M162" i="12"/>
  <c r="M164" i="12" s="1"/>
  <c r="J164" i="12"/>
  <c r="E49" i="12"/>
  <c r="E162" i="12"/>
  <c r="E164" i="12" s="1"/>
  <c r="U49" i="12"/>
  <c r="U162" i="12"/>
  <c r="U164" i="12" s="1"/>
  <c r="L49" i="12"/>
  <c r="L162" i="12"/>
  <c r="L164" i="12" s="1"/>
  <c r="F49" i="12"/>
  <c r="F162" i="12"/>
  <c r="F164" i="12" s="1"/>
  <c r="I164" i="12"/>
  <c r="W49" i="12"/>
  <c r="W162" i="12"/>
  <c r="W164" i="12" s="1"/>
  <c r="N49" i="12"/>
  <c r="N162" i="12"/>
  <c r="N164" i="12" s="1"/>
  <c r="S49" i="12"/>
  <c r="S162" i="12"/>
  <c r="S164" i="12" s="1"/>
  <c r="Q164" i="12"/>
  <c r="V49" i="12"/>
  <c r="V162" i="12"/>
  <c r="V164" i="12" s="1"/>
  <c r="H164" i="12"/>
  <c r="Y164" i="12"/>
  <c r="K164" i="12"/>
  <c r="G49" i="12"/>
  <c r="G162" i="12"/>
  <c r="G164" i="12" s="1"/>
  <c r="T49" i="12"/>
  <c r="T162" i="12"/>
  <c r="T164" i="12" s="1"/>
  <c r="O49" i="12"/>
  <c r="O162" i="12"/>
  <c r="O164" i="12" s="1"/>
  <c r="X164" i="12"/>
  <c r="P49" i="12"/>
  <c r="H49" i="12"/>
  <c r="Y49" i="12"/>
  <c r="K49" i="12"/>
  <c r="X49" i="12"/>
  <c r="J49" i="12"/>
  <c r="R49" i="12"/>
  <c r="I49" i="12"/>
  <c r="Q49" i="12"/>
  <c r="C13" i="20"/>
  <c r="C18" i="20"/>
  <c r="C21" i="20"/>
  <c r="C22" i="20" l="1"/>
  <c r="C23" i="20" s="1"/>
  <c r="F7" i="18" l="1"/>
  <c r="I6" i="18"/>
  <c r="F6" i="18"/>
  <c r="I5" i="18"/>
  <c r="F5" i="18"/>
  <c r="G6" i="18" l="1"/>
  <c r="G5" i="18"/>
  <c r="I17" i="19" l="1"/>
  <c r="H17" i="19"/>
  <c r="H36" i="19" s="1"/>
  <c r="H35" i="19" l="1"/>
  <c r="D21" i="20"/>
  <c r="E21" i="20"/>
  <c r="F21" i="20"/>
  <c r="G21" i="20"/>
  <c r="H21" i="20"/>
  <c r="I21" i="20"/>
  <c r="J21" i="20"/>
  <c r="K21" i="20"/>
  <c r="L21" i="20"/>
  <c r="M21" i="20"/>
  <c r="N21" i="20"/>
  <c r="O21" i="20"/>
  <c r="P21" i="20"/>
  <c r="Q21" i="20"/>
  <c r="R21" i="20"/>
  <c r="S21" i="20"/>
  <c r="T21" i="20"/>
  <c r="U21" i="20"/>
  <c r="V21" i="20"/>
  <c r="W21" i="20"/>
  <c r="C32" i="10" l="1"/>
  <c r="F271" i="12"/>
  <c r="G271" i="12"/>
  <c r="H271" i="12"/>
  <c r="I271" i="12"/>
  <c r="J271" i="12"/>
  <c r="K271" i="12"/>
  <c r="L271" i="12"/>
  <c r="M271" i="12"/>
  <c r="N271" i="12"/>
  <c r="O271" i="12"/>
  <c r="P271" i="12"/>
  <c r="Q271" i="12"/>
  <c r="R271" i="12"/>
  <c r="S271" i="12"/>
  <c r="T271" i="12"/>
  <c r="U271" i="12"/>
  <c r="V271" i="12"/>
  <c r="W271" i="12"/>
  <c r="X271" i="12"/>
  <c r="Y271" i="12"/>
  <c r="E271" i="12"/>
  <c r="C268" i="8" l="1"/>
  <c r="D261" i="8" l="1"/>
  <c r="E261" i="8"/>
  <c r="F261" i="8"/>
  <c r="G261" i="8"/>
  <c r="H261" i="8"/>
  <c r="I261" i="8"/>
  <c r="J261" i="8"/>
  <c r="K261" i="8"/>
  <c r="L261" i="8"/>
  <c r="M261" i="8"/>
  <c r="N261" i="8"/>
  <c r="O261" i="8"/>
  <c r="P261" i="8"/>
  <c r="Q261" i="8"/>
  <c r="R261" i="8"/>
  <c r="S261" i="8"/>
  <c r="T261" i="8"/>
  <c r="U261" i="8"/>
  <c r="V261" i="8"/>
  <c r="W261" i="8"/>
  <c r="C261" i="8"/>
  <c r="L135" i="12"/>
  <c r="V136" i="12"/>
  <c r="N110" i="12"/>
  <c r="F110" i="12"/>
  <c r="S109" i="12"/>
  <c r="V110" i="12" l="1"/>
  <c r="T135" i="12"/>
  <c r="U110" i="12"/>
  <c r="G136" i="12"/>
  <c r="O136" i="12"/>
  <c r="W136" i="12"/>
  <c r="K109" i="12"/>
  <c r="N109" i="12"/>
  <c r="P136" i="12"/>
  <c r="L109" i="12"/>
  <c r="T109" i="12"/>
  <c r="G110" i="12"/>
  <c r="O110" i="12"/>
  <c r="W110" i="12"/>
  <c r="E135" i="12"/>
  <c r="M135" i="12"/>
  <c r="U135" i="12"/>
  <c r="H136" i="12"/>
  <c r="X136" i="12"/>
  <c r="E109" i="12"/>
  <c r="M109" i="12"/>
  <c r="U109" i="12"/>
  <c r="H110" i="12"/>
  <c r="P110" i="12"/>
  <c r="X110" i="12"/>
  <c r="F135" i="12"/>
  <c r="N135" i="12"/>
  <c r="V135" i="12"/>
  <c r="V137" i="12" s="1"/>
  <c r="I136" i="12"/>
  <c r="Q136" i="12"/>
  <c r="Y136" i="12"/>
  <c r="F109" i="12"/>
  <c r="V109" i="12"/>
  <c r="I110" i="12"/>
  <c r="Q110" i="12"/>
  <c r="Y110" i="12"/>
  <c r="G135" i="12"/>
  <c r="O135" i="12"/>
  <c r="W135" i="12"/>
  <c r="J136" i="12"/>
  <c r="R136" i="12"/>
  <c r="G109" i="12"/>
  <c r="O109" i="12"/>
  <c r="W109" i="12"/>
  <c r="J110" i="12"/>
  <c r="R110" i="12"/>
  <c r="H135" i="12"/>
  <c r="P135" i="12"/>
  <c r="X135" i="12"/>
  <c r="K136" i="12"/>
  <c r="S136" i="12"/>
  <c r="H109" i="12"/>
  <c r="P109" i="12"/>
  <c r="X109" i="12"/>
  <c r="K110" i="12"/>
  <c r="S110" i="12"/>
  <c r="I135" i="12"/>
  <c r="Q135" i="12"/>
  <c r="Y135" i="12"/>
  <c r="L136" i="12"/>
  <c r="L137" i="12" s="1"/>
  <c r="T136" i="12"/>
  <c r="I109" i="12"/>
  <c r="Q109" i="12"/>
  <c r="Y109" i="12"/>
  <c r="L110" i="12"/>
  <c r="T110" i="12"/>
  <c r="J135" i="12"/>
  <c r="R135" i="12"/>
  <c r="E136" i="12"/>
  <c r="M136" i="12"/>
  <c r="U136" i="12"/>
  <c r="J109" i="12"/>
  <c r="R109" i="12"/>
  <c r="E110" i="12"/>
  <c r="M110" i="12"/>
  <c r="K135" i="12"/>
  <c r="S135" i="12"/>
  <c r="F136" i="12"/>
  <c r="N136" i="12"/>
  <c r="T137" i="12" l="1"/>
  <c r="O137" i="12"/>
  <c r="G137" i="12"/>
  <c r="I137" i="12"/>
  <c r="H137" i="12"/>
  <c r="W137" i="12"/>
  <c r="J137" i="12"/>
  <c r="S137" i="12"/>
  <c r="W111" i="12"/>
  <c r="G111" i="12"/>
  <c r="V111" i="12"/>
  <c r="S111" i="12"/>
  <c r="F111" i="12"/>
  <c r="N111" i="12"/>
  <c r="K111" i="12"/>
  <c r="U111" i="12"/>
  <c r="Y137" i="12"/>
  <c r="Q137" i="12"/>
  <c r="R137" i="12"/>
  <c r="N137" i="12"/>
  <c r="F137" i="12"/>
  <c r="Q111" i="12"/>
  <c r="H111" i="12"/>
  <c r="R111" i="12"/>
  <c r="X111" i="12"/>
  <c r="P111" i="12"/>
  <c r="O111" i="12"/>
  <c r="E111" i="12"/>
  <c r="T111" i="12"/>
  <c r="X137" i="12"/>
  <c r="J111" i="12"/>
  <c r="Y111" i="12"/>
  <c r="P137" i="12"/>
  <c r="L111" i="12"/>
  <c r="U137" i="12"/>
  <c r="I111" i="12"/>
  <c r="M137" i="12"/>
  <c r="E137" i="12"/>
  <c r="K137" i="12"/>
  <c r="M111" i="12"/>
  <c r="F222" i="12" l="1"/>
  <c r="G222" i="12"/>
  <c r="H222" i="12"/>
  <c r="I222" i="12"/>
  <c r="J222" i="12"/>
  <c r="K222" i="12"/>
  <c r="L222" i="12"/>
  <c r="M222" i="12"/>
  <c r="N222" i="12"/>
  <c r="O222" i="12"/>
  <c r="P222" i="12"/>
  <c r="Q222" i="12"/>
  <c r="R222" i="12"/>
  <c r="S222" i="12"/>
  <c r="T222" i="12"/>
  <c r="U222" i="12"/>
  <c r="V222" i="12"/>
  <c r="W222" i="12"/>
  <c r="X222" i="12"/>
  <c r="Y222" i="12"/>
  <c r="F223" i="12"/>
  <c r="G223" i="12"/>
  <c r="H223" i="12"/>
  <c r="I223" i="12"/>
  <c r="J223" i="12"/>
  <c r="K223" i="12"/>
  <c r="L223" i="12"/>
  <c r="M223" i="12"/>
  <c r="N223" i="12"/>
  <c r="O223" i="12"/>
  <c r="P223" i="12"/>
  <c r="Q223" i="12"/>
  <c r="R223" i="12"/>
  <c r="S223" i="12"/>
  <c r="T223" i="12"/>
  <c r="U223" i="12"/>
  <c r="V223" i="12"/>
  <c r="W223" i="12"/>
  <c r="X223" i="12"/>
  <c r="Y223" i="12"/>
  <c r="F224" i="12"/>
  <c r="G224" i="12"/>
  <c r="H224" i="12"/>
  <c r="I224" i="12"/>
  <c r="J224" i="12"/>
  <c r="K224" i="12"/>
  <c r="L224" i="12"/>
  <c r="M224" i="12"/>
  <c r="N224" i="12"/>
  <c r="O224" i="12"/>
  <c r="P224" i="12"/>
  <c r="Q224" i="12"/>
  <c r="R224" i="12"/>
  <c r="S224" i="12"/>
  <c r="T224" i="12"/>
  <c r="U224" i="12"/>
  <c r="V224" i="12"/>
  <c r="W224" i="12"/>
  <c r="X224" i="12"/>
  <c r="Y224" i="12"/>
  <c r="F225" i="12"/>
  <c r="G225" i="12"/>
  <c r="H225" i="12"/>
  <c r="I225" i="12"/>
  <c r="J225" i="12"/>
  <c r="K225" i="12"/>
  <c r="L225" i="12"/>
  <c r="M225" i="12"/>
  <c r="N225" i="12"/>
  <c r="O225" i="12"/>
  <c r="P225" i="12"/>
  <c r="Q225" i="12"/>
  <c r="R225" i="12"/>
  <c r="S225" i="12"/>
  <c r="T225" i="12"/>
  <c r="U225" i="12"/>
  <c r="V225" i="12"/>
  <c r="W225" i="12"/>
  <c r="X225" i="12"/>
  <c r="Y225" i="12"/>
  <c r="E223" i="12"/>
  <c r="E224" i="12"/>
  <c r="E225" i="12"/>
  <c r="E222" i="12"/>
  <c r="F198" i="12"/>
  <c r="G198" i="12"/>
  <c r="H198" i="12"/>
  <c r="I198" i="12"/>
  <c r="J198" i="12"/>
  <c r="K198" i="12"/>
  <c r="L198" i="12"/>
  <c r="M198" i="12"/>
  <c r="N198" i="12"/>
  <c r="O198" i="12"/>
  <c r="P198" i="12"/>
  <c r="Q198" i="12"/>
  <c r="R198" i="12"/>
  <c r="S198" i="12"/>
  <c r="T198" i="12"/>
  <c r="U198" i="12"/>
  <c r="V198" i="12"/>
  <c r="W198" i="12"/>
  <c r="X198" i="12"/>
  <c r="Y198" i="12"/>
  <c r="F199" i="12"/>
  <c r="G199" i="12"/>
  <c r="H199" i="12"/>
  <c r="I199" i="12"/>
  <c r="J199" i="12"/>
  <c r="K199" i="12"/>
  <c r="L199" i="12"/>
  <c r="M199" i="12"/>
  <c r="N199" i="12"/>
  <c r="O199" i="12"/>
  <c r="P199" i="12"/>
  <c r="Q199" i="12"/>
  <c r="R199" i="12"/>
  <c r="S199" i="12"/>
  <c r="T199" i="12"/>
  <c r="U199" i="12"/>
  <c r="V199" i="12"/>
  <c r="W199" i="12"/>
  <c r="X199" i="12"/>
  <c r="Y199" i="12"/>
  <c r="F200" i="12"/>
  <c r="G200" i="12"/>
  <c r="H200" i="12"/>
  <c r="I200" i="12"/>
  <c r="J200" i="12"/>
  <c r="K200" i="12"/>
  <c r="L200" i="12"/>
  <c r="M200" i="12"/>
  <c r="N200" i="12"/>
  <c r="O200" i="12"/>
  <c r="P200" i="12"/>
  <c r="Q200" i="12"/>
  <c r="R200" i="12"/>
  <c r="S200" i="12"/>
  <c r="T200" i="12"/>
  <c r="U200" i="12"/>
  <c r="V200" i="12"/>
  <c r="W200" i="12"/>
  <c r="X200" i="12"/>
  <c r="Y200" i="12"/>
  <c r="F201" i="12"/>
  <c r="G201" i="12"/>
  <c r="H201" i="12"/>
  <c r="I201" i="12"/>
  <c r="J201" i="12"/>
  <c r="K201" i="12"/>
  <c r="L201" i="12"/>
  <c r="M201" i="12"/>
  <c r="N201" i="12"/>
  <c r="O201" i="12"/>
  <c r="P201" i="12"/>
  <c r="Q201" i="12"/>
  <c r="R201" i="12"/>
  <c r="S201" i="12"/>
  <c r="T201" i="12"/>
  <c r="U201" i="12"/>
  <c r="V201" i="12"/>
  <c r="W201" i="12"/>
  <c r="X201" i="12"/>
  <c r="Y201" i="12"/>
  <c r="E199" i="12"/>
  <c r="E200" i="12"/>
  <c r="E201" i="12"/>
  <c r="E198" i="12"/>
  <c r="E202" i="12" l="1"/>
  <c r="Y226" i="12"/>
  <c r="W63" i="8"/>
  <c r="V63" i="8"/>
  <c r="U63" i="8"/>
  <c r="T63" i="8"/>
  <c r="S63" i="8"/>
  <c r="R63" i="8"/>
  <c r="Q63" i="8"/>
  <c r="P63" i="8"/>
  <c r="O63" i="8"/>
  <c r="N63" i="8"/>
  <c r="M63" i="8"/>
  <c r="L63" i="8"/>
  <c r="K63" i="8"/>
  <c r="J63" i="8"/>
  <c r="I63" i="8"/>
  <c r="H63" i="8"/>
  <c r="G63" i="8"/>
  <c r="F63" i="8"/>
  <c r="E63" i="8"/>
  <c r="D63" i="8"/>
  <c r="W62" i="8"/>
  <c r="V62" i="8"/>
  <c r="U62" i="8"/>
  <c r="T62" i="8"/>
  <c r="S62" i="8"/>
  <c r="R62" i="8"/>
  <c r="Q62" i="8"/>
  <c r="P62" i="8"/>
  <c r="O62" i="8"/>
  <c r="N62" i="8"/>
  <c r="M62" i="8"/>
  <c r="L62" i="8"/>
  <c r="K62" i="8"/>
  <c r="J62" i="8"/>
  <c r="I62" i="8"/>
  <c r="H62" i="8"/>
  <c r="G62" i="8"/>
  <c r="F62" i="8"/>
  <c r="E62" i="8"/>
  <c r="D62" i="8"/>
  <c r="C63" i="8"/>
  <c r="C62" i="8"/>
  <c r="W46" i="8"/>
  <c r="V46" i="8"/>
  <c r="U46" i="8"/>
  <c r="T46" i="8"/>
  <c r="S46" i="8"/>
  <c r="R46" i="8"/>
  <c r="Q46" i="8"/>
  <c r="P46" i="8"/>
  <c r="O46" i="8"/>
  <c r="N46" i="8"/>
  <c r="M46" i="8"/>
  <c r="L46" i="8"/>
  <c r="K46" i="8"/>
  <c r="J46" i="8"/>
  <c r="I46" i="8"/>
  <c r="H46" i="8"/>
  <c r="G46" i="8"/>
  <c r="F46" i="8"/>
  <c r="E46" i="8"/>
  <c r="W45" i="8"/>
  <c r="V45" i="8"/>
  <c r="U45" i="8"/>
  <c r="T45" i="8"/>
  <c r="S45" i="8"/>
  <c r="R45" i="8"/>
  <c r="Q45" i="8"/>
  <c r="P45" i="8"/>
  <c r="O45" i="8"/>
  <c r="N45" i="8"/>
  <c r="M45" i="8"/>
  <c r="L45" i="8"/>
  <c r="K45" i="8"/>
  <c r="J45" i="8"/>
  <c r="I45" i="8"/>
  <c r="H45" i="8"/>
  <c r="G45" i="8"/>
  <c r="F45" i="8"/>
  <c r="E45" i="8"/>
  <c r="D46" i="8"/>
  <c r="D45" i="8"/>
  <c r="W31" i="8"/>
  <c r="V31" i="8"/>
  <c r="U31" i="8"/>
  <c r="T31" i="8"/>
  <c r="S31" i="8"/>
  <c r="R31" i="8"/>
  <c r="Q31" i="8"/>
  <c r="P31" i="8"/>
  <c r="O31" i="8"/>
  <c r="N31" i="8"/>
  <c r="M31" i="8"/>
  <c r="L31" i="8"/>
  <c r="K31" i="8"/>
  <c r="J31" i="8"/>
  <c r="I31" i="8"/>
  <c r="H31" i="8"/>
  <c r="G31" i="8"/>
  <c r="F31" i="8"/>
  <c r="E31" i="8"/>
  <c r="D31" i="8"/>
  <c r="C31" i="8"/>
  <c r="D30" i="8"/>
  <c r="E30" i="8"/>
  <c r="F30" i="8"/>
  <c r="G30" i="8"/>
  <c r="H30" i="8"/>
  <c r="I30" i="8"/>
  <c r="J30" i="8"/>
  <c r="K30" i="8"/>
  <c r="L30" i="8"/>
  <c r="M30" i="8"/>
  <c r="N30" i="8"/>
  <c r="O30" i="8"/>
  <c r="P30" i="8"/>
  <c r="Q30" i="8"/>
  <c r="R30" i="8"/>
  <c r="S30" i="8"/>
  <c r="T30" i="8"/>
  <c r="U30" i="8"/>
  <c r="V30" i="8"/>
  <c r="W30" i="8"/>
  <c r="C30" i="8"/>
  <c r="E14" i="8"/>
  <c r="F14" i="8"/>
  <c r="G14" i="8"/>
  <c r="H14" i="8"/>
  <c r="I14" i="8"/>
  <c r="J14" i="8"/>
  <c r="K14" i="8"/>
  <c r="L14" i="8"/>
  <c r="M14" i="8"/>
  <c r="N14" i="8"/>
  <c r="O14" i="8"/>
  <c r="P14" i="8"/>
  <c r="Q14" i="8"/>
  <c r="R14" i="8"/>
  <c r="S14" i="8"/>
  <c r="T14" i="8"/>
  <c r="U14" i="8"/>
  <c r="V14" i="8"/>
  <c r="W14" i="8"/>
  <c r="D14" i="8"/>
  <c r="E13" i="8"/>
  <c r="F13" i="8"/>
  <c r="G13" i="8"/>
  <c r="H13" i="8"/>
  <c r="I13" i="8"/>
  <c r="J13" i="8"/>
  <c r="K13" i="8"/>
  <c r="L13" i="8"/>
  <c r="M13" i="8"/>
  <c r="N13" i="8"/>
  <c r="O13" i="8"/>
  <c r="P13" i="8"/>
  <c r="Q13" i="8"/>
  <c r="R13" i="8"/>
  <c r="S13" i="8"/>
  <c r="T13" i="8"/>
  <c r="U13" i="8"/>
  <c r="V13" i="8"/>
  <c r="W13" i="8"/>
  <c r="D13" i="8"/>
  <c r="F25" i="18" l="1"/>
  <c r="G25" i="18" s="1"/>
  <c r="H25" i="18" s="1"/>
  <c r="I25" i="18" s="1"/>
  <c r="J25" i="18" s="1"/>
  <c r="K25" i="18" s="1"/>
  <c r="L25" i="18" s="1"/>
  <c r="M25" i="18" s="1"/>
  <c r="N25" i="18" s="1"/>
  <c r="O25" i="18" s="1"/>
  <c r="P25" i="18" s="1"/>
  <c r="Q25" i="18" s="1"/>
  <c r="R25" i="18" s="1"/>
  <c r="S25" i="18" s="1"/>
  <c r="T25" i="18" s="1"/>
  <c r="U25" i="18" s="1"/>
  <c r="V25" i="18" s="1"/>
  <c r="W25" i="18" s="1"/>
  <c r="X25" i="18" s="1"/>
  <c r="Y25" i="18" s="1"/>
  <c r="F26" i="18"/>
  <c r="G26" i="18" s="1"/>
  <c r="H26" i="18" s="1"/>
  <c r="I26" i="18" s="1"/>
  <c r="J26" i="18" s="1"/>
  <c r="K26" i="18" s="1"/>
  <c r="L26" i="18" s="1"/>
  <c r="M26" i="18" s="1"/>
  <c r="N26" i="18" s="1"/>
  <c r="O26" i="18" s="1"/>
  <c r="P26" i="18" s="1"/>
  <c r="Q26" i="18" s="1"/>
  <c r="R26" i="18" s="1"/>
  <c r="S26" i="18" s="1"/>
  <c r="T26" i="18" s="1"/>
  <c r="U26" i="18" s="1"/>
  <c r="V26" i="18" s="1"/>
  <c r="W26" i="18" s="1"/>
  <c r="X26" i="18" s="1"/>
  <c r="Y26" i="18" s="1"/>
  <c r="G22" i="18"/>
  <c r="H22" i="18" s="1"/>
  <c r="I22" i="18" s="1"/>
  <c r="J22" i="18" s="1"/>
  <c r="K22" i="18" s="1"/>
  <c r="L22" i="18" s="1"/>
  <c r="M22" i="18" s="1"/>
  <c r="N22" i="18" s="1"/>
  <c r="O22" i="18" s="1"/>
  <c r="P22" i="18" s="1"/>
  <c r="Q22" i="18" s="1"/>
  <c r="R22" i="18" s="1"/>
  <c r="S22" i="18" s="1"/>
  <c r="T22" i="18" s="1"/>
  <c r="U22" i="18" s="1"/>
  <c r="V22" i="18" s="1"/>
  <c r="W22" i="18" s="1"/>
  <c r="X22" i="18" s="1"/>
  <c r="Y22" i="18" s="1"/>
  <c r="G21" i="18"/>
  <c r="H21" i="18" s="1"/>
  <c r="I21" i="18" s="1"/>
  <c r="J21" i="18" s="1"/>
  <c r="K21" i="18" s="1"/>
  <c r="L21" i="18" s="1"/>
  <c r="M21" i="18" s="1"/>
  <c r="N21" i="18" s="1"/>
  <c r="O21" i="18" s="1"/>
  <c r="P21" i="18" s="1"/>
  <c r="Q21" i="18" s="1"/>
  <c r="R21" i="18" s="1"/>
  <c r="S21" i="18" s="1"/>
  <c r="T21" i="18" s="1"/>
  <c r="U21" i="18" s="1"/>
  <c r="V21" i="18" s="1"/>
  <c r="W21" i="18" s="1"/>
  <c r="X21" i="18" s="1"/>
  <c r="Y21" i="18" s="1"/>
  <c r="F17" i="18"/>
  <c r="G17" i="18" s="1"/>
  <c r="F18" i="18"/>
  <c r="F19" i="18"/>
  <c r="G19" i="18" s="1"/>
  <c r="H19" i="18" s="1"/>
  <c r="I19" i="18" s="1"/>
  <c r="J19" i="18" s="1"/>
  <c r="K19" i="18" s="1"/>
  <c r="L19" i="18" s="1"/>
  <c r="M19" i="18" s="1"/>
  <c r="N19" i="18" s="1"/>
  <c r="O19" i="18" s="1"/>
  <c r="P19" i="18" s="1"/>
  <c r="Q19" i="18" s="1"/>
  <c r="R19" i="18" s="1"/>
  <c r="S19" i="18" s="1"/>
  <c r="T19" i="18" s="1"/>
  <c r="U19" i="18" s="1"/>
  <c r="V19" i="18" s="1"/>
  <c r="W19" i="18" s="1"/>
  <c r="X19" i="18" s="1"/>
  <c r="Y19" i="18" s="1"/>
  <c r="F20" i="18"/>
  <c r="G20" i="18" s="1"/>
  <c r="H20" i="18" s="1"/>
  <c r="I20" i="18" s="1"/>
  <c r="J20" i="18" s="1"/>
  <c r="K20" i="18" s="1"/>
  <c r="L20" i="18" s="1"/>
  <c r="M20" i="18" s="1"/>
  <c r="N20" i="18" s="1"/>
  <c r="O20" i="18" s="1"/>
  <c r="P20" i="18" s="1"/>
  <c r="Q20" i="18" s="1"/>
  <c r="R20" i="18" s="1"/>
  <c r="S20" i="18" s="1"/>
  <c r="T20" i="18" s="1"/>
  <c r="U20" i="18" s="1"/>
  <c r="V20" i="18" s="1"/>
  <c r="W20" i="18" s="1"/>
  <c r="X20" i="18" s="1"/>
  <c r="Y20" i="18" s="1"/>
  <c r="J14" i="18"/>
  <c r="K14" i="18" s="1"/>
  <c r="L14" i="18" s="1"/>
  <c r="M14" i="18" s="1"/>
  <c r="N14" i="18" s="1"/>
  <c r="O14" i="18" s="1"/>
  <c r="P14" i="18" s="1"/>
  <c r="Q14" i="18" s="1"/>
  <c r="R14" i="18" s="1"/>
  <c r="S14" i="18" s="1"/>
  <c r="T14" i="18" s="1"/>
  <c r="U14" i="18" s="1"/>
  <c r="V14" i="18" s="1"/>
  <c r="W14" i="18" s="1"/>
  <c r="X14" i="18" s="1"/>
  <c r="Y14" i="18" s="1"/>
  <c r="J13" i="18"/>
  <c r="K13" i="18" s="1"/>
  <c r="L13" i="18" s="1"/>
  <c r="M13" i="18" s="1"/>
  <c r="N13" i="18" s="1"/>
  <c r="O13" i="18" s="1"/>
  <c r="P13" i="18" s="1"/>
  <c r="Q13" i="18" s="1"/>
  <c r="R13" i="18" s="1"/>
  <c r="S13" i="18" s="1"/>
  <c r="T13" i="18" s="1"/>
  <c r="U13" i="18" s="1"/>
  <c r="V13" i="18" s="1"/>
  <c r="W13" i="18" s="1"/>
  <c r="X13" i="18" s="1"/>
  <c r="Y13" i="18" s="1"/>
  <c r="F12" i="18"/>
  <c r="G12" i="18" s="1"/>
  <c r="H12" i="18" s="1"/>
  <c r="I12" i="18" s="1"/>
  <c r="J12" i="18" s="1"/>
  <c r="K12" i="18" s="1"/>
  <c r="L12" i="18" s="1"/>
  <c r="M12" i="18" s="1"/>
  <c r="N12" i="18" s="1"/>
  <c r="O12" i="18" s="1"/>
  <c r="P12" i="18" s="1"/>
  <c r="Q12" i="18" s="1"/>
  <c r="R12" i="18" s="1"/>
  <c r="S12" i="18" s="1"/>
  <c r="T12" i="18" s="1"/>
  <c r="U12" i="18" s="1"/>
  <c r="V12" i="18" s="1"/>
  <c r="W12" i="18" s="1"/>
  <c r="X12" i="18" s="1"/>
  <c r="Y12" i="18" s="1"/>
  <c r="F11" i="18"/>
  <c r="F71" i="18" s="1"/>
  <c r="J10" i="18"/>
  <c r="K10" i="18" s="1"/>
  <c r="L10" i="18" s="1"/>
  <c r="M10" i="18" s="1"/>
  <c r="N10" i="18" s="1"/>
  <c r="O10" i="18" s="1"/>
  <c r="P10" i="18" s="1"/>
  <c r="Q10" i="18" s="1"/>
  <c r="R10" i="18" s="1"/>
  <c r="S10" i="18" s="1"/>
  <c r="T10" i="18" s="1"/>
  <c r="U10" i="18" s="1"/>
  <c r="V10" i="18" s="1"/>
  <c r="W10" i="18" s="1"/>
  <c r="X10" i="18" s="1"/>
  <c r="Y10" i="18" s="1"/>
  <c r="J9" i="18"/>
  <c r="K9" i="18" s="1"/>
  <c r="L9" i="18" s="1"/>
  <c r="M9" i="18" s="1"/>
  <c r="N9" i="18" s="1"/>
  <c r="O9" i="18" s="1"/>
  <c r="P9" i="18" s="1"/>
  <c r="Q9" i="18" s="1"/>
  <c r="R9" i="18" s="1"/>
  <c r="S9" i="18" s="1"/>
  <c r="T9" i="18" s="1"/>
  <c r="U9" i="18" s="1"/>
  <c r="V9" i="18" s="1"/>
  <c r="W9" i="18" s="1"/>
  <c r="X9" i="18" s="1"/>
  <c r="Y9" i="18" s="1"/>
  <c r="G10" i="18"/>
  <c r="H10" i="18" s="1"/>
  <c r="G9" i="18"/>
  <c r="H9" i="18" s="1"/>
  <c r="F8" i="18"/>
  <c r="G7" i="18"/>
  <c r="J6" i="18"/>
  <c r="J5" i="18"/>
  <c r="F72" i="18" l="1"/>
  <c r="G73" i="18"/>
  <c r="F73" i="18"/>
  <c r="G11" i="18"/>
  <c r="H11" i="18" s="1"/>
  <c r="I11" i="18" s="1"/>
  <c r="J11" i="18" s="1"/>
  <c r="K11" i="18" s="1"/>
  <c r="L11" i="18" s="1"/>
  <c r="M11" i="18" s="1"/>
  <c r="N11" i="18" s="1"/>
  <c r="O11" i="18" s="1"/>
  <c r="P11" i="18" s="1"/>
  <c r="Q11" i="18" s="1"/>
  <c r="R11" i="18" s="1"/>
  <c r="S11" i="18" s="1"/>
  <c r="T11" i="18" s="1"/>
  <c r="U11" i="18" s="1"/>
  <c r="V11" i="18" s="1"/>
  <c r="W11" i="18" s="1"/>
  <c r="X11" i="18" s="1"/>
  <c r="Y11" i="18" s="1"/>
  <c r="K5" i="18"/>
  <c r="L5" i="18" s="1"/>
  <c r="G18" i="18"/>
  <c r="G74" i="18" s="1"/>
  <c r="F74" i="18"/>
  <c r="H7" i="18"/>
  <c r="G8" i="18"/>
  <c r="G72" i="18" s="1"/>
  <c r="H17" i="18"/>
  <c r="H73" i="18" s="1"/>
  <c r="K6" i="18"/>
  <c r="E7" i="8"/>
  <c r="F7" i="8"/>
  <c r="G7" i="8"/>
  <c r="H7" i="8"/>
  <c r="I7" i="8"/>
  <c r="J7" i="8"/>
  <c r="K7" i="8"/>
  <c r="L7" i="8"/>
  <c r="M7" i="8"/>
  <c r="N7" i="8"/>
  <c r="O7" i="8"/>
  <c r="P7" i="8"/>
  <c r="Q7" i="8"/>
  <c r="R7" i="8"/>
  <c r="S7" i="8"/>
  <c r="T7" i="8"/>
  <c r="U7" i="8"/>
  <c r="V7" i="8"/>
  <c r="W7" i="8"/>
  <c r="D7" i="8"/>
  <c r="E6" i="8"/>
  <c r="F6" i="8"/>
  <c r="G6" i="8"/>
  <c r="H6" i="8"/>
  <c r="I6" i="8"/>
  <c r="J6" i="8"/>
  <c r="K6" i="8"/>
  <c r="L6" i="8"/>
  <c r="M6" i="8"/>
  <c r="N6" i="8"/>
  <c r="O6" i="8"/>
  <c r="P6" i="8"/>
  <c r="Q6" i="8"/>
  <c r="R6" i="8"/>
  <c r="S6" i="8"/>
  <c r="T6" i="8"/>
  <c r="U6" i="8"/>
  <c r="V6" i="8"/>
  <c r="W6" i="8"/>
  <c r="D6" i="8"/>
  <c r="H18" i="18" l="1"/>
  <c r="H74" i="18" s="1"/>
  <c r="H71" i="18"/>
  <c r="G71" i="18"/>
  <c r="H8" i="18"/>
  <c r="H72" i="18" s="1"/>
  <c r="I7" i="18"/>
  <c r="I71" i="18" s="1"/>
  <c r="I17" i="18"/>
  <c r="I73" i="18" s="1"/>
  <c r="M5" i="18"/>
  <c r="L6" i="18"/>
  <c r="I36" i="19"/>
  <c r="I18" i="18" l="1"/>
  <c r="I74" i="18" s="1"/>
  <c r="J7" i="18"/>
  <c r="J71" i="18" s="1"/>
  <c r="I8" i="18"/>
  <c r="I72" i="18" s="1"/>
  <c r="J17" i="18"/>
  <c r="J73" i="18" s="1"/>
  <c r="M6" i="18"/>
  <c r="N5" i="18"/>
  <c r="D140" i="8"/>
  <c r="D265" i="8" s="1"/>
  <c r="E140" i="8"/>
  <c r="E265" i="8" s="1"/>
  <c r="F140" i="8"/>
  <c r="F265" i="8" s="1"/>
  <c r="G140" i="8"/>
  <c r="G265" i="8" s="1"/>
  <c r="H140" i="8"/>
  <c r="H265" i="8" s="1"/>
  <c r="I140" i="8"/>
  <c r="I265" i="8" s="1"/>
  <c r="J140" i="8"/>
  <c r="J265" i="8" s="1"/>
  <c r="K140" i="8"/>
  <c r="K265" i="8" s="1"/>
  <c r="L140" i="8"/>
  <c r="L265" i="8" s="1"/>
  <c r="M140" i="8"/>
  <c r="M265" i="8" s="1"/>
  <c r="N140" i="8"/>
  <c r="N265" i="8" s="1"/>
  <c r="O140" i="8"/>
  <c r="O265" i="8" s="1"/>
  <c r="P140" i="8"/>
  <c r="P265" i="8" s="1"/>
  <c r="Q140" i="8"/>
  <c r="Q265" i="8" s="1"/>
  <c r="R140" i="8"/>
  <c r="R265" i="8" s="1"/>
  <c r="S140" i="8"/>
  <c r="S265" i="8" s="1"/>
  <c r="T140" i="8"/>
  <c r="T265" i="8" s="1"/>
  <c r="U140" i="8"/>
  <c r="U265" i="8" s="1"/>
  <c r="V140" i="8"/>
  <c r="V265" i="8" s="1"/>
  <c r="W140" i="8"/>
  <c r="W265" i="8" s="1"/>
  <c r="C140" i="8"/>
  <c r="C265" i="8" s="1"/>
  <c r="B18" i="20"/>
  <c r="B13" i="20"/>
  <c r="B23" i="20"/>
  <c r="B92" i="8"/>
  <c r="B82" i="8"/>
  <c r="D7" i="20"/>
  <c r="E7" i="20"/>
  <c r="F7" i="20"/>
  <c r="G7" i="20"/>
  <c r="H7" i="20"/>
  <c r="I7" i="20"/>
  <c r="J7" i="20"/>
  <c r="K7" i="20"/>
  <c r="L7" i="20"/>
  <c r="M7" i="20"/>
  <c r="N7" i="20"/>
  <c r="O7" i="20"/>
  <c r="P7" i="20"/>
  <c r="Q7" i="20"/>
  <c r="R7" i="20"/>
  <c r="S7" i="20"/>
  <c r="T7" i="20"/>
  <c r="U7" i="20"/>
  <c r="V7" i="20"/>
  <c r="W7" i="20"/>
  <c r="C7" i="20"/>
  <c r="E25" i="12"/>
  <c r="J18" i="18" l="1"/>
  <c r="J74" i="18" s="1"/>
  <c r="K7" i="18"/>
  <c r="K71" i="18" s="1"/>
  <c r="J8" i="18"/>
  <c r="J72" i="18" s="1"/>
  <c r="K17" i="18"/>
  <c r="K73" i="18" s="1"/>
  <c r="N6" i="18"/>
  <c r="O5" i="18"/>
  <c r="W181" i="8"/>
  <c r="W268" i="8" s="1"/>
  <c r="V181" i="8"/>
  <c r="V268" i="8" s="1"/>
  <c r="U181" i="8"/>
  <c r="U268" i="8" s="1"/>
  <c r="T181" i="8"/>
  <c r="T268" i="8" s="1"/>
  <c r="S181" i="8"/>
  <c r="S268" i="8" s="1"/>
  <c r="R181" i="8"/>
  <c r="R268" i="8" s="1"/>
  <c r="Q181" i="8"/>
  <c r="Q268" i="8" s="1"/>
  <c r="P181" i="8"/>
  <c r="P268" i="8" s="1"/>
  <c r="O181" i="8"/>
  <c r="O268" i="8" s="1"/>
  <c r="N181" i="8"/>
  <c r="N268" i="8" s="1"/>
  <c r="M181" i="8"/>
  <c r="M268" i="8" s="1"/>
  <c r="L181" i="8"/>
  <c r="L268" i="8" s="1"/>
  <c r="K181" i="8"/>
  <c r="K268" i="8" s="1"/>
  <c r="J181" i="8"/>
  <c r="J268" i="8" s="1"/>
  <c r="I181" i="8"/>
  <c r="I268" i="8" s="1"/>
  <c r="H181" i="8"/>
  <c r="H268" i="8" s="1"/>
  <c r="G181" i="8"/>
  <c r="G268" i="8" s="1"/>
  <c r="F181" i="8"/>
  <c r="F268" i="8" s="1"/>
  <c r="E181" i="8"/>
  <c r="E268" i="8" s="1"/>
  <c r="D181" i="8"/>
  <c r="D268" i="8" s="1"/>
  <c r="E176" i="8"/>
  <c r="F176" i="8"/>
  <c r="G176" i="8"/>
  <c r="H176" i="8"/>
  <c r="I176" i="8"/>
  <c r="J176" i="8"/>
  <c r="K176" i="8"/>
  <c r="L176" i="8"/>
  <c r="M176" i="8"/>
  <c r="N176" i="8"/>
  <c r="O176" i="8"/>
  <c r="P176" i="8"/>
  <c r="Q176" i="8"/>
  <c r="R176" i="8"/>
  <c r="S176" i="8"/>
  <c r="T176" i="8"/>
  <c r="U176" i="8"/>
  <c r="V176" i="8"/>
  <c r="W176" i="8"/>
  <c r="D176" i="8"/>
  <c r="W26" i="8"/>
  <c r="W27" i="8" s="1"/>
  <c r="V26" i="8"/>
  <c r="V27" i="8" s="1"/>
  <c r="U26" i="8"/>
  <c r="U27" i="8" s="1"/>
  <c r="T26" i="8"/>
  <c r="T27" i="8" s="1"/>
  <c r="S26" i="8"/>
  <c r="S27" i="8" s="1"/>
  <c r="R26" i="8"/>
  <c r="R27" i="8" s="1"/>
  <c r="Q26" i="8"/>
  <c r="Q27" i="8" s="1"/>
  <c r="P26" i="8"/>
  <c r="P27" i="8" s="1"/>
  <c r="O26" i="8"/>
  <c r="O27" i="8" s="1"/>
  <c r="N26" i="8"/>
  <c r="N27" i="8" s="1"/>
  <c r="M26" i="8"/>
  <c r="M27" i="8" s="1"/>
  <c r="L26" i="8"/>
  <c r="L27" i="8" s="1"/>
  <c r="K26" i="8"/>
  <c r="K27" i="8" s="1"/>
  <c r="J26" i="8"/>
  <c r="J27" i="8" s="1"/>
  <c r="I26" i="8"/>
  <c r="I27" i="8" s="1"/>
  <c r="H26" i="8"/>
  <c r="H27" i="8" s="1"/>
  <c r="G26" i="8"/>
  <c r="G27" i="8" s="1"/>
  <c r="F26" i="8"/>
  <c r="F27" i="8" s="1"/>
  <c r="E26" i="8"/>
  <c r="E27" i="8" s="1"/>
  <c r="D26" i="8"/>
  <c r="D27" i="8" s="1"/>
  <c r="C26" i="8"/>
  <c r="C27" i="8" s="1"/>
  <c r="W20" i="8"/>
  <c r="V20" i="8"/>
  <c r="U20" i="8"/>
  <c r="T20" i="8"/>
  <c r="S20" i="8"/>
  <c r="R20" i="8"/>
  <c r="Q20" i="8"/>
  <c r="P20" i="8"/>
  <c r="O20" i="8"/>
  <c r="N20" i="8"/>
  <c r="M20" i="8"/>
  <c r="L20" i="8"/>
  <c r="K20" i="8"/>
  <c r="J20" i="8"/>
  <c r="I20" i="8"/>
  <c r="H20" i="8"/>
  <c r="G20" i="8"/>
  <c r="F20" i="8"/>
  <c r="E20" i="8"/>
  <c r="D20" i="8"/>
  <c r="C20" i="8"/>
  <c r="W58" i="8"/>
  <c r="W59" i="8" s="1"/>
  <c r="V58" i="8"/>
  <c r="V59" i="8" s="1"/>
  <c r="U58" i="8"/>
  <c r="U59" i="8" s="1"/>
  <c r="T58" i="8"/>
  <c r="T59" i="8" s="1"/>
  <c r="S58" i="8"/>
  <c r="S59" i="8" s="1"/>
  <c r="R58" i="8"/>
  <c r="R59" i="8" s="1"/>
  <c r="Q58" i="8"/>
  <c r="Q59" i="8" s="1"/>
  <c r="P58" i="8"/>
  <c r="P59" i="8" s="1"/>
  <c r="O58" i="8"/>
  <c r="O59" i="8" s="1"/>
  <c r="N58" i="8"/>
  <c r="N59" i="8" s="1"/>
  <c r="M58" i="8"/>
  <c r="M59" i="8" s="1"/>
  <c r="L58" i="8"/>
  <c r="L59" i="8" s="1"/>
  <c r="K58" i="8"/>
  <c r="K59" i="8" s="1"/>
  <c r="J58" i="8"/>
  <c r="J59" i="8" s="1"/>
  <c r="I58" i="8"/>
  <c r="I59" i="8" s="1"/>
  <c r="H58" i="8"/>
  <c r="H59" i="8" s="1"/>
  <c r="G58" i="8"/>
  <c r="G59" i="8" s="1"/>
  <c r="F58" i="8"/>
  <c r="F59" i="8" s="1"/>
  <c r="E58" i="8"/>
  <c r="E59" i="8" s="1"/>
  <c r="D58" i="8"/>
  <c r="D59" i="8" s="1"/>
  <c r="C58" i="8"/>
  <c r="C59" i="8" s="1"/>
  <c r="D52" i="8"/>
  <c r="E52" i="8"/>
  <c r="F52" i="8"/>
  <c r="G52" i="8"/>
  <c r="H52" i="8"/>
  <c r="H53" i="8" s="1"/>
  <c r="I52" i="8"/>
  <c r="J52" i="8"/>
  <c r="K52" i="8"/>
  <c r="L52" i="8"/>
  <c r="M52" i="8"/>
  <c r="N52" i="8"/>
  <c r="O52" i="8"/>
  <c r="P52" i="8"/>
  <c r="Q52" i="8"/>
  <c r="R52" i="8"/>
  <c r="S52" i="8"/>
  <c r="T52" i="8"/>
  <c r="U52" i="8"/>
  <c r="V52" i="8"/>
  <c r="W52" i="8"/>
  <c r="C52" i="8"/>
  <c r="C15" i="10"/>
  <c r="I45" i="19"/>
  <c r="H45" i="19"/>
  <c r="I56" i="19"/>
  <c r="H56" i="19"/>
  <c r="I32" i="19"/>
  <c r="I16" i="19"/>
  <c r="E232" i="12"/>
  <c r="K18" i="18" l="1"/>
  <c r="K74" i="18" s="1"/>
  <c r="P64" i="8"/>
  <c r="P263" i="8" s="1"/>
  <c r="H64" i="8"/>
  <c r="H263" i="8" s="1"/>
  <c r="H65" i="8"/>
  <c r="I35" i="19"/>
  <c r="H58" i="19"/>
  <c r="I58" i="19"/>
  <c r="L7" i="18"/>
  <c r="L71" i="18" s="1"/>
  <c r="K8" i="18"/>
  <c r="K72" i="18" s="1"/>
  <c r="L17" i="18"/>
  <c r="L73" i="18" s="1"/>
  <c r="O6" i="18"/>
  <c r="P5" i="18"/>
  <c r="C39" i="10"/>
  <c r="C70" i="10" s="1"/>
  <c r="C41" i="10"/>
  <c r="W21" i="8"/>
  <c r="W33" i="8" s="1"/>
  <c r="W32" i="8"/>
  <c r="W262" i="8" s="1"/>
  <c r="K53" i="8"/>
  <c r="K65" i="8" s="1"/>
  <c r="K64" i="8"/>
  <c r="K263" i="8" s="1"/>
  <c r="F21" i="8"/>
  <c r="F33" i="8" s="1"/>
  <c r="F32" i="8"/>
  <c r="F262" i="8" s="1"/>
  <c r="G21" i="8"/>
  <c r="G33" i="8" s="1"/>
  <c r="G32" i="8"/>
  <c r="G262" i="8" s="1"/>
  <c r="P53" i="8"/>
  <c r="P65" i="8" s="1"/>
  <c r="Q53" i="8"/>
  <c r="Q65" i="8" s="1"/>
  <c r="Q64" i="8"/>
  <c r="Q263" i="8" s="1"/>
  <c r="I53" i="8"/>
  <c r="I65" i="8" s="1"/>
  <c r="I64" i="8"/>
  <c r="I263" i="8" s="1"/>
  <c r="H21" i="8"/>
  <c r="H33" i="8" s="1"/>
  <c r="H32" i="8"/>
  <c r="H262" i="8" s="1"/>
  <c r="P21" i="8"/>
  <c r="P33" i="8" s="1"/>
  <c r="P32" i="8"/>
  <c r="P262" i="8" s="1"/>
  <c r="S53" i="8"/>
  <c r="S65" i="8" s="1"/>
  <c r="S64" i="8"/>
  <c r="S263" i="8" s="1"/>
  <c r="V21" i="8"/>
  <c r="V33" i="8" s="1"/>
  <c r="V32" i="8"/>
  <c r="V262" i="8" s="1"/>
  <c r="R53" i="8"/>
  <c r="R65" i="8" s="1"/>
  <c r="R64" i="8"/>
  <c r="R263" i="8" s="1"/>
  <c r="O21" i="8"/>
  <c r="O33" i="8" s="1"/>
  <c r="O32" i="8"/>
  <c r="O262" i="8" s="1"/>
  <c r="W53" i="8"/>
  <c r="W65" i="8" s="1"/>
  <c r="W64" i="8"/>
  <c r="W263" i="8" s="1"/>
  <c r="G53" i="8"/>
  <c r="G65" i="8" s="1"/>
  <c r="G64" i="8"/>
  <c r="G263" i="8" s="1"/>
  <c r="J21" i="8"/>
  <c r="J33" i="8" s="1"/>
  <c r="J32" i="8"/>
  <c r="J262" i="8" s="1"/>
  <c r="R21" i="8"/>
  <c r="R33" i="8" s="1"/>
  <c r="R32" i="8"/>
  <c r="R262" i="8" s="1"/>
  <c r="N21" i="8"/>
  <c r="N33" i="8" s="1"/>
  <c r="N32" i="8"/>
  <c r="N262" i="8" s="1"/>
  <c r="O53" i="8"/>
  <c r="O65" i="8" s="1"/>
  <c r="O64" i="8"/>
  <c r="O263" i="8" s="1"/>
  <c r="N53" i="8"/>
  <c r="N65" i="8" s="1"/>
  <c r="N64" i="8"/>
  <c r="N263" i="8" s="1"/>
  <c r="F53" i="8"/>
  <c r="F65" i="8" s="1"/>
  <c r="F64" i="8"/>
  <c r="F263" i="8" s="1"/>
  <c r="C21" i="8"/>
  <c r="C33" i="8" s="1"/>
  <c r="C32" i="8"/>
  <c r="C262" i="8" s="1"/>
  <c r="K21" i="8"/>
  <c r="K33" i="8" s="1"/>
  <c r="K32" i="8"/>
  <c r="K262" i="8" s="1"/>
  <c r="S21" i="8"/>
  <c r="S33" i="8" s="1"/>
  <c r="S32" i="8"/>
  <c r="S262" i="8" s="1"/>
  <c r="J53" i="8"/>
  <c r="J65" i="8" s="1"/>
  <c r="J64" i="8"/>
  <c r="J263" i="8" s="1"/>
  <c r="Q21" i="8"/>
  <c r="Q33" i="8" s="1"/>
  <c r="Q32" i="8"/>
  <c r="Q262" i="8" s="1"/>
  <c r="U53" i="8"/>
  <c r="U65" i="8" s="1"/>
  <c r="U64" i="8"/>
  <c r="U263" i="8" s="1"/>
  <c r="M53" i="8"/>
  <c r="M65" i="8" s="1"/>
  <c r="M64" i="8"/>
  <c r="M263" i="8" s="1"/>
  <c r="E53" i="8"/>
  <c r="E65" i="8" s="1"/>
  <c r="E64" i="8"/>
  <c r="E263" i="8" s="1"/>
  <c r="D21" i="8"/>
  <c r="D33" i="8" s="1"/>
  <c r="D32" i="8"/>
  <c r="D262" i="8" s="1"/>
  <c r="L21" i="8"/>
  <c r="L33" i="8" s="1"/>
  <c r="L32" i="8"/>
  <c r="L262" i="8" s="1"/>
  <c r="T21" i="8"/>
  <c r="T33" i="8" s="1"/>
  <c r="T32" i="8"/>
  <c r="T262" i="8" s="1"/>
  <c r="C53" i="8"/>
  <c r="C65" i="8" s="1"/>
  <c r="C64" i="8"/>
  <c r="C263" i="8" s="1"/>
  <c r="I21" i="8"/>
  <c r="I33" i="8" s="1"/>
  <c r="I32" i="8"/>
  <c r="I262" i="8" s="1"/>
  <c r="V53" i="8"/>
  <c r="V65" i="8" s="1"/>
  <c r="V64" i="8"/>
  <c r="V263" i="8" s="1"/>
  <c r="T53" i="8"/>
  <c r="T65" i="8" s="1"/>
  <c r="T64" i="8"/>
  <c r="T263" i="8" s="1"/>
  <c r="L53" i="8"/>
  <c r="L65" i="8" s="1"/>
  <c r="L64" i="8"/>
  <c r="L263" i="8" s="1"/>
  <c r="D53" i="8"/>
  <c r="D65" i="8" s="1"/>
  <c r="D64" i="8"/>
  <c r="D263" i="8" s="1"/>
  <c r="E21" i="8"/>
  <c r="E33" i="8" s="1"/>
  <c r="E32" i="8"/>
  <c r="E262" i="8" s="1"/>
  <c r="M21" i="8"/>
  <c r="M33" i="8" s="1"/>
  <c r="M32" i="8"/>
  <c r="M262" i="8" s="1"/>
  <c r="U21" i="8"/>
  <c r="U33" i="8" s="1"/>
  <c r="U32" i="8"/>
  <c r="U262" i="8" s="1"/>
  <c r="C22" i="10"/>
  <c r="C107" i="8"/>
  <c r="L18" i="18" l="1"/>
  <c r="L74" i="18" s="1"/>
  <c r="L8" i="18"/>
  <c r="L72" i="18" s="1"/>
  <c r="M7" i="18"/>
  <c r="M71" i="18" s="1"/>
  <c r="M17" i="18"/>
  <c r="M73" i="18" s="1"/>
  <c r="P6" i="18"/>
  <c r="Q5" i="18"/>
  <c r="I226" i="12"/>
  <c r="X226" i="12"/>
  <c r="W226" i="12"/>
  <c r="V226" i="12"/>
  <c r="U226" i="12"/>
  <c r="T226" i="12"/>
  <c r="S226" i="12"/>
  <c r="R226" i="12"/>
  <c r="Q226" i="12"/>
  <c r="P226" i="12"/>
  <c r="O226" i="12"/>
  <c r="N226" i="12"/>
  <c r="M226" i="12"/>
  <c r="L226" i="12"/>
  <c r="K226" i="12"/>
  <c r="J226" i="12"/>
  <c r="H226" i="12"/>
  <c r="G226" i="12"/>
  <c r="F226" i="12"/>
  <c r="E226" i="12"/>
  <c r="Y219" i="12"/>
  <c r="X219" i="12"/>
  <c r="W219" i="12"/>
  <c r="V219" i="12"/>
  <c r="U219" i="12"/>
  <c r="T219" i="12"/>
  <c r="S219" i="12"/>
  <c r="R219" i="12"/>
  <c r="Q219" i="12"/>
  <c r="P219" i="12"/>
  <c r="O219" i="12"/>
  <c r="N219" i="12"/>
  <c r="M219" i="12"/>
  <c r="L219" i="12"/>
  <c r="K219" i="12"/>
  <c r="J219" i="12"/>
  <c r="I219" i="12"/>
  <c r="H219" i="12"/>
  <c r="G219" i="12"/>
  <c r="F219" i="12"/>
  <c r="E219" i="12"/>
  <c r="L212" i="12"/>
  <c r="F212" i="12"/>
  <c r="G212" i="12"/>
  <c r="H212" i="12"/>
  <c r="I212" i="12"/>
  <c r="J212" i="12"/>
  <c r="K212" i="12"/>
  <c r="M212" i="12"/>
  <c r="N212" i="12"/>
  <c r="O212" i="12"/>
  <c r="P212" i="12"/>
  <c r="Q212" i="12"/>
  <c r="R212" i="12"/>
  <c r="S212" i="12"/>
  <c r="T212" i="12"/>
  <c r="U212" i="12"/>
  <c r="V212" i="12"/>
  <c r="W212" i="12"/>
  <c r="X212" i="12"/>
  <c r="Y212" i="12"/>
  <c r="E212" i="12"/>
  <c r="M18" i="18" l="1"/>
  <c r="M74" i="18" s="1"/>
  <c r="N7" i="18"/>
  <c r="N71" i="18" s="1"/>
  <c r="M8" i="18"/>
  <c r="M72" i="18" s="1"/>
  <c r="N17" i="18"/>
  <c r="N73" i="18" s="1"/>
  <c r="R5" i="18"/>
  <c r="Q6" i="18"/>
  <c r="C163" i="8"/>
  <c r="C267" i="8" s="1"/>
  <c r="D163" i="8"/>
  <c r="D267" i="8" s="1"/>
  <c r="N18" i="18" l="1"/>
  <c r="N74" i="18" s="1"/>
  <c r="N8" i="18"/>
  <c r="N72" i="18" s="1"/>
  <c r="O7" i="18"/>
  <c r="O71" i="18" s="1"/>
  <c r="O17" i="18"/>
  <c r="O73" i="18" s="1"/>
  <c r="R6" i="18"/>
  <c r="S5" i="18"/>
  <c r="W135" i="8"/>
  <c r="V135" i="8"/>
  <c r="U135" i="8"/>
  <c r="T135" i="8"/>
  <c r="S135" i="8"/>
  <c r="R135" i="8"/>
  <c r="Q135" i="8"/>
  <c r="P135" i="8"/>
  <c r="O135" i="8"/>
  <c r="N135" i="8"/>
  <c r="M135" i="8"/>
  <c r="L135" i="8"/>
  <c r="K135" i="8"/>
  <c r="J135" i="8"/>
  <c r="I135" i="8"/>
  <c r="H135" i="8"/>
  <c r="G135" i="8"/>
  <c r="F135" i="8"/>
  <c r="E135" i="8"/>
  <c r="D135" i="8"/>
  <c r="C135" i="8"/>
  <c r="E163" i="8"/>
  <c r="E267" i="8" s="1"/>
  <c r="F163" i="8"/>
  <c r="F267" i="8" s="1"/>
  <c r="G163" i="8"/>
  <c r="G267" i="8" s="1"/>
  <c r="H163" i="8"/>
  <c r="H267" i="8" s="1"/>
  <c r="I163" i="8"/>
  <c r="I267" i="8" s="1"/>
  <c r="J163" i="8"/>
  <c r="J267" i="8" s="1"/>
  <c r="K163" i="8"/>
  <c r="K267" i="8" s="1"/>
  <c r="L163" i="8"/>
  <c r="L267" i="8" s="1"/>
  <c r="M163" i="8"/>
  <c r="M267" i="8" s="1"/>
  <c r="N163" i="8"/>
  <c r="N267" i="8" s="1"/>
  <c r="O163" i="8"/>
  <c r="O267" i="8" s="1"/>
  <c r="P163" i="8"/>
  <c r="P267" i="8" s="1"/>
  <c r="Q163" i="8"/>
  <c r="Q267" i="8" s="1"/>
  <c r="R163" i="8"/>
  <c r="R267" i="8" s="1"/>
  <c r="S163" i="8"/>
  <c r="S267" i="8" s="1"/>
  <c r="T163" i="8"/>
  <c r="T267" i="8" s="1"/>
  <c r="U163" i="8"/>
  <c r="U267" i="8" s="1"/>
  <c r="V163" i="8"/>
  <c r="V267" i="8" s="1"/>
  <c r="W163" i="8"/>
  <c r="W267" i="8" s="1"/>
  <c r="D158" i="8"/>
  <c r="E158" i="8"/>
  <c r="F158" i="8"/>
  <c r="G158" i="8"/>
  <c r="H158" i="8"/>
  <c r="I158" i="8"/>
  <c r="J158" i="8"/>
  <c r="K158" i="8"/>
  <c r="L158" i="8"/>
  <c r="M158" i="8"/>
  <c r="N158" i="8"/>
  <c r="O158" i="8"/>
  <c r="P158" i="8"/>
  <c r="Q158" i="8"/>
  <c r="R158" i="8"/>
  <c r="S158" i="8"/>
  <c r="T158" i="8"/>
  <c r="U158" i="8"/>
  <c r="V158" i="8"/>
  <c r="W158" i="8"/>
  <c r="C158" i="8"/>
  <c r="D115" i="8"/>
  <c r="E115" i="8"/>
  <c r="F115" i="8"/>
  <c r="G115" i="8"/>
  <c r="H115" i="8"/>
  <c r="I115" i="8"/>
  <c r="J115" i="8"/>
  <c r="K115" i="8"/>
  <c r="L115" i="8"/>
  <c r="M115" i="8"/>
  <c r="N115" i="8"/>
  <c r="O115" i="8"/>
  <c r="P115" i="8"/>
  <c r="Q115" i="8"/>
  <c r="R115" i="8"/>
  <c r="S115" i="8"/>
  <c r="T115" i="8"/>
  <c r="U115" i="8"/>
  <c r="V115" i="8"/>
  <c r="W115" i="8"/>
  <c r="D116" i="8"/>
  <c r="E116" i="8"/>
  <c r="F116" i="8"/>
  <c r="G116" i="8"/>
  <c r="H116" i="8"/>
  <c r="I116" i="8"/>
  <c r="J116" i="8"/>
  <c r="K116" i="8"/>
  <c r="L116" i="8"/>
  <c r="M116" i="8"/>
  <c r="N116" i="8"/>
  <c r="O116" i="8"/>
  <c r="P116" i="8"/>
  <c r="Q116" i="8"/>
  <c r="R116" i="8"/>
  <c r="S116" i="8"/>
  <c r="T116" i="8"/>
  <c r="U116" i="8"/>
  <c r="V116" i="8"/>
  <c r="W116" i="8"/>
  <c r="C115" i="8"/>
  <c r="C116" i="8"/>
  <c r="W112" i="8"/>
  <c r="V112" i="8"/>
  <c r="U112" i="8"/>
  <c r="T112" i="8"/>
  <c r="S112" i="8"/>
  <c r="R112" i="8"/>
  <c r="Q112" i="8"/>
  <c r="P112" i="8"/>
  <c r="O112" i="8"/>
  <c r="N112" i="8"/>
  <c r="M112" i="8"/>
  <c r="L112" i="8"/>
  <c r="K112" i="8"/>
  <c r="J112" i="8"/>
  <c r="I112" i="8"/>
  <c r="H112" i="8"/>
  <c r="G112" i="8"/>
  <c r="F112" i="8"/>
  <c r="E112" i="8"/>
  <c r="D112" i="8"/>
  <c r="C112" i="8"/>
  <c r="D107" i="8"/>
  <c r="E107" i="8"/>
  <c r="F107" i="8"/>
  <c r="G107" i="8"/>
  <c r="H107" i="8"/>
  <c r="I107" i="8"/>
  <c r="J107" i="8"/>
  <c r="K107" i="8"/>
  <c r="L107" i="8"/>
  <c r="M107" i="8"/>
  <c r="N107" i="8"/>
  <c r="O107" i="8"/>
  <c r="P107" i="8"/>
  <c r="Q107" i="8"/>
  <c r="R107" i="8"/>
  <c r="S107" i="8"/>
  <c r="T107" i="8"/>
  <c r="U107" i="8"/>
  <c r="V107" i="8"/>
  <c r="W107" i="8"/>
  <c r="W13" i="20"/>
  <c r="V13" i="20"/>
  <c r="U13" i="20"/>
  <c r="T13" i="20"/>
  <c r="S13" i="20"/>
  <c r="R13" i="20"/>
  <c r="Q13" i="20"/>
  <c r="P13" i="20"/>
  <c r="O13" i="20"/>
  <c r="N13" i="20"/>
  <c r="M13" i="20"/>
  <c r="L13" i="20"/>
  <c r="K13" i="20"/>
  <c r="J13" i="20"/>
  <c r="I13" i="20"/>
  <c r="H13" i="20"/>
  <c r="G13" i="20"/>
  <c r="F13" i="20"/>
  <c r="E13" i="20"/>
  <c r="D13" i="20"/>
  <c r="D18" i="20"/>
  <c r="E18" i="20"/>
  <c r="F18" i="20"/>
  <c r="G18" i="20"/>
  <c r="H18" i="20"/>
  <c r="I18" i="20"/>
  <c r="J18" i="20"/>
  <c r="K18" i="20"/>
  <c r="L18" i="20"/>
  <c r="M18" i="20"/>
  <c r="N18" i="20"/>
  <c r="O18" i="20"/>
  <c r="P18" i="20"/>
  <c r="Q18" i="20"/>
  <c r="R18" i="20"/>
  <c r="S18" i="20"/>
  <c r="T18" i="20"/>
  <c r="U18" i="20"/>
  <c r="V18" i="20"/>
  <c r="W18" i="20"/>
  <c r="D90" i="8"/>
  <c r="E90" i="8"/>
  <c r="F90" i="8"/>
  <c r="G90" i="8"/>
  <c r="H90" i="8"/>
  <c r="I90" i="8"/>
  <c r="J90" i="8"/>
  <c r="K90" i="8"/>
  <c r="L90" i="8"/>
  <c r="M90" i="8"/>
  <c r="N90" i="8"/>
  <c r="O90" i="8"/>
  <c r="P90" i="8"/>
  <c r="Q90" i="8"/>
  <c r="R90" i="8"/>
  <c r="S90" i="8"/>
  <c r="T90" i="8"/>
  <c r="U90" i="8"/>
  <c r="V90" i="8"/>
  <c r="W90" i="8"/>
  <c r="D91" i="8"/>
  <c r="E91" i="8"/>
  <c r="F91" i="8"/>
  <c r="G91" i="8"/>
  <c r="H91" i="8"/>
  <c r="I91" i="8"/>
  <c r="J91" i="8"/>
  <c r="K91" i="8"/>
  <c r="L91" i="8"/>
  <c r="M91" i="8"/>
  <c r="N91" i="8"/>
  <c r="O91" i="8"/>
  <c r="P91" i="8"/>
  <c r="Q91" i="8"/>
  <c r="R91" i="8"/>
  <c r="S91" i="8"/>
  <c r="T91" i="8"/>
  <c r="U91" i="8"/>
  <c r="V91" i="8"/>
  <c r="W91" i="8"/>
  <c r="C91" i="8"/>
  <c r="C90" i="8"/>
  <c r="W87" i="8"/>
  <c r="V87" i="8"/>
  <c r="U87" i="8"/>
  <c r="T87" i="8"/>
  <c r="S87" i="8"/>
  <c r="R87" i="8"/>
  <c r="Q87" i="8"/>
  <c r="P87" i="8"/>
  <c r="O87" i="8"/>
  <c r="N87" i="8"/>
  <c r="M87" i="8"/>
  <c r="L87" i="8"/>
  <c r="K87" i="8"/>
  <c r="J87" i="8"/>
  <c r="I87" i="8"/>
  <c r="H87" i="8"/>
  <c r="G87" i="8"/>
  <c r="F87" i="8"/>
  <c r="E87" i="8"/>
  <c r="D87" i="8"/>
  <c r="C87" i="8"/>
  <c r="D82" i="8"/>
  <c r="E82" i="8"/>
  <c r="F82" i="8"/>
  <c r="G82" i="8"/>
  <c r="H82" i="8"/>
  <c r="I82" i="8"/>
  <c r="J82" i="8"/>
  <c r="K82" i="8"/>
  <c r="L82" i="8"/>
  <c r="M82" i="8"/>
  <c r="N82" i="8"/>
  <c r="O82" i="8"/>
  <c r="P82" i="8"/>
  <c r="Q82" i="8"/>
  <c r="R82" i="8"/>
  <c r="S82" i="8"/>
  <c r="S92" i="8" s="1"/>
  <c r="T82" i="8"/>
  <c r="U82" i="8"/>
  <c r="V82" i="8"/>
  <c r="W82" i="8"/>
  <c r="W92" i="8" s="1"/>
  <c r="C82" i="8"/>
  <c r="O18" i="18" l="1"/>
  <c r="O74" i="18" s="1"/>
  <c r="Q22" i="20"/>
  <c r="Q23" i="20" s="1"/>
  <c r="I22" i="20"/>
  <c r="I23" i="20" s="1"/>
  <c r="D22" i="20"/>
  <c r="D23" i="20" s="1"/>
  <c r="L22" i="20"/>
  <c r="L23" i="20" s="1"/>
  <c r="E22" i="20"/>
  <c r="E23" i="20" s="1"/>
  <c r="K22" i="20"/>
  <c r="K23" i="20" s="1"/>
  <c r="S22" i="20"/>
  <c r="S23" i="20" s="1"/>
  <c r="T22" i="20"/>
  <c r="T23" i="20" s="1"/>
  <c r="M22" i="20"/>
  <c r="M23" i="20" s="1"/>
  <c r="F22" i="20"/>
  <c r="F23" i="20" s="1"/>
  <c r="N22" i="20"/>
  <c r="N23" i="20" s="1"/>
  <c r="V22" i="20"/>
  <c r="V23" i="20" s="1"/>
  <c r="U22" i="20"/>
  <c r="U23" i="20" s="1"/>
  <c r="G22" i="20"/>
  <c r="G23" i="20" s="1"/>
  <c r="O22" i="20"/>
  <c r="O23" i="20" s="1"/>
  <c r="W22" i="20"/>
  <c r="W23" i="20" s="1"/>
  <c r="H22" i="20"/>
  <c r="H23" i="20" s="1"/>
  <c r="P22" i="20"/>
  <c r="P23" i="20" s="1"/>
  <c r="J22" i="20"/>
  <c r="J23" i="20" s="1"/>
  <c r="R22" i="20"/>
  <c r="R23" i="20" s="1"/>
  <c r="P7" i="18"/>
  <c r="P71" i="18" s="1"/>
  <c r="O8" i="18"/>
  <c r="O72" i="18" s="1"/>
  <c r="P17" i="18"/>
  <c r="P73" i="18" s="1"/>
  <c r="T5" i="18"/>
  <c r="S6" i="18"/>
  <c r="C92" i="8"/>
  <c r="G92" i="8"/>
  <c r="U117" i="8"/>
  <c r="U264" i="8" s="1"/>
  <c r="M117" i="8"/>
  <c r="M264" i="8" s="1"/>
  <c r="E117" i="8"/>
  <c r="E264" i="8" s="1"/>
  <c r="Q117" i="8"/>
  <c r="Q264" i="8" s="1"/>
  <c r="N92" i="8"/>
  <c r="R117" i="8"/>
  <c r="R264" i="8" s="1"/>
  <c r="J117" i="8"/>
  <c r="J264" i="8" s="1"/>
  <c r="V92" i="8"/>
  <c r="K92" i="8"/>
  <c r="T92" i="8"/>
  <c r="L92" i="8"/>
  <c r="D92" i="8"/>
  <c r="J92" i="8"/>
  <c r="R92" i="8"/>
  <c r="I117" i="8"/>
  <c r="I264" i="8" s="1"/>
  <c r="H117" i="8"/>
  <c r="H264" i="8" s="1"/>
  <c r="C117" i="8"/>
  <c r="C264" i="8" s="1"/>
  <c r="I92" i="8"/>
  <c r="E92" i="8"/>
  <c r="M92" i="8"/>
  <c r="U92" i="8"/>
  <c r="P117" i="8"/>
  <c r="P264" i="8" s="1"/>
  <c r="T117" i="8"/>
  <c r="T264" i="8" s="1"/>
  <c r="P92" i="8"/>
  <c r="H92" i="8"/>
  <c r="S117" i="8"/>
  <c r="S264" i="8" s="1"/>
  <c r="K117" i="8"/>
  <c r="K264" i="8" s="1"/>
  <c r="Q92" i="8"/>
  <c r="L117" i="8"/>
  <c r="L264" i="8" s="1"/>
  <c r="O92" i="8"/>
  <c r="F92" i="8"/>
  <c r="W117" i="8"/>
  <c r="W264" i="8" s="1"/>
  <c r="O117" i="8"/>
  <c r="O264" i="8" s="1"/>
  <c r="G117" i="8"/>
  <c r="G264" i="8" s="1"/>
  <c r="V117" i="8"/>
  <c r="V264" i="8" s="1"/>
  <c r="N117" i="8"/>
  <c r="N264" i="8" s="1"/>
  <c r="F117" i="8"/>
  <c r="F264" i="8" s="1"/>
  <c r="D117" i="8"/>
  <c r="D264" i="8" s="1"/>
  <c r="P18" i="18" l="1"/>
  <c r="P74" i="18" s="1"/>
  <c r="P8" i="18"/>
  <c r="P72" i="18" s="1"/>
  <c r="Q7" i="18"/>
  <c r="Q71" i="18" s="1"/>
  <c r="Q17" i="18"/>
  <c r="Q73" i="18" s="1"/>
  <c r="T6" i="18"/>
  <c r="U5" i="18"/>
  <c r="B112" i="8"/>
  <c r="B107" i="8"/>
  <c r="B87" i="8"/>
  <c r="Q18" i="18" l="1"/>
  <c r="Q74" i="18" s="1"/>
  <c r="R7" i="18"/>
  <c r="R71" i="18" s="1"/>
  <c r="Q8" i="18"/>
  <c r="Q72" i="18" s="1"/>
  <c r="R17" i="18"/>
  <c r="R73" i="18" s="1"/>
  <c r="V5" i="18"/>
  <c r="U6" i="18"/>
  <c r="D7" i="9"/>
  <c r="E7" i="9"/>
  <c r="F7" i="9"/>
  <c r="G7" i="9"/>
  <c r="H7" i="9"/>
  <c r="I7" i="9"/>
  <c r="J7" i="9"/>
  <c r="K7" i="9"/>
  <c r="L7" i="9"/>
  <c r="M7" i="9"/>
  <c r="N7" i="9"/>
  <c r="O7" i="9"/>
  <c r="P7" i="9"/>
  <c r="Q7" i="9"/>
  <c r="R7" i="9"/>
  <c r="S7" i="9"/>
  <c r="T7" i="9"/>
  <c r="U7" i="9"/>
  <c r="V7" i="9"/>
  <c r="W7" i="9"/>
  <c r="C7" i="9"/>
  <c r="Y266" i="12"/>
  <c r="X266" i="12"/>
  <c r="W266" i="12"/>
  <c r="V266" i="12"/>
  <c r="U266" i="12"/>
  <c r="T266" i="12"/>
  <c r="S266" i="12"/>
  <c r="R266" i="12"/>
  <c r="Q266" i="12"/>
  <c r="P266" i="12"/>
  <c r="O266" i="12"/>
  <c r="N266" i="12"/>
  <c r="M266" i="12"/>
  <c r="L266" i="12"/>
  <c r="K266" i="12"/>
  <c r="J266" i="12"/>
  <c r="I266" i="12"/>
  <c r="H266" i="12"/>
  <c r="G266" i="12"/>
  <c r="F266" i="12"/>
  <c r="E266" i="12"/>
  <c r="Y265" i="12"/>
  <c r="X265" i="12"/>
  <c r="W265" i="12"/>
  <c r="V265" i="12"/>
  <c r="U265" i="12"/>
  <c r="T265" i="12"/>
  <c r="S265" i="12"/>
  <c r="R265" i="12"/>
  <c r="Q265" i="12"/>
  <c r="P265" i="12"/>
  <c r="O265" i="12"/>
  <c r="N265" i="12"/>
  <c r="M265" i="12"/>
  <c r="L265" i="12"/>
  <c r="K265" i="12"/>
  <c r="J265" i="12"/>
  <c r="I265" i="12"/>
  <c r="H265" i="12"/>
  <c r="G265" i="12"/>
  <c r="F265" i="12"/>
  <c r="E265" i="12"/>
  <c r="Y262" i="12"/>
  <c r="X262" i="12"/>
  <c r="W262" i="12"/>
  <c r="V262" i="12"/>
  <c r="U262" i="12"/>
  <c r="T262" i="12"/>
  <c r="S262" i="12"/>
  <c r="R262" i="12"/>
  <c r="Q262" i="12"/>
  <c r="P262" i="12"/>
  <c r="O262" i="12"/>
  <c r="N262" i="12"/>
  <c r="M262" i="12"/>
  <c r="L262" i="12"/>
  <c r="K262" i="12"/>
  <c r="J262" i="12"/>
  <c r="I262" i="12"/>
  <c r="H262" i="12"/>
  <c r="G262" i="12"/>
  <c r="F262" i="12"/>
  <c r="E262" i="12"/>
  <c r="Y257" i="12"/>
  <c r="X257" i="12"/>
  <c r="W257" i="12"/>
  <c r="V257" i="12"/>
  <c r="U257" i="12"/>
  <c r="T257" i="12"/>
  <c r="S257" i="12"/>
  <c r="R257" i="12"/>
  <c r="Q257" i="12"/>
  <c r="P257" i="12"/>
  <c r="O257" i="12"/>
  <c r="N257" i="12"/>
  <c r="M257" i="12"/>
  <c r="L257" i="12"/>
  <c r="K257" i="12"/>
  <c r="J257" i="12"/>
  <c r="I257" i="12"/>
  <c r="H257" i="12"/>
  <c r="G257" i="12"/>
  <c r="F257" i="12"/>
  <c r="E257" i="12"/>
  <c r="R249" i="12"/>
  <c r="S242" i="12"/>
  <c r="Y202" i="12"/>
  <c r="X202" i="12"/>
  <c r="W202" i="12"/>
  <c r="V202" i="12"/>
  <c r="U202" i="12"/>
  <c r="T202" i="12"/>
  <c r="S202" i="12"/>
  <c r="R202" i="12"/>
  <c r="Q202" i="12"/>
  <c r="P202" i="12"/>
  <c r="O202" i="12"/>
  <c r="N202" i="12"/>
  <c r="M202" i="12"/>
  <c r="L202" i="12"/>
  <c r="K202" i="12"/>
  <c r="J202" i="12"/>
  <c r="I202" i="12"/>
  <c r="H202" i="12"/>
  <c r="G202" i="12"/>
  <c r="F202" i="12"/>
  <c r="Y195" i="12"/>
  <c r="X195" i="12"/>
  <c r="W195" i="12"/>
  <c r="V195" i="12"/>
  <c r="U195" i="12"/>
  <c r="T195" i="12"/>
  <c r="S195" i="12"/>
  <c r="R195" i="12"/>
  <c r="Q195" i="12"/>
  <c r="P195" i="12"/>
  <c r="O195" i="12"/>
  <c r="N195" i="12"/>
  <c r="M195" i="12"/>
  <c r="L195" i="12"/>
  <c r="K195" i="12"/>
  <c r="J195" i="12"/>
  <c r="J243" i="12" s="1"/>
  <c r="I195" i="12"/>
  <c r="H195" i="12"/>
  <c r="G195" i="12"/>
  <c r="F195" i="12"/>
  <c r="E195" i="12"/>
  <c r="Y188" i="12"/>
  <c r="X188" i="12"/>
  <c r="W188" i="12"/>
  <c r="V188" i="12"/>
  <c r="U188" i="12"/>
  <c r="T188" i="12"/>
  <c r="S188" i="12"/>
  <c r="R188" i="12"/>
  <c r="Q188" i="12"/>
  <c r="P188" i="12"/>
  <c r="O188" i="12"/>
  <c r="N188" i="12"/>
  <c r="M188" i="12"/>
  <c r="L188" i="12"/>
  <c r="K188" i="12"/>
  <c r="J188" i="12"/>
  <c r="I188" i="12"/>
  <c r="H188" i="12"/>
  <c r="G188" i="12"/>
  <c r="F188" i="12"/>
  <c r="E188" i="12"/>
  <c r="R18" i="18" l="1"/>
  <c r="R74" i="18" s="1"/>
  <c r="R8" i="18"/>
  <c r="R72" i="18" s="1"/>
  <c r="S7" i="18"/>
  <c r="S71" i="18" s="1"/>
  <c r="S17" i="18"/>
  <c r="S73" i="18" s="1"/>
  <c r="V6" i="18"/>
  <c r="W5" i="18"/>
  <c r="I267" i="12"/>
  <c r="Q267" i="12"/>
  <c r="H267" i="12"/>
  <c r="P267" i="12"/>
  <c r="X267" i="12"/>
  <c r="K267" i="12"/>
  <c r="E267" i="12"/>
  <c r="M267" i="12"/>
  <c r="U267" i="12"/>
  <c r="J267" i="12"/>
  <c r="S267" i="12"/>
  <c r="R267" i="12"/>
  <c r="L267" i="12"/>
  <c r="T267" i="12"/>
  <c r="G267" i="12"/>
  <c r="O267" i="12"/>
  <c r="F267" i="12"/>
  <c r="N267" i="12"/>
  <c r="V267" i="12"/>
  <c r="W267" i="12"/>
  <c r="Y267" i="12"/>
  <c r="R232" i="12"/>
  <c r="R233" i="12"/>
  <c r="L241" i="12"/>
  <c r="M232" i="12"/>
  <c r="W232" i="12"/>
  <c r="M233" i="12"/>
  <c r="X233" i="12"/>
  <c r="M234" i="12"/>
  <c r="X234" i="12"/>
  <c r="V239" i="12"/>
  <c r="V240" i="12"/>
  <c r="Y241" i="12"/>
  <c r="N232" i="12"/>
  <c r="X232" i="12"/>
  <c r="Y233" i="12"/>
  <c r="N234" i="12"/>
  <c r="O232" i="12"/>
  <c r="P233" i="12"/>
  <c r="E234" i="12"/>
  <c r="P234" i="12"/>
  <c r="F239" i="12"/>
  <c r="F240" i="12"/>
  <c r="G241" i="12"/>
  <c r="L242" i="12"/>
  <c r="T247" i="12"/>
  <c r="N233" i="12"/>
  <c r="Y234" i="12"/>
  <c r="F232" i="12"/>
  <c r="P232" i="12"/>
  <c r="Q233" i="12"/>
  <c r="F234" i="12"/>
  <c r="Q234" i="12"/>
  <c r="I239" i="12"/>
  <c r="I240" i="12"/>
  <c r="I241" i="12"/>
  <c r="R242" i="12"/>
  <c r="G248" i="12"/>
  <c r="O248" i="12"/>
  <c r="W248" i="12"/>
  <c r="G232" i="12"/>
  <c r="H233" i="12"/>
  <c r="H234" i="12"/>
  <c r="S234" i="12"/>
  <c r="K239" i="12"/>
  <c r="L240" i="12"/>
  <c r="T242" i="12"/>
  <c r="H232" i="12"/>
  <c r="S232" i="12"/>
  <c r="I233" i="12"/>
  <c r="S233" i="12"/>
  <c r="I234" i="12"/>
  <c r="T234" i="12"/>
  <c r="N239" i="12"/>
  <c r="N240" i="12"/>
  <c r="O241" i="12"/>
  <c r="U232" i="12"/>
  <c r="J233" i="12"/>
  <c r="U233" i="12"/>
  <c r="K234" i="12"/>
  <c r="U234" i="12"/>
  <c r="Q239" i="12"/>
  <c r="Q240" i="12"/>
  <c r="Q241" i="12"/>
  <c r="I246" i="12"/>
  <c r="J249" i="12"/>
  <c r="J232" i="12"/>
  <c r="K232" i="12"/>
  <c r="V232" i="12"/>
  <c r="K233" i="12"/>
  <c r="V233" i="12"/>
  <c r="L234" i="12"/>
  <c r="V234" i="12"/>
  <c r="S239" i="12"/>
  <c r="T240" i="12"/>
  <c r="W241" i="12"/>
  <c r="Q246" i="12"/>
  <c r="Y246" i="12"/>
  <c r="Y239" i="12"/>
  <c r="Y240" i="12"/>
  <c r="J242" i="12"/>
  <c r="L247" i="12"/>
  <c r="G240" i="12"/>
  <c r="O240" i="12"/>
  <c r="W240" i="12"/>
  <c r="J241" i="12"/>
  <c r="R241" i="12"/>
  <c r="E242" i="12"/>
  <c r="M242" i="12"/>
  <c r="U242" i="12"/>
  <c r="E247" i="12"/>
  <c r="M247" i="12"/>
  <c r="U247" i="12"/>
  <c r="H248" i="12"/>
  <c r="P248" i="12"/>
  <c r="X248" i="12"/>
  <c r="K249" i="12"/>
  <c r="S249" i="12"/>
  <c r="H240" i="12"/>
  <c r="P240" i="12"/>
  <c r="X240" i="12"/>
  <c r="K241" i="12"/>
  <c r="S241" i="12"/>
  <c r="F242" i="12"/>
  <c r="N242" i="12"/>
  <c r="V242" i="12"/>
  <c r="F247" i="12"/>
  <c r="N247" i="12"/>
  <c r="V247" i="12"/>
  <c r="I248" i="12"/>
  <c r="Q248" i="12"/>
  <c r="Y248" i="12"/>
  <c r="L249" i="12"/>
  <c r="T249" i="12"/>
  <c r="G247" i="12"/>
  <c r="O247" i="12"/>
  <c r="W247" i="12"/>
  <c r="J248" i="12"/>
  <c r="R248" i="12"/>
  <c r="E249" i="12"/>
  <c r="M249" i="12"/>
  <c r="U249" i="12"/>
  <c r="T241" i="12"/>
  <c r="G242" i="12"/>
  <c r="O242" i="12"/>
  <c r="W242" i="12"/>
  <c r="L233" i="12"/>
  <c r="T233" i="12"/>
  <c r="G234" i="12"/>
  <c r="O234" i="12"/>
  <c r="W234" i="12"/>
  <c r="J240" i="12"/>
  <c r="R240" i="12"/>
  <c r="E241" i="12"/>
  <c r="M241" i="12"/>
  <c r="U241" i="12"/>
  <c r="H242" i="12"/>
  <c r="P242" i="12"/>
  <c r="X242" i="12"/>
  <c r="H247" i="12"/>
  <c r="P247" i="12"/>
  <c r="X247" i="12"/>
  <c r="K248" i="12"/>
  <c r="S248" i="12"/>
  <c r="F249" i="12"/>
  <c r="N249" i="12"/>
  <c r="V249" i="12"/>
  <c r="K240" i="12"/>
  <c r="S240" i="12"/>
  <c r="F241" i="12"/>
  <c r="N241" i="12"/>
  <c r="V241" i="12"/>
  <c r="I242" i="12"/>
  <c r="Q242" i="12"/>
  <c r="Y242" i="12"/>
  <c r="I247" i="12"/>
  <c r="Q247" i="12"/>
  <c r="Y247" i="12"/>
  <c r="L248" i="12"/>
  <c r="T248" i="12"/>
  <c r="G249" i="12"/>
  <c r="O249" i="12"/>
  <c r="W249" i="12"/>
  <c r="J247" i="12"/>
  <c r="R247" i="12"/>
  <c r="E248" i="12"/>
  <c r="M248" i="12"/>
  <c r="U248" i="12"/>
  <c r="H249" i="12"/>
  <c r="P249" i="12"/>
  <c r="X249" i="12"/>
  <c r="O233" i="12"/>
  <c r="R234" i="12"/>
  <c r="E240" i="12"/>
  <c r="M240" i="12"/>
  <c r="U240" i="12"/>
  <c r="H241" i="12"/>
  <c r="P241" i="12"/>
  <c r="X241" i="12"/>
  <c r="K242" i="12"/>
  <c r="K247" i="12"/>
  <c r="S247" i="12"/>
  <c r="F248" i="12"/>
  <c r="N248" i="12"/>
  <c r="V248" i="12"/>
  <c r="I249" i="12"/>
  <c r="Q249" i="12"/>
  <c r="Y249" i="12"/>
  <c r="S18" i="18" l="1"/>
  <c r="S74" i="18" s="1"/>
  <c r="T7" i="18"/>
  <c r="T71" i="18" s="1"/>
  <c r="S8" i="18"/>
  <c r="S72" i="18" s="1"/>
  <c r="T17" i="18"/>
  <c r="T73" i="18" s="1"/>
  <c r="X5" i="18"/>
  <c r="W6" i="18"/>
  <c r="S236" i="12"/>
  <c r="E236" i="12"/>
  <c r="K236" i="12"/>
  <c r="S243" i="12"/>
  <c r="H236" i="12"/>
  <c r="Q243" i="12"/>
  <c r="M236" i="12"/>
  <c r="P236" i="12"/>
  <c r="X236" i="12"/>
  <c r="U236" i="12"/>
  <c r="F236" i="12"/>
  <c r="N236" i="12"/>
  <c r="R236" i="12"/>
  <c r="G236" i="12"/>
  <c r="V236" i="12"/>
  <c r="W250" i="12"/>
  <c r="W246" i="12"/>
  <c r="H239" i="12"/>
  <c r="H243" i="12"/>
  <c r="I232" i="12"/>
  <c r="I236" i="12"/>
  <c r="K250" i="12"/>
  <c r="K246" i="12"/>
  <c r="L239" i="12"/>
  <c r="L243" i="12"/>
  <c r="N243" i="12"/>
  <c r="Q250" i="12"/>
  <c r="I250" i="12"/>
  <c r="O250" i="12"/>
  <c r="O246" i="12"/>
  <c r="U250" i="12"/>
  <c r="U246" i="12"/>
  <c r="U239" i="12"/>
  <c r="U243" i="12"/>
  <c r="Y243" i="12"/>
  <c r="K243" i="12"/>
  <c r="I243" i="12"/>
  <c r="G250" i="12"/>
  <c r="G246" i="12"/>
  <c r="M239" i="12"/>
  <c r="M243" i="12"/>
  <c r="V246" i="12"/>
  <c r="V250" i="12"/>
  <c r="P250" i="12"/>
  <c r="P246" i="12"/>
  <c r="N246" i="12"/>
  <c r="N250" i="12"/>
  <c r="W239" i="12"/>
  <c r="W243" i="12"/>
  <c r="E239" i="12"/>
  <c r="E243" i="12"/>
  <c r="O236" i="12"/>
  <c r="H250" i="12"/>
  <c r="H246" i="12"/>
  <c r="R243" i="12"/>
  <c r="R239" i="12"/>
  <c r="F246" i="12"/>
  <c r="F250" i="12"/>
  <c r="O239" i="12"/>
  <c r="O243" i="12"/>
  <c r="T250" i="12"/>
  <c r="T246" i="12"/>
  <c r="R250" i="12"/>
  <c r="R246" i="12"/>
  <c r="F243" i="12"/>
  <c r="J234" i="12"/>
  <c r="J236" i="12"/>
  <c r="M250" i="12"/>
  <c r="M246" i="12"/>
  <c r="X250" i="12"/>
  <c r="X246" i="12"/>
  <c r="W233" i="12"/>
  <c r="W236" i="12"/>
  <c r="E250" i="12"/>
  <c r="E246" i="12"/>
  <c r="J239" i="12"/>
  <c r="T232" i="12"/>
  <c r="T236" i="12"/>
  <c r="X239" i="12"/>
  <c r="X243" i="12"/>
  <c r="G239" i="12"/>
  <c r="G243" i="12"/>
  <c r="Y232" i="12"/>
  <c r="Y236" i="12"/>
  <c r="L250" i="12"/>
  <c r="L246" i="12"/>
  <c r="J250" i="12"/>
  <c r="J246" i="12"/>
  <c r="L232" i="12"/>
  <c r="L236" i="12"/>
  <c r="P239" i="12"/>
  <c r="P243" i="12"/>
  <c r="Q232" i="12"/>
  <c r="Q236" i="12"/>
  <c r="S250" i="12"/>
  <c r="S246" i="12"/>
  <c r="T239" i="12"/>
  <c r="T243" i="12"/>
  <c r="V243" i="12"/>
  <c r="Y250" i="12"/>
  <c r="T18" i="18" l="1"/>
  <c r="T74" i="18" s="1"/>
  <c r="T8" i="18"/>
  <c r="T72" i="18" s="1"/>
  <c r="U7" i="18"/>
  <c r="U71" i="18" s="1"/>
  <c r="U17" i="18"/>
  <c r="U73" i="18" s="1"/>
  <c r="X6" i="18"/>
  <c r="Y5" i="18"/>
  <c r="C236" i="8"/>
  <c r="W253" i="8"/>
  <c r="V253" i="8"/>
  <c r="U253" i="8"/>
  <c r="T253" i="8"/>
  <c r="S253" i="8"/>
  <c r="R253" i="8"/>
  <c r="Q253" i="8"/>
  <c r="P253" i="8"/>
  <c r="O253" i="8"/>
  <c r="N253" i="8"/>
  <c r="M253" i="8"/>
  <c r="L253" i="8"/>
  <c r="K253" i="8"/>
  <c r="J253" i="8"/>
  <c r="I253" i="8"/>
  <c r="H253" i="8"/>
  <c r="G253" i="8"/>
  <c r="F253" i="8"/>
  <c r="E253" i="8"/>
  <c r="D253" i="8"/>
  <c r="C253" i="8"/>
  <c r="W252" i="8"/>
  <c r="V252" i="8"/>
  <c r="U252" i="8"/>
  <c r="T252" i="8"/>
  <c r="S252" i="8"/>
  <c r="R252" i="8"/>
  <c r="Q252" i="8"/>
  <c r="P252" i="8"/>
  <c r="O252" i="8"/>
  <c r="N252" i="8"/>
  <c r="M252" i="8"/>
  <c r="L252" i="8"/>
  <c r="K252" i="8"/>
  <c r="J252" i="8"/>
  <c r="I252" i="8"/>
  <c r="H252" i="8"/>
  <c r="G252" i="8"/>
  <c r="F252" i="8"/>
  <c r="E252" i="8"/>
  <c r="D252" i="8"/>
  <c r="C252" i="8"/>
  <c r="W251" i="8"/>
  <c r="V251" i="8"/>
  <c r="U251" i="8"/>
  <c r="T251" i="8"/>
  <c r="S251" i="8"/>
  <c r="R251" i="8"/>
  <c r="Q251" i="8"/>
  <c r="P251" i="8"/>
  <c r="O251" i="8"/>
  <c r="N251" i="8"/>
  <c r="M251" i="8"/>
  <c r="L251" i="8"/>
  <c r="K251" i="8"/>
  <c r="J251" i="8"/>
  <c r="I251" i="8"/>
  <c r="H251" i="8"/>
  <c r="G251" i="8"/>
  <c r="F251" i="8"/>
  <c r="E251" i="8"/>
  <c r="D251" i="8"/>
  <c r="C251" i="8"/>
  <c r="W243" i="8"/>
  <c r="W242" i="8" s="1"/>
  <c r="V243" i="8"/>
  <c r="V242" i="8" s="1"/>
  <c r="U243" i="8"/>
  <c r="U242" i="8" s="1"/>
  <c r="T243" i="8"/>
  <c r="T242" i="8" s="1"/>
  <c r="S243" i="8"/>
  <c r="S242" i="8" s="1"/>
  <c r="R243" i="8"/>
  <c r="R242" i="8" s="1"/>
  <c r="Q243" i="8"/>
  <c r="Q242" i="8" s="1"/>
  <c r="P243" i="8"/>
  <c r="P242" i="8" s="1"/>
  <c r="O243" i="8"/>
  <c r="O242" i="8" s="1"/>
  <c r="N243" i="8"/>
  <c r="N242" i="8" s="1"/>
  <c r="M243" i="8"/>
  <c r="M242" i="8" s="1"/>
  <c r="L243" i="8"/>
  <c r="L242" i="8" s="1"/>
  <c r="K243" i="8"/>
  <c r="K242" i="8" s="1"/>
  <c r="J243" i="8"/>
  <c r="J242" i="8" s="1"/>
  <c r="I243" i="8"/>
  <c r="I242" i="8" s="1"/>
  <c r="H243" i="8"/>
  <c r="H242" i="8" s="1"/>
  <c r="G243" i="8"/>
  <c r="G242" i="8" s="1"/>
  <c r="F243" i="8"/>
  <c r="F242" i="8" s="1"/>
  <c r="E243" i="8"/>
  <c r="E242" i="8" s="1"/>
  <c r="D243" i="8"/>
  <c r="D242" i="8" s="1"/>
  <c r="C243" i="8"/>
  <c r="C242" i="8" s="1"/>
  <c r="W236" i="8"/>
  <c r="W235" i="8" s="1"/>
  <c r="V236" i="8"/>
  <c r="V235" i="8" s="1"/>
  <c r="U236" i="8"/>
  <c r="U235" i="8" s="1"/>
  <c r="T236" i="8"/>
  <c r="T193" i="8" s="1"/>
  <c r="T199" i="8" s="1"/>
  <c r="S236" i="8"/>
  <c r="S235" i="8" s="1"/>
  <c r="R236" i="8"/>
  <c r="R235" i="8" s="1"/>
  <c r="Q236" i="8"/>
  <c r="P236" i="8"/>
  <c r="P193" i="8" s="1"/>
  <c r="P199" i="8" s="1"/>
  <c r="O236" i="8"/>
  <c r="O235" i="8" s="1"/>
  <c r="N236" i="8"/>
  <c r="N193" i="8" s="1"/>
  <c r="N199" i="8" s="1"/>
  <c r="M236" i="8"/>
  <c r="M193" i="8" s="1"/>
  <c r="M199" i="8" s="1"/>
  <c r="L236" i="8"/>
  <c r="K236" i="8"/>
  <c r="K235" i="8" s="1"/>
  <c r="J236" i="8"/>
  <c r="J235" i="8" s="1"/>
  <c r="I236" i="8"/>
  <c r="H236" i="8"/>
  <c r="H235" i="8" s="1"/>
  <c r="G236" i="8"/>
  <c r="G235" i="8" s="1"/>
  <c r="F236" i="8"/>
  <c r="F193" i="8" s="1"/>
  <c r="F199" i="8" s="1"/>
  <c r="E236" i="8"/>
  <c r="E235" i="8" s="1"/>
  <c r="D236" i="8"/>
  <c r="D193" i="8" s="1"/>
  <c r="D199" i="8" s="1"/>
  <c r="W223" i="8"/>
  <c r="V223" i="8"/>
  <c r="U223" i="8"/>
  <c r="T223" i="8"/>
  <c r="S223" i="8"/>
  <c r="R223" i="8"/>
  <c r="Q223" i="8"/>
  <c r="P223" i="8"/>
  <c r="O223" i="8"/>
  <c r="N223" i="8"/>
  <c r="M223" i="8"/>
  <c r="L223" i="8"/>
  <c r="K223" i="8"/>
  <c r="J223" i="8"/>
  <c r="I223" i="8"/>
  <c r="H223" i="8"/>
  <c r="G223" i="8"/>
  <c r="F223" i="8"/>
  <c r="E223" i="8"/>
  <c r="D223" i="8"/>
  <c r="C223" i="8"/>
  <c r="W222" i="8"/>
  <c r="V222" i="8"/>
  <c r="U222" i="8"/>
  <c r="T222" i="8"/>
  <c r="S222" i="8"/>
  <c r="R222" i="8"/>
  <c r="Q222" i="8"/>
  <c r="P222" i="8"/>
  <c r="O222" i="8"/>
  <c r="N222" i="8"/>
  <c r="M222" i="8"/>
  <c r="L222" i="8"/>
  <c r="K222" i="8"/>
  <c r="J222" i="8"/>
  <c r="I222" i="8"/>
  <c r="H222" i="8"/>
  <c r="G222" i="8"/>
  <c r="F222" i="8"/>
  <c r="E222" i="8"/>
  <c r="D222" i="8"/>
  <c r="C222" i="8"/>
  <c r="W221" i="8"/>
  <c r="V221" i="8"/>
  <c r="U221" i="8"/>
  <c r="T221" i="8"/>
  <c r="S221" i="8"/>
  <c r="R221" i="8"/>
  <c r="Q221" i="8"/>
  <c r="P221" i="8"/>
  <c r="O221" i="8"/>
  <c r="N221" i="8"/>
  <c r="M221" i="8"/>
  <c r="L221" i="8"/>
  <c r="K221" i="8"/>
  <c r="J221" i="8"/>
  <c r="I221" i="8"/>
  <c r="H221" i="8"/>
  <c r="G221" i="8"/>
  <c r="F221" i="8"/>
  <c r="E221" i="8"/>
  <c r="D221" i="8"/>
  <c r="C221" i="8"/>
  <c r="W213" i="8"/>
  <c r="W212" i="8" s="1"/>
  <c r="V213" i="8"/>
  <c r="V212" i="8" s="1"/>
  <c r="U213" i="8"/>
  <c r="U212" i="8" s="1"/>
  <c r="T213" i="8"/>
  <c r="T212" i="8" s="1"/>
  <c r="S213" i="8"/>
  <c r="S212" i="8" s="1"/>
  <c r="R213" i="8"/>
  <c r="R212" i="8" s="1"/>
  <c r="Q213" i="8"/>
  <c r="Q212" i="8" s="1"/>
  <c r="P213" i="8"/>
  <c r="P212" i="8" s="1"/>
  <c r="O213" i="8"/>
  <c r="O212" i="8" s="1"/>
  <c r="N213" i="8"/>
  <c r="N212" i="8" s="1"/>
  <c r="M213" i="8"/>
  <c r="M212" i="8" s="1"/>
  <c r="L213" i="8"/>
  <c r="L212" i="8" s="1"/>
  <c r="K213" i="8"/>
  <c r="K212" i="8" s="1"/>
  <c r="J213" i="8"/>
  <c r="J212" i="8" s="1"/>
  <c r="I213" i="8"/>
  <c r="I212" i="8" s="1"/>
  <c r="H213" i="8"/>
  <c r="H212" i="8" s="1"/>
  <c r="G213" i="8"/>
  <c r="G212" i="8" s="1"/>
  <c r="F213" i="8"/>
  <c r="F212" i="8" s="1"/>
  <c r="E213" i="8"/>
  <c r="E212" i="8" s="1"/>
  <c r="D213" i="8"/>
  <c r="D212" i="8" s="1"/>
  <c r="C213" i="8"/>
  <c r="C212" i="8" s="1"/>
  <c r="W206" i="8"/>
  <c r="V206" i="8"/>
  <c r="V205" i="8" s="1"/>
  <c r="U206" i="8"/>
  <c r="U205" i="8" s="1"/>
  <c r="T206" i="8"/>
  <c r="T205" i="8" s="1"/>
  <c r="S206" i="8"/>
  <c r="R206" i="8"/>
  <c r="Q206" i="8"/>
  <c r="P206" i="8"/>
  <c r="O206" i="8"/>
  <c r="N206" i="8"/>
  <c r="N205" i="8" s="1"/>
  <c r="M206" i="8"/>
  <c r="M205" i="8" s="1"/>
  <c r="L206" i="8"/>
  <c r="L205" i="8" s="1"/>
  <c r="K206" i="8"/>
  <c r="J206" i="8"/>
  <c r="J205" i="8" s="1"/>
  <c r="I206" i="8"/>
  <c r="H206" i="8"/>
  <c r="G206" i="8"/>
  <c r="F206" i="8"/>
  <c r="F205" i="8" s="1"/>
  <c r="E206" i="8"/>
  <c r="E205" i="8" s="1"/>
  <c r="D206" i="8"/>
  <c r="D205" i="8" s="1"/>
  <c r="C206" i="8"/>
  <c r="Y170" i="12"/>
  <c r="X170" i="12"/>
  <c r="W170" i="12"/>
  <c r="V170" i="12"/>
  <c r="U170" i="12"/>
  <c r="T170" i="12"/>
  <c r="S170" i="12"/>
  <c r="R170" i="12"/>
  <c r="Q170" i="12"/>
  <c r="P170" i="12"/>
  <c r="O170" i="12"/>
  <c r="N170" i="12"/>
  <c r="M170" i="12"/>
  <c r="L170" i="12"/>
  <c r="K170" i="12"/>
  <c r="J170" i="12"/>
  <c r="I170" i="12"/>
  <c r="H170" i="12"/>
  <c r="G170" i="12"/>
  <c r="F170" i="12"/>
  <c r="E170" i="12"/>
  <c r="Y86" i="12"/>
  <c r="X86" i="12"/>
  <c r="W86" i="12"/>
  <c r="V86" i="12"/>
  <c r="U86" i="12"/>
  <c r="T86" i="12"/>
  <c r="S86" i="12"/>
  <c r="R86" i="12"/>
  <c r="Q86" i="12"/>
  <c r="P86" i="12"/>
  <c r="O86" i="12"/>
  <c r="N86" i="12"/>
  <c r="M86" i="12"/>
  <c r="L86" i="12"/>
  <c r="K86" i="12"/>
  <c r="J86" i="12"/>
  <c r="I86" i="12"/>
  <c r="H86" i="12"/>
  <c r="G86" i="12"/>
  <c r="F86" i="12"/>
  <c r="E86" i="12"/>
  <c r="Y85" i="12"/>
  <c r="X85" i="12"/>
  <c r="W85" i="12"/>
  <c r="V85" i="12"/>
  <c r="U85" i="12"/>
  <c r="T85" i="12"/>
  <c r="S85" i="12"/>
  <c r="R85" i="12"/>
  <c r="Q85" i="12"/>
  <c r="P85" i="12"/>
  <c r="O85" i="12"/>
  <c r="N85" i="12"/>
  <c r="M85" i="12"/>
  <c r="L85" i="12"/>
  <c r="K85" i="12"/>
  <c r="J85" i="12"/>
  <c r="I85" i="12"/>
  <c r="H85" i="12"/>
  <c r="G85" i="12"/>
  <c r="F85" i="12"/>
  <c r="E85" i="12"/>
  <c r="Y61" i="12"/>
  <c r="X61" i="12"/>
  <c r="W61" i="12"/>
  <c r="V61" i="12"/>
  <c r="U61" i="12"/>
  <c r="T61" i="12"/>
  <c r="S61" i="12"/>
  <c r="R61" i="12"/>
  <c r="Q61" i="12"/>
  <c r="P61" i="12"/>
  <c r="O61" i="12"/>
  <c r="N61" i="12"/>
  <c r="M61" i="12"/>
  <c r="L61" i="12"/>
  <c r="K61" i="12"/>
  <c r="J61" i="12"/>
  <c r="I61" i="12"/>
  <c r="H61" i="12"/>
  <c r="G61" i="12"/>
  <c r="F61" i="12"/>
  <c r="E61" i="12"/>
  <c r="Y60" i="12"/>
  <c r="X60" i="12"/>
  <c r="W60" i="12"/>
  <c r="V60" i="12"/>
  <c r="U60" i="12"/>
  <c r="T60" i="12"/>
  <c r="S60" i="12"/>
  <c r="R60" i="12"/>
  <c r="Q60" i="12"/>
  <c r="P60" i="12"/>
  <c r="O60" i="12"/>
  <c r="N60" i="12"/>
  <c r="M60" i="12"/>
  <c r="L60" i="12"/>
  <c r="K60" i="12"/>
  <c r="J60" i="12"/>
  <c r="I60" i="12"/>
  <c r="H60" i="12"/>
  <c r="G60" i="12"/>
  <c r="F60" i="12"/>
  <c r="E60" i="12"/>
  <c r="Y26" i="12"/>
  <c r="X26" i="12"/>
  <c r="W26" i="12"/>
  <c r="V26" i="12"/>
  <c r="U26" i="12"/>
  <c r="T26" i="12"/>
  <c r="S26" i="12"/>
  <c r="R26" i="12"/>
  <c r="Q26" i="12"/>
  <c r="P26" i="12"/>
  <c r="O26" i="12"/>
  <c r="N26" i="12"/>
  <c r="M26" i="12"/>
  <c r="L26" i="12"/>
  <c r="K26" i="12"/>
  <c r="J26" i="12"/>
  <c r="I26" i="12"/>
  <c r="H26" i="12"/>
  <c r="G26" i="12"/>
  <c r="F26" i="12"/>
  <c r="E26" i="12"/>
  <c r="Y25" i="12"/>
  <c r="X25" i="12"/>
  <c r="W25" i="12"/>
  <c r="V25" i="12"/>
  <c r="U25" i="12"/>
  <c r="T25" i="12"/>
  <c r="S25" i="12"/>
  <c r="R25" i="12"/>
  <c r="Q25" i="12"/>
  <c r="P25" i="12"/>
  <c r="O25" i="12"/>
  <c r="N25" i="12"/>
  <c r="M25" i="12"/>
  <c r="L25" i="12"/>
  <c r="K25" i="12"/>
  <c r="J25" i="12"/>
  <c r="I25" i="12"/>
  <c r="H25" i="12"/>
  <c r="G25" i="12"/>
  <c r="F25" i="12"/>
  <c r="I157" i="12" l="1"/>
  <c r="Q157" i="12"/>
  <c r="Y157" i="12"/>
  <c r="L158" i="12"/>
  <c r="U18" i="18"/>
  <c r="U74" i="18" s="1"/>
  <c r="T158" i="12"/>
  <c r="K157" i="12"/>
  <c r="S157" i="12"/>
  <c r="J157" i="12"/>
  <c r="R157" i="12"/>
  <c r="E158" i="12"/>
  <c r="M158" i="12"/>
  <c r="U158" i="12"/>
  <c r="F158" i="12"/>
  <c r="M157" i="12"/>
  <c r="U157" i="12"/>
  <c r="H158" i="12"/>
  <c r="P158" i="12"/>
  <c r="X158" i="12"/>
  <c r="G157" i="12"/>
  <c r="O157" i="12"/>
  <c r="W157" i="12"/>
  <c r="J158" i="12"/>
  <c r="R158" i="12"/>
  <c r="E157" i="12"/>
  <c r="H157" i="12"/>
  <c r="P157" i="12"/>
  <c r="X157" i="12"/>
  <c r="K158" i="12"/>
  <c r="S158" i="12"/>
  <c r="G87" i="12"/>
  <c r="O87" i="12"/>
  <c r="W87" i="12"/>
  <c r="L157" i="12"/>
  <c r="T157" i="12"/>
  <c r="G158" i="12"/>
  <c r="O158" i="12"/>
  <c r="W158" i="12"/>
  <c r="F157" i="12"/>
  <c r="N157" i="12"/>
  <c r="V157" i="12"/>
  <c r="I158" i="12"/>
  <c r="Q158" i="12"/>
  <c r="Y158" i="12"/>
  <c r="N158" i="12"/>
  <c r="V158" i="12"/>
  <c r="V7" i="18"/>
  <c r="V71" i="18" s="1"/>
  <c r="U8" i="18"/>
  <c r="U72" i="18" s="1"/>
  <c r="V17" i="18"/>
  <c r="V73" i="18" s="1"/>
  <c r="Y6" i="18"/>
  <c r="G220" i="8"/>
  <c r="O220" i="8"/>
  <c r="W220" i="8"/>
  <c r="C193" i="8"/>
  <c r="C199" i="8" s="1"/>
  <c r="I27" i="12"/>
  <c r="I272" i="12" s="1"/>
  <c r="R27" i="12"/>
  <c r="R272" i="12" s="1"/>
  <c r="J27" i="12"/>
  <c r="J272" i="12" s="1"/>
  <c r="G193" i="8"/>
  <c r="G199" i="8" s="1"/>
  <c r="O193" i="8"/>
  <c r="O199" i="8" s="1"/>
  <c r="W193" i="8"/>
  <c r="W199" i="8" s="1"/>
  <c r="D250" i="8"/>
  <c r="L250" i="8"/>
  <c r="T250" i="8"/>
  <c r="F87" i="12"/>
  <c r="N87" i="12"/>
  <c r="V87" i="12"/>
  <c r="F62" i="12"/>
  <c r="N62" i="12"/>
  <c r="V62" i="12"/>
  <c r="E62" i="12"/>
  <c r="M62" i="12"/>
  <c r="U62" i="12"/>
  <c r="K87" i="12"/>
  <c r="S87" i="12"/>
  <c r="J62" i="12"/>
  <c r="R62" i="12"/>
  <c r="H87" i="12"/>
  <c r="P87" i="12"/>
  <c r="X87" i="12"/>
  <c r="Q27" i="12"/>
  <c r="Q272" i="12" s="1"/>
  <c r="Y27" i="12"/>
  <c r="Y272" i="12" s="1"/>
  <c r="G62" i="12"/>
  <c r="O62" i="12"/>
  <c r="W62" i="12"/>
  <c r="E87" i="12"/>
  <c r="M87" i="12"/>
  <c r="K62" i="12"/>
  <c r="S62" i="12"/>
  <c r="I87" i="12"/>
  <c r="Q87" i="12"/>
  <c r="Y87" i="12"/>
  <c r="L62" i="12"/>
  <c r="T62" i="12"/>
  <c r="J87" i="12"/>
  <c r="R87" i="12"/>
  <c r="U87" i="12"/>
  <c r="H62" i="12"/>
  <c r="P62" i="12"/>
  <c r="X62" i="12"/>
  <c r="L87" i="12"/>
  <c r="T87" i="12"/>
  <c r="I62" i="12"/>
  <c r="Q62" i="12"/>
  <c r="Y62" i="12"/>
  <c r="K27" i="12"/>
  <c r="K272" i="12" s="1"/>
  <c r="S27" i="12"/>
  <c r="S272" i="12" s="1"/>
  <c r="V193" i="8"/>
  <c r="V199" i="8" s="1"/>
  <c r="E193" i="8"/>
  <c r="E199" i="8" s="1"/>
  <c r="R220" i="8"/>
  <c r="H193" i="8"/>
  <c r="H199" i="8" s="1"/>
  <c r="U193" i="8"/>
  <c r="U199" i="8" s="1"/>
  <c r="R205" i="8"/>
  <c r="R219" i="8" s="1"/>
  <c r="O205" i="8"/>
  <c r="O219" i="8" s="1"/>
  <c r="Q220" i="8"/>
  <c r="G205" i="8"/>
  <c r="G219" i="8" s="1"/>
  <c r="M235" i="8"/>
  <c r="M249" i="8" s="1"/>
  <c r="J219" i="8"/>
  <c r="J220" i="8"/>
  <c r="L193" i="8"/>
  <c r="L199" i="8" s="1"/>
  <c r="I250" i="8"/>
  <c r="Q250" i="8"/>
  <c r="I220" i="8"/>
  <c r="J250" i="8"/>
  <c r="R250" i="8"/>
  <c r="E249" i="8"/>
  <c r="W205" i="8"/>
  <c r="W219" i="8" s="1"/>
  <c r="K249" i="8"/>
  <c r="S249" i="8"/>
  <c r="P220" i="8"/>
  <c r="L220" i="8"/>
  <c r="Q235" i="8"/>
  <c r="Q249" i="8" s="1"/>
  <c r="I235" i="8"/>
  <c r="I249" i="8" s="1"/>
  <c r="H220" i="8"/>
  <c r="K250" i="8"/>
  <c r="C250" i="8"/>
  <c r="P235" i="8"/>
  <c r="P249" i="8" s="1"/>
  <c r="C220" i="8"/>
  <c r="K220" i="8"/>
  <c r="S220" i="8"/>
  <c r="F250" i="8"/>
  <c r="N250" i="8"/>
  <c r="S250" i="8"/>
  <c r="C235" i="8"/>
  <c r="C249" i="8" s="1"/>
  <c r="S193" i="8"/>
  <c r="S199" i="8" s="1"/>
  <c r="V250" i="8"/>
  <c r="N235" i="8"/>
  <c r="N249" i="8" s="1"/>
  <c r="F235" i="8"/>
  <c r="F249" i="8" s="1"/>
  <c r="S205" i="8"/>
  <c r="S219" i="8" s="1"/>
  <c r="K205" i="8"/>
  <c r="K219" i="8" s="1"/>
  <c r="K193" i="8"/>
  <c r="K199" i="8" s="1"/>
  <c r="F219" i="8"/>
  <c r="N219" i="8"/>
  <c r="V219" i="8"/>
  <c r="T235" i="8"/>
  <c r="T249" i="8" s="1"/>
  <c r="L235" i="8"/>
  <c r="L249" i="8" s="1"/>
  <c r="D235" i="8"/>
  <c r="D249" i="8" s="1"/>
  <c r="Q205" i="8"/>
  <c r="Q219" i="8" s="1"/>
  <c r="I205" i="8"/>
  <c r="I219" i="8" s="1"/>
  <c r="M219" i="8"/>
  <c r="C205" i="8"/>
  <c r="C219" i="8" s="1"/>
  <c r="P205" i="8"/>
  <c r="P219" i="8" s="1"/>
  <c r="H205" i="8"/>
  <c r="H219" i="8" s="1"/>
  <c r="U219" i="8"/>
  <c r="E219" i="8"/>
  <c r="E220" i="8"/>
  <c r="G250" i="8"/>
  <c r="O250" i="8"/>
  <c r="W250" i="8"/>
  <c r="M220" i="8"/>
  <c r="V249" i="8"/>
  <c r="H250" i="8"/>
  <c r="P250" i="8"/>
  <c r="H249" i="8"/>
  <c r="U220" i="8"/>
  <c r="T219" i="8"/>
  <c r="D219" i="8"/>
  <c r="U249" i="8"/>
  <c r="L219" i="8"/>
  <c r="E250" i="8"/>
  <c r="M250" i="8"/>
  <c r="U250" i="8"/>
  <c r="G249" i="8"/>
  <c r="O249" i="8"/>
  <c r="W249" i="8"/>
  <c r="D220" i="8"/>
  <c r="I193" i="8"/>
  <c r="I199" i="8" s="1"/>
  <c r="Q193" i="8"/>
  <c r="Q199" i="8" s="1"/>
  <c r="F220" i="8"/>
  <c r="N220" i="8"/>
  <c r="V220" i="8"/>
  <c r="J193" i="8"/>
  <c r="J199" i="8" s="1"/>
  <c r="R193" i="8"/>
  <c r="R199" i="8" s="1"/>
  <c r="T220" i="8"/>
  <c r="J249" i="8"/>
  <c r="R249" i="8"/>
  <c r="L27" i="12"/>
  <c r="L272" i="12" s="1"/>
  <c r="T27" i="12"/>
  <c r="T272" i="12" s="1"/>
  <c r="E27" i="12"/>
  <c r="E272" i="12" s="1"/>
  <c r="M27" i="12"/>
  <c r="M272" i="12" s="1"/>
  <c r="U27" i="12"/>
  <c r="U272" i="12" s="1"/>
  <c r="F27" i="12"/>
  <c r="F272" i="12" s="1"/>
  <c r="N27" i="12"/>
  <c r="N272" i="12" s="1"/>
  <c r="V27" i="12"/>
  <c r="V272" i="12" s="1"/>
  <c r="G27" i="12"/>
  <c r="G272" i="12" s="1"/>
  <c r="O27" i="12"/>
  <c r="O272" i="12" s="1"/>
  <c r="W27" i="12"/>
  <c r="W272" i="12" s="1"/>
  <c r="H27" i="12"/>
  <c r="H272" i="12" s="1"/>
  <c r="P27" i="12"/>
  <c r="P272" i="12" s="1"/>
  <c r="X27" i="12"/>
  <c r="X272" i="12" s="1"/>
  <c r="Y159" i="12" l="1"/>
  <c r="L159" i="12"/>
  <c r="V18" i="18"/>
  <c r="V74" i="18" s="1"/>
  <c r="I159" i="12"/>
  <c r="Q159" i="12"/>
  <c r="T159" i="12"/>
  <c r="S159" i="12"/>
  <c r="K159" i="12"/>
  <c r="G159" i="12"/>
  <c r="W159" i="12"/>
  <c r="U159" i="12"/>
  <c r="H159" i="12"/>
  <c r="R159" i="12"/>
  <c r="J159" i="12"/>
  <c r="R266" i="8"/>
  <c r="V266" i="8"/>
  <c r="W266" i="8"/>
  <c r="Q266" i="8"/>
  <c r="I266" i="8"/>
  <c r="O266" i="8"/>
  <c r="G266" i="8"/>
  <c r="S266" i="8"/>
  <c r="K266" i="8"/>
  <c r="E159" i="12"/>
  <c r="C266" i="8"/>
  <c r="T266" i="8"/>
  <c r="L266" i="8"/>
  <c r="U266" i="8"/>
  <c r="N266" i="8"/>
  <c r="D266" i="8"/>
  <c r="M266" i="8"/>
  <c r="F266" i="8"/>
  <c r="P266" i="8"/>
  <c r="E266" i="8"/>
  <c r="H266" i="8"/>
  <c r="J266" i="8"/>
  <c r="F159" i="12"/>
  <c r="M159" i="12"/>
  <c r="O159" i="12"/>
  <c r="P159" i="12"/>
  <c r="X159" i="12"/>
  <c r="N159" i="12"/>
  <c r="V159" i="12"/>
  <c r="W273" i="12"/>
  <c r="V273" i="12"/>
  <c r="R273" i="12"/>
  <c r="X273" i="12"/>
  <c r="O273" i="12"/>
  <c r="M273" i="12"/>
  <c r="T273" i="12"/>
  <c r="J273" i="12"/>
  <c r="N273" i="12"/>
  <c r="F273" i="12"/>
  <c r="P273" i="12"/>
  <c r="G273" i="12"/>
  <c r="L273" i="12"/>
  <c r="Y273" i="12"/>
  <c r="S273" i="12"/>
  <c r="U273" i="12"/>
  <c r="Q273" i="12"/>
  <c r="K273" i="12"/>
  <c r="H273" i="12"/>
  <c r="I273" i="12"/>
  <c r="E273" i="12"/>
  <c r="V8" i="18"/>
  <c r="V72" i="18" s="1"/>
  <c r="W7" i="18"/>
  <c r="W71" i="18" s="1"/>
  <c r="W17" i="18"/>
  <c r="W73" i="18" s="1"/>
  <c r="W48" i="14"/>
  <c r="V48" i="14"/>
  <c r="U48" i="14"/>
  <c r="T48" i="14"/>
  <c r="S48" i="14"/>
  <c r="R48" i="14"/>
  <c r="Q48" i="14"/>
  <c r="P48" i="14"/>
  <c r="O48" i="14"/>
  <c r="N48" i="14"/>
  <c r="M48" i="14"/>
  <c r="L48" i="14"/>
  <c r="K48" i="14"/>
  <c r="J48" i="14"/>
  <c r="I48" i="14"/>
  <c r="H48" i="14"/>
  <c r="G48" i="14"/>
  <c r="F48" i="14"/>
  <c r="E48" i="14"/>
  <c r="D48" i="14"/>
  <c r="C48" i="14"/>
  <c r="W47" i="14"/>
  <c r="V47" i="14"/>
  <c r="U47" i="14"/>
  <c r="T47" i="14"/>
  <c r="S47" i="14"/>
  <c r="R47" i="14"/>
  <c r="Q47" i="14"/>
  <c r="P47" i="14"/>
  <c r="O47" i="14"/>
  <c r="N47" i="14"/>
  <c r="M47" i="14"/>
  <c r="L47" i="14"/>
  <c r="K47" i="14"/>
  <c r="J47" i="14"/>
  <c r="I47" i="14"/>
  <c r="H47" i="14"/>
  <c r="G47" i="14"/>
  <c r="F47" i="14"/>
  <c r="E47" i="14"/>
  <c r="D47" i="14"/>
  <c r="C47" i="14"/>
  <c r="W44" i="14"/>
  <c r="V44" i="14"/>
  <c r="U44" i="14"/>
  <c r="T44" i="14"/>
  <c r="S44" i="14"/>
  <c r="R44" i="14"/>
  <c r="Q44" i="14"/>
  <c r="P44" i="14"/>
  <c r="O44" i="14"/>
  <c r="N44" i="14"/>
  <c r="M44" i="14"/>
  <c r="L44" i="14"/>
  <c r="K44" i="14"/>
  <c r="J44" i="14"/>
  <c r="I44" i="14"/>
  <c r="H44" i="14"/>
  <c r="G44" i="14"/>
  <c r="F44" i="14"/>
  <c r="E44" i="14"/>
  <c r="D44" i="14"/>
  <c r="C44" i="14"/>
  <c r="W39" i="14"/>
  <c r="V39" i="14"/>
  <c r="U39" i="14"/>
  <c r="T39" i="14"/>
  <c r="S39" i="14"/>
  <c r="R39" i="14"/>
  <c r="Q39" i="14"/>
  <c r="P39" i="14"/>
  <c r="O39" i="14"/>
  <c r="N39" i="14"/>
  <c r="M39" i="14"/>
  <c r="L39" i="14"/>
  <c r="K39" i="14"/>
  <c r="J39" i="14"/>
  <c r="I39" i="14"/>
  <c r="H39" i="14"/>
  <c r="G39" i="14"/>
  <c r="F39" i="14"/>
  <c r="E39" i="14"/>
  <c r="D39" i="14"/>
  <c r="C39" i="14"/>
  <c r="W34" i="14"/>
  <c r="V34" i="14"/>
  <c r="U34" i="14"/>
  <c r="T34" i="14"/>
  <c r="S34" i="14"/>
  <c r="R34" i="14"/>
  <c r="Q34" i="14"/>
  <c r="P34" i="14"/>
  <c r="O34" i="14"/>
  <c r="N34" i="14"/>
  <c r="M34" i="14"/>
  <c r="L34" i="14"/>
  <c r="K34" i="14"/>
  <c r="J34" i="14"/>
  <c r="I34" i="14"/>
  <c r="H34" i="14"/>
  <c r="G34" i="14"/>
  <c r="F34" i="14"/>
  <c r="E34" i="14"/>
  <c r="D34" i="14"/>
  <c r="C34" i="14"/>
  <c r="W26" i="14"/>
  <c r="V26" i="14"/>
  <c r="U26" i="14"/>
  <c r="T26" i="14"/>
  <c r="S26" i="14"/>
  <c r="R26" i="14"/>
  <c r="Q26" i="14"/>
  <c r="P26" i="14"/>
  <c r="O26" i="14"/>
  <c r="N26" i="14"/>
  <c r="M26" i="14"/>
  <c r="L26" i="14"/>
  <c r="K26" i="14"/>
  <c r="J26" i="14"/>
  <c r="I26" i="14"/>
  <c r="H26" i="14"/>
  <c r="G26" i="14"/>
  <c r="F26" i="14"/>
  <c r="E26" i="14"/>
  <c r="D26" i="14"/>
  <c r="C26" i="14"/>
  <c r="W25" i="14"/>
  <c r="V25" i="14"/>
  <c r="U25" i="14"/>
  <c r="T25" i="14"/>
  <c r="S25" i="14"/>
  <c r="R25" i="14"/>
  <c r="Q25" i="14"/>
  <c r="P25" i="14"/>
  <c r="O25" i="14"/>
  <c r="N25" i="14"/>
  <c r="M25" i="14"/>
  <c r="L25" i="14"/>
  <c r="K25" i="14"/>
  <c r="J25" i="14"/>
  <c r="I25" i="14"/>
  <c r="H25" i="14"/>
  <c r="G25" i="14"/>
  <c r="F25" i="14"/>
  <c r="E25" i="14"/>
  <c r="D25" i="14"/>
  <c r="C25" i="14"/>
  <c r="W20" i="14"/>
  <c r="V20" i="14"/>
  <c r="U20" i="14"/>
  <c r="T20" i="14"/>
  <c r="S20" i="14"/>
  <c r="R20" i="14"/>
  <c r="Q20" i="14"/>
  <c r="P20" i="14"/>
  <c r="O20" i="14"/>
  <c r="N20" i="14"/>
  <c r="M20" i="14"/>
  <c r="L20" i="14"/>
  <c r="K20" i="14"/>
  <c r="J20" i="14"/>
  <c r="I20" i="14"/>
  <c r="H20" i="14"/>
  <c r="G20" i="14"/>
  <c r="F20" i="14"/>
  <c r="E20" i="14"/>
  <c r="D20" i="14"/>
  <c r="C20" i="14"/>
  <c r="W13" i="14"/>
  <c r="V13" i="14"/>
  <c r="U13" i="14"/>
  <c r="T13" i="14"/>
  <c r="S13" i="14"/>
  <c r="R13" i="14"/>
  <c r="Q13" i="14"/>
  <c r="P13" i="14"/>
  <c r="O13" i="14"/>
  <c r="N13" i="14"/>
  <c r="M13" i="14"/>
  <c r="L13" i="14"/>
  <c r="K13" i="14"/>
  <c r="J13" i="14"/>
  <c r="I13" i="14"/>
  <c r="H13" i="14"/>
  <c r="G13" i="14"/>
  <c r="F13" i="14"/>
  <c r="E13" i="14"/>
  <c r="D13" i="14"/>
  <c r="C13" i="14"/>
  <c r="W8" i="14"/>
  <c r="V8" i="14"/>
  <c r="U8" i="14"/>
  <c r="T8" i="14"/>
  <c r="S8" i="14"/>
  <c r="R8" i="14"/>
  <c r="Q8" i="14"/>
  <c r="P8" i="14"/>
  <c r="O8" i="14"/>
  <c r="N8" i="14"/>
  <c r="M8" i="14"/>
  <c r="L8" i="14"/>
  <c r="K8" i="14"/>
  <c r="J8" i="14"/>
  <c r="I8" i="14"/>
  <c r="H8" i="14"/>
  <c r="G8" i="14"/>
  <c r="F8" i="14"/>
  <c r="E8" i="14"/>
  <c r="D8" i="14"/>
  <c r="C8" i="14"/>
  <c r="W18" i="18" l="1"/>
  <c r="W74" i="18" s="1"/>
  <c r="C49" i="14"/>
  <c r="K49" i="14"/>
  <c r="S49" i="14"/>
  <c r="F49" i="14"/>
  <c r="N49" i="14"/>
  <c r="V49" i="14"/>
  <c r="D49" i="14"/>
  <c r="L49" i="14"/>
  <c r="G49" i="14"/>
  <c r="O49" i="14"/>
  <c r="H27" i="14"/>
  <c r="P27" i="14"/>
  <c r="F27" i="14"/>
  <c r="N27" i="14"/>
  <c r="E49" i="14"/>
  <c r="M49" i="14"/>
  <c r="X7" i="18"/>
  <c r="X71" i="18" s="1"/>
  <c r="W8" i="18"/>
  <c r="W72" i="18" s="1"/>
  <c r="X17" i="18"/>
  <c r="X73" i="18" s="1"/>
  <c r="V27" i="14"/>
  <c r="J27" i="14"/>
  <c r="R27" i="14"/>
  <c r="W49" i="14"/>
  <c r="C27" i="14"/>
  <c r="K27" i="14"/>
  <c r="S27" i="14"/>
  <c r="H49" i="14"/>
  <c r="P49" i="14"/>
  <c r="I27" i="14"/>
  <c r="Q27" i="14"/>
  <c r="E27" i="14"/>
  <c r="U49" i="14"/>
  <c r="D27" i="14"/>
  <c r="L27" i="14"/>
  <c r="T27" i="14"/>
  <c r="M27" i="14"/>
  <c r="U27" i="14"/>
  <c r="I49" i="14"/>
  <c r="Q49" i="14"/>
  <c r="J49" i="14"/>
  <c r="R49" i="14"/>
  <c r="G27" i="14"/>
  <c r="O27" i="14"/>
  <c r="W27" i="14"/>
  <c r="T49" i="14"/>
  <c r="W63" i="10"/>
  <c r="V63" i="10"/>
  <c r="U63" i="10"/>
  <c r="T63" i="10"/>
  <c r="S63" i="10"/>
  <c r="R63" i="10"/>
  <c r="Q63" i="10"/>
  <c r="P63" i="10"/>
  <c r="O63" i="10"/>
  <c r="N63" i="10"/>
  <c r="M63" i="10"/>
  <c r="L63" i="10"/>
  <c r="K63" i="10"/>
  <c r="J63" i="10"/>
  <c r="I63" i="10"/>
  <c r="H63" i="10"/>
  <c r="G63" i="10"/>
  <c r="F63" i="10"/>
  <c r="E63" i="10"/>
  <c r="D63" i="10"/>
  <c r="C63" i="10"/>
  <c r="W54" i="10"/>
  <c r="V54" i="10"/>
  <c r="U54" i="10"/>
  <c r="T54" i="10"/>
  <c r="S54" i="10"/>
  <c r="R54" i="10"/>
  <c r="Q54" i="10"/>
  <c r="P54" i="10"/>
  <c r="O54" i="10"/>
  <c r="N54" i="10"/>
  <c r="M54" i="10"/>
  <c r="L54" i="10"/>
  <c r="K54" i="10"/>
  <c r="J54" i="10"/>
  <c r="I54" i="10"/>
  <c r="H54" i="10"/>
  <c r="G54" i="10"/>
  <c r="F54" i="10"/>
  <c r="E54" i="10"/>
  <c r="D54" i="10"/>
  <c r="C54" i="10"/>
  <c r="W40" i="10"/>
  <c r="W68" i="10" s="1"/>
  <c r="V40" i="10"/>
  <c r="V68" i="10" s="1"/>
  <c r="U40" i="10"/>
  <c r="U68" i="10" s="1"/>
  <c r="T40" i="10"/>
  <c r="T68" i="10" s="1"/>
  <c r="S40" i="10"/>
  <c r="S68" i="10" s="1"/>
  <c r="R40" i="10"/>
  <c r="R68" i="10" s="1"/>
  <c r="Q40" i="10"/>
  <c r="Q68" i="10" s="1"/>
  <c r="P40" i="10"/>
  <c r="P68" i="10" s="1"/>
  <c r="O40" i="10"/>
  <c r="O68" i="10" s="1"/>
  <c r="N40" i="10"/>
  <c r="N68" i="10" s="1"/>
  <c r="M40" i="10"/>
  <c r="M68" i="10" s="1"/>
  <c r="L40" i="10"/>
  <c r="L68" i="10" s="1"/>
  <c r="K40" i="10"/>
  <c r="K68" i="10" s="1"/>
  <c r="J40" i="10"/>
  <c r="J68" i="10" s="1"/>
  <c r="I40" i="10"/>
  <c r="I68" i="10" s="1"/>
  <c r="H40" i="10"/>
  <c r="H68" i="10" s="1"/>
  <c r="G40" i="10"/>
  <c r="G68" i="10" s="1"/>
  <c r="F40" i="10"/>
  <c r="F68" i="10" s="1"/>
  <c r="E40" i="10"/>
  <c r="E68" i="10" s="1"/>
  <c r="D40" i="10"/>
  <c r="D68" i="10" s="1"/>
  <c r="C40" i="10"/>
  <c r="C68" i="10" s="1"/>
  <c r="C69" i="10" s="1"/>
  <c r="W15" i="10"/>
  <c r="W22" i="10" s="1"/>
  <c r="V15" i="10"/>
  <c r="V22" i="10" s="1"/>
  <c r="U15" i="10"/>
  <c r="U39" i="10" s="1"/>
  <c r="U70" i="10" s="1"/>
  <c r="T15" i="10"/>
  <c r="T41" i="10" s="1"/>
  <c r="S15" i="10"/>
  <c r="S39" i="10" s="1"/>
  <c r="S70" i="10" s="1"/>
  <c r="R15" i="10"/>
  <c r="R39" i="10" s="1"/>
  <c r="R70" i="10" s="1"/>
  <c r="Q15" i="10"/>
  <c r="Q41" i="10" s="1"/>
  <c r="P15" i="10"/>
  <c r="P41" i="10" s="1"/>
  <c r="O15" i="10"/>
  <c r="O22" i="10" s="1"/>
  <c r="N15" i="10"/>
  <c r="N22" i="10" s="1"/>
  <c r="M15" i="10"/>
  <c r="M39" i="10" s="1"/>
  <c r="M70" i="10" s="1"/>
  <c r="L15" i="10"/>
  <c r="L41" i="10" s="1"/>
  <c r="K15" i="10"/>
  <c r="K39" i="10" s="1"/>
  <c r="K70" i="10" s="1"/>
  <c r="J15" i="10"/>
  <c r="J39" i="10" s="1"/>
  <c r="J70" i="10" s="1"/>
  <c r="I15" i="10"/>
  <c r="I41" i="10" s="1"/>
  <c r="H15" i="10"/>
  <c r="H41" i="10" s="1"/>
  <c r="G15" i="10"/>
  <c r="G22" i="10" s="1"/>
  <c r="F15" i="10"/>
  <c r="F22" i="10" s="1"/>
  <c r="E15" i="10"/>
  <c r="E39" i="10" s="1"/>
  <c r="E70" i="10" s="1"/>
  <c r="D15" i="10"/>
  <c r="D41" i="10" s="1"/>
  <c r="X18" i="18" l="1"/>
  <c r="X74" i="18" s="1"/>
  <c r="K69" i="10"/>
  <c r="S69" i="10"/>
  <c r="J69" i="10"/>
  <c r="R69" i="10"/>
  <c r="X8" i="18"/>
  <c r="X72" i="18" s="1"/>
  <c r="Y7" i="18"/>
  <c r="Y71" i="18" s="1"/>
  <c r="Y17" i="18"/>
  <c r="Y73" i="18" s="1"/>
  <c r="Y18" i="18"/>
  <c r="Y74" i="18" s="1"/>
  <c r="E69" i="10"/>
  <c r="M69" i="10"/>
  <c r="U69" i="10"/>
  <c r="T22" i="10"/>
  <c r="D22" i="10"/>
  <c r="L22" i="10"/>
  <c r="S22" i="10"/>
  <c r="G41" i="10"/>
  <c r="L39" i="10"/>
  <c r="L70" i="10" s="1"/>
  <c r="L69" i="10" s="1"/>
  <c r="W39" i="10"/>
  <c r="W70" i="10" s="1"/>
  <c r="W69" i="10" s="1"/>
  <c r="U22" i="10"/>
  <c r="N41" i="10"/>
  <c r="D39" i="10"/>
  <c r="D70" i="10" s="1"/>
  <c r="D69" i="10" s="1"/>
  <c r="O41" i="10"/>
  <c r="G39" i="10"/>
  <c r="G70" i="10" s="1"/>
  <c r="G69" i="10" s="1"/>
  <c r="U41" i="10"/>
  <c r="M41" i="10"/>
  <c r="K22" i="10"/>
  <c r="V41" i="10"/>
  <c r="O39" i="10"/>
  <c r="O70" i="10" s="1"/>
  <c r="O69" i="10" s="1"/>
  <c r="E41" i="10"/>
  <c r="W41" i="10"/>
  <c r="M22" i="10"/>
  <c r="T39" i="10"/>
  <c r="T70" i="10" s="1"/>
  <c r="T69" i="10" s="1"/>
  <c r="F41" i="10"/>
  <c r="F34" i="10"/>
  <c r="F32" i="10"/>
  <c r="N34" i="10"/>
  <c r="N32" i="10"/>
  <c r="V34" i="10"/>
  <c r="V32" i="10"/>
  <c r="G34" i="10"/>
  <c r="G32" i="10"/>
  <c r="O34" i="10"/>
  <c r="O32" i="10"/>
  <c r="W34" i="10"/>
  <c r="W32" i="10"/>
  <c r="E22" i="10"/>
  <c r="H22" i="10"/>
  <c r="I22" i="10"/>
  <c r="Q22" i="10"/>
  <c r="K41" i="10"/>
  <c r="S41" i="10"/>
  <c r="H39" i="10"/>
  <c r="H70" i="10" s="1"/>
  <c r="H69" i="10" s="1"/>
  <c r="P22" i="10"/>
  <c r="J41" i="10"/>
  <c r="R41" i="10"/>
  <c r="J22" i="10"/>
  <c r="R22" i="10"/>
  <c r="F39" i="10"/>
  <c r="F70" i="10" s="1"/>
  <c r="F69" i="10" s="1"/>
  <c r="N39" i="10"/>
  <c r="N70" i="10" s="1"/>
  <c r="N69" i="10" s="1"/>
  <c r="V39" i="10"/>
  <c r="V70" i="10" s="1"/>
  <c r="V69" i="10" s="1"/>
  <c r="P39" i="10"/>
  <c r="P70" i="10" s="1"/>
  <c r="P69" i="10" s="1"/>
  <c r="I39" i="10"/>
  <c r="I70" i="10" s="1"/>
  <c r="I69" i="10" s="1"/>
  <c r="Q39" i="10"/>
  <c r="Q70" i="10" s="1"/>
  <c r="Q69" i="10" s="1"/>
  <c r="Y8" i="18" l="1"/>
  <c r="Y72" i="18" s="1"/>
  <c r="S34" i="10"/>
  <c r="L34" i="10"/>
  <c r="U34" i="10"/>
  <c r="M34" i="10"/>
  <c r="D34" i="10"/>
  <c r="K34" i="10"/>
  <c r="T34" i="10"/>
  <c r="D32" i="10"/>
  <c r="S32" i="10"/>
  <c r="C34" i="10"/>
  <c r="R32" i="10"/>
  <c r="R34" i="10"/>
  <c r="J32" i="10"/>
  <c r="J34" i="10"/>
  <c r="Q32" i="10"/>
  <c r="Q34" i="10"/>
  <c r="I32" i="10"/>
  <c r="I34" i="10"/>
  <c r="H34" i="10"/>
  <c r="H32" i="10"/>
  <c r="E32" i="10"/>
  <c r="E34" i="10"/>
  <c r="P34" i="10"/>
  <c r="P32" i="10"/>
  <c r="M32" i="10" l="1"/>
  <c r="T32" i="10"/>
  <c r="K32" i="10"/>
  <c r="L32" i="10"/>
  <c r="U32" i="10"/>
</calcChain>
</file>

<file path=xl/sharedStrings.xml><?xml version="1.0" encoding="utf-8"?>
<sst xmlns="http://schemas.openxmlformats.org/spreadsheetml/2006/main" count="1372" uniqueCount="396">
  <si>
    <t>Kul</t>
  </si>
  <si>
    <t>Råolie</t>
  </si>
  <si>
    <t>Naturgas</t>
  </si>
  <si>
    <t>Fuelolie</t>
  </si>
  <si>
    <t>Gasolie</t>
  </si>
  <si>
    <t>Træpiller</t>
  </si>
  <si>
    <t>Træflis</t>
  </si>
  <si>
    <t>Halm</t>
  </si>
  <si>
    <t>An decentralt værk</t>
  </si>
  <si>
    <t>An centralt værk</t>
  </si>
  <si>
    <t>CO2-kvotepris</t>
  </si>
  <si>
    <t>Brændselspriser</t>
  </si>
  <si>
    <t>Generelle antagelser</t>
  </si>
  <si>
    <t>Nettab</t>
  </si>
  <si>
    <t>Vestdanmark (DK1)</t>
  </si>
  <si>
    <t>Østdanmark (DK2)</t>
  </si>
  <si>
    <t>Kilde: Energinet</t>
  </si>
  <si>
    <t>Geografisk fordeling</t>
  </si>
  <si>
    <t xml:space="preserve">Klassisk elforbrug </t>
  </si>
  <si>
    <t>Østdanmark</t>
  </si>
  <si>
    <t>GWh</t>
  </si>
  <si>
    <t>Husholdninger</t>
  </si>
  <si>
    <t>Erhverv</t>
  </si>
  <si>
    <t>Nettoforbrug</t>
  </si>
  <si>
    <t>Bruttoforbrug</t>
  </si>
  <si>
    <t>Vestdanmark</t>
  </si>
  <si>
    <t>Danmark</t>
  </si>
  <si>
    <t>Analyseforudsætninger 2019 (AF19) til sammenligning</t>
  </si>
  <si>
    <t>Individuelle varmepumper</t>
  </si>
  <si>
    <t>PJ</t>
  </si>
  <si>
    <t>Tab</t>
  </si>
  <si>
    <t>I alt</t>
  </si>
  <si>
    <t>Elforbrug</t>
  </si>
  <si>
    <t>Fjernvarmeforbrug</t>
  </si>
  <si>
    <t>Vindmøller - kapaciteter og fuldlasttimer</t>
  </si>
  <si>
    <t>Havmøller</t>
  </si>
  <si>
    <t>Havmøller - Eksisterende</t>
  </si>
  <si>
    <t>Havmøller (MW, primo år)</t>
  </si>
  <si>
    <t>Område</t>
  </si>
  <si>
    <t>Fuldlasttimer</t>
  </si>
  <si>
    <t>DK2</t>
  </si>
  <si>
    <t>DK1</t>
  </si>
  <si>
    <t>Havmøller - Nye møller opstillet efter åben-dør ordningen</t>
  </si>
  <si>
    <t xml:space="preserve">Havmøller - Nye møller opstillet efter udbud </t>
  </si>
  <si>
    <t>Havmøller - Ekstra endnu ikke besluttede parker</t>
  </si>
  <si>
    <t>Havmøller - Samlet</t>
  </si>
  <si>
    <t>Landmøller</t>
  </si>
  <si>
    <t>Kapaciteter</t>
  </si>
  <si>
    <t>Landmøller (MW, primo år)</t>
  </si>
  <si>
    <t>Kommercielle (eksisterende)</t>
  </si>
  <si>
    <t>Kommercielle (nye)</t>
  </si>
  <si>
    <t>Husstand</t>
  </si>
  <si>
    <t>Testcentre</t>
  </si>
  <si>
    <t>Produktion</t>
  </si>
  <si>
    <t>Landmøller (TWh)</t>
  </si>
  <si>
    <t>Fuldlasttimer (gennemsnitlig)</t>
  </si>
  <si>
    <t>Landmøller (MWh/MW)</t>
  </si>
  <si>
    <t>Indholdsfortegnelse</t>
  </si>
  <si>
    <t>1.</t>
  </si>
  <si>
    <t>2.</t>
  </si>
  <si>
    <t>3.</t>
  </si>
  <si>
    <t>4.</t>
  </si>
  <si>
    <t>5.</t>
  </si>
  <si>
    <t>Kraftværksoversigt</t>
  </si>
  <si>
    <t>6.</t>
  </si>
  <si>
    <t>Kraftværkskapaciteter</t>
  </si>
  <si>
    <t>7.</t>
  </si>
  <si>
    <t>Solceller</t>
  </si>
  <si>
    <t>8.</t>
  </si>
  <si>
    <t>9.</t>
  </si>
  <si>
    <t>Fjernvarme</t>
  </si>
  <si>
    <t>10.</t>
  </si>
  <si>
    <t>Udlandsforbindelser</t>
  </si>
  <si>
    <t xml:space="preserve"> </t>
  </si>
  <si>
    <t>Datacentre</t>
  </si>
  <si>
    <t>Maks. NTC (MW, primo år)</t>
  </si>
  <si>
    <t>Fra</t>
  </si>
  <si>
    <t>Til</t>
  </si>
  <si>
    <t>Skagerrak</t>
  </si>
  <si>
    <t>NO</t>
  </si>
  <si>
    <t>Konti-Skan</t>
  </si>
  <si>
    <t>SE</t>
  </si>
  <si>
    <t>Jylland - Tyskland</t>
  </si>
  <si>
    <t>DE</t>
  </si>
  <si>
    <t>COBRAcable</t>
  </si>
  <si>
    <t>NL</t>
  </si>
  <si>
    <t>Viking Link</t>
  </si>
  <si>
    <t>GB</t>
  </si>
  <si>
    <t>Øresund</t>
  </si>
  <si>
    <t>Kontek</t>
  </si>
  <si>
    <t>Kriegers Flak</t>
  </si>
  <si>
    <t>Storebælt</t>
  </si>
  <si>
    <t>Transport</t>
  </si>
  <si>
    <t>Tunø Knob</t>
  </si>
  <si>
    <t>Middelgrunden</t>
  </si>
  <si>
    <t>Horns Rev 1</t>
  </si>
  <si>
    <t>Rønland</t>
  </si>
  <si>
    <t>Nysted</t>
  </si>
  <si>
    <t>Samsø (2003)</t>
  </si>
  <si>
    <t>Frederikshavn</t>
  </si>
  <si>
    <t>Horns Rev 2</t>
  </si>
  <si>
    <t>Avedøre Holme (2009)</t>
  </si>
  <si>
    <t>Avedøre Holme (2011)</t>
  </si>
  <si>
    <t>Sprogø</t>
  </si>
  <si>
    <t>Rødsand</t>
  </si>
  <si>
    <t>Anholt (2012)</t>
  </si>
  <si>
    <t>Anholt(2013)</t>
  </si>
  <si>
    <t>Nissum Bredning</t>
  </si>
  <si>
    <t>Samsø (2018)</t>
  </si>
  <si>
    <t>Horns Rev 3</t>
  </si>
  <si>
    <t>Åben-dør (Vest 2025)</t>
  </si>
  <si>
    <t>Åben-dør (Vest 2026)</t>
  </si>
  <si>
    <t>Åben-dør (Vest 2027)</t>
  </si>
  <si>
    <t>Åben-dør (Øst 2025)</t>
  </si>
  <si>
    <t>Åben-dør (Øst 2026)</t>
  </si>
  <si>
    <t>Åben-dør (Øst 2027)</t>
  </si>
  <si>
    <t>Vesterhav Syd</t>
  </si>
  <si>
    <t>Vesterhav Nord</t>
  </si>
  <si>
    <t>Thor (2025)</t>
  </si>
  <si>
    <t>Thor (2026)</t>
  </si>
  <si>
    <t>Vindmøller</t>
  </si>
  <si>
    <t>Alle tal er angivet i øvre brændværdi</t>
  </si>
  <si>
    <t>Forbrug og eksport</t>
  </si>
  <si>
    <t>Gasforbrug i Danmark (GWh)</t>
  </si>
  <si>
    <t>El- og varmeproduktion</t>
  </si>
  <si>
    <t>heraf vej</t>
  </si>
  <si>
    <t>heraf søtransport</t>
  </si>
  <si>
    <t>Øvrige</t>
  </si>
  <si>
    <t>Gas til udlandet (GWh)</t>
  </si>
  <si>
    <t>Gas til Sverige via Danmark</t>
  </si>
  <si>
    <t>Kommerciel eksport til Tyskland</t>
  </si>
  <si>
    <t>Gas fra Nordsøen til Holland</t>
  </si>
  <si>
    <t xml:space="preserve">Produktion og import </t>
  </si>
  <si>
    <t>Produktion af salgsgas, Nordsøen (ekskl. Trym)</t>
  </si>
  <si>
    <t xml:space="preserve">    heraf leverancer til det danske gasnet via Nybro</t>
  </si>
  <si>
    <t>Grøn gas</t>
  </si>
  <si>
    <t>Samlede leverancer til Danmark inkl. grøn gas</t>
  </si>
  <si>
    <t>Nettoimport fra Tyskland (positive tal betyder import)</t>
  </si>
  <si>
    <t>Sammensætning af ledningsgas i dansk forbrug</t>
  </si>
  <si>
    <t>Samlet dansk gasforbrug</t>
  </si>
  <si>
    <t xml:space="preserve">Dansk forbrug af grøn gas </t>
  </si>
  <si>
    <t>Grøn gas som andel af dansk forbrug</t>
  </si>
  <si>
    <t>Baltic Pipe</t>
  </si>
  <si>
    <t>Årsmængder gennem det danske system</t>
  </si>
  <si>
    <r>
      <t>Omregnet fra mio. m</t>
    </r>
    <r>
      <rPr>
        <i/>
        <vertAlign val="superscript"/>
        <sz val="9"/>
        <color theme="1"/>
        <rFont val="Calibri"/>
        <family val="2"/>
        <scheme val="minor"/>
      </rPr>
      <t>3</t>
    </r>
    <r>
      <rPr>
        <i/>
        <sz val="9"/>
        <color theme="1"/>
        <rFont val="Calibri"/>
        <family val="2"/>
        <scheme val="minor"/>
      </rPr>
      <t xml:space="preserve"> med en brændværdi på 12,1</t>
    </r>
  </si>
  <si>
    <t>Forbrug i Danmark</t>
  </si>
  <si>
    <t>heraf biogas</t>
  </si>
  <si>
    <t>heraf naturgas</t>
  </si>
  <si>
    <t xml:space="preserve">Sverige </t>
  </si>
  <si>
    <t xml:space="preserve">Produktion af salgsgas Nordsøen (ekskl. Trym) </t>
  </si>
  <si>
    <t xml:space="preserve">Gas fra Nordsøen til DK  </t>
  </si>
  <si>
    <t xml:space="preserve">Gas fra Nordsøen til Holland </t>
  </si>
  <si>
    <t xml:space="preserve">Kommerciel eksport til Tyskland </t>
  </si>
  <si>
    <t xml:space="preserve">Import fra Tyskland (Entry Ellund) </t>
  </si>
  <si>
    <t xml:space="preserve">Nettoimport fra Tyskland </t>
  </si>
  <si>
    <t>Geografisk fordeling for vej- og søtransport</t>
  </si>
  <si>
    <t>Vejtransport, Let</t>
  </si>
  <si>
    <t>Vejtransport, Tung</t>
  </si>
  <si>
    <t>Søtransport</t>
  </si>
  <si>
    <t>Banetransport</t>
  </si>
  <si>
    <t>Vestdanmark (GWh)</t>
  </si>
  <si>
    <t>Personbiler og varebiler</t>
  </si>
  <si>
    <t>Østdanmark (GWh)</t>
  </si>
  <si>
    <t>Danmark (GWh)</t>
  </si>
  <si>
    <t>Vejtransport i alt</t>
  </si>
  <si>
    <t>Busser og lastbiler</t>
  </si>
  <si>
    <t>Nettoforbrug, jernbane i alt</t>
  </si>
  <si>
    <t>Vej- og søtransport</t>
  </si>
  <si>
    <t>Gas</t>
  </si>
  <si>
    <t xml:space="preserve">Note: </t>
  </si>
  <si>
    <t>Grøn tekst angiver input data</t>
  </si>
  <si>
    <t>Sort tekst angiver beregninger, summer eller blot almindelig tekst</t>
  </si>
  <si>
    <t>Solceller - kapaciteter og fuldlasttimer</t>
  </si>
  <si>
    <t>Solceller (MW, primo år)</t>
  </si>
  <si>
    <t>Taganlæg</t>
  </si>
  <si>
    <t>Markanlæg</t>
  </si>
  <si>
    <t>Solceller (TWh)</t>
  </si>
  <si>
    <t>Solceller (MWh/MW)</t>
  </si>
  <si>
    <t>Østdanamrk</t>
  </si>
  <si>
    <t>Store varmepumper</t>
  </si>
  <si>
    <t>Elkedler</t>
  </si>
  <si>
    <t>Elkapacitet (MW)</t>
  </si>
  <si>
    <t>I alt, Danmark</t>
  </si>
  <si>
    <t>Elkapacitet (MW, primo år)</t>
  </si>
  <si>
    <t xml:space="preserve">Kilde: Energistyrelsen. Energiproducenttællingen (EPT) samt beregningsresultater fra DH-Invest og Ramses </t>
  </si>
  <si>
    <t>Vestdanmarj (DK1)</t>
  </si>
  <si>
    <t>Elforbrug (GWh)</t>
  </si>
  <si>
    <t>Kraftværk</t>
  </si>
  <si>
    <t>Anlæg</t>
  </si>
  <si>
    <t>Kort navn</t>
  </si>
  <si>
    <t>Status</t>
  </si>
  <si>
    <t>Bemærkninger</t>
  </si>
  <si>
    <t>Idriftsat (år)</t>
  </si>
  <si>
    <t>Elkapacitet ved overlast (MW)</t>
  </si>
  <si>
    <t>Esbjergværket</t>
  </si>
  <si>
    <t>Blok 3</t>
  </si>
  <si>
    <t>ESV3</t>
  </si>
  <si>
    <t>Driftsklar</t>
  </si>
  <si>
    <t>Varmeaftale udløber 01.04.2023</t>
  </si>
  <si>
    <t>Ja</t>
  </si>
  <si>
    <t/>
  </si>
  <si>
    <t>Fynsværket</t>
  </si>
  <si>
    <t>Blok 7</t>
  </si>
  <si>
    <t>Blok 8</t>
  </si>
  <si>
    <t>FYV8</t>
  </si>
  <si>
    <t>Herningværket</t>
  </si>
  <si>
    <t>HEV</t>
  </si>
  <si>
    <t>Værket er opgraderet med røggaskondensering og levetidsforlænget i 2019. Varmeaftale udløber 31.12.2033</t>
  </si>
  <si>
    <t>Nordjyllandsværket</t>
  </si>
  <si>
    <t>NJV3</t>
  </si>
  <si>
    <t>Skærbækværket</t>
  </si>
  <si>
    <t>SKV3</t>
  </si>
  <si>
    <t>90 MW træflis fra medio 2017. Varmeaftale udløber 31.12.2037</t>
  </si>
  <si>
    <t>Studstrupværket</t>
  </si>
  <si>
    <t>SSV3</t>
  </si>
  <si>
    <t>Konvertet til træpiller i 2016. Varmeaftale udløber 31.12.2030</t>
  </si>
  <si>
    <t>Blok 4</t>
  </si>
  <si>
    <t>SSV4</t>
  </si>
  <si>
    <t>Betinget driftsklar</t>
  </si>
  <si>
    <t>Randersværket</t>
  </si>
  <si>
    <t>RAV</t>
  </si>
  <si>
    <t>I alt, DK1 (kun driftsklare)</t>
  </si>
  <si>
    <t>Antal = 8</t>
  </si>
  <si>
    <t>Amagerværket</t>
  </si>
  <si>
    <t>Blok 1</t>
  </si>
  <si>
    <t>AMV1</t>
  </si>
  <si>
    <t>AMV3</t>
  </si>
  <si>
    <t>Erstattes af AMV4 fra 2020.</t>
  </si>
  <si>
    <t>AMV4</t>
  </si>
  <si>
    <t>Ny blok idriftsat 2020</t>
  </si>
  <si>
    <t>Asnæsværket</t>
  </si>
  <si>
    <t>Blok2.1</t>
  </si>
  <si>
    <t>ASV2</t>
  </si>
  <si>
    <t>Nedgraderet anlæg, back-up til ASV6. Godkendt til konservering.</t>
  </si>
  <si>
    <t>Blok 5</t>
  </si>
  <si>
    <t>ASV5</t>
  </si>
  <si>
    <t>Blok 6</t>
  </si>
  <si>
    <t>ASV6</t>
  </si>
  <si>
    <t>Ny blok idriftsat 2020. Erstatter ASV2. Varmeaftale udløber 31.12.2039</t>
  </si>
  <si>
    <t>Avedøreværket</t>
  </si>
  <si>
    <t>AVV1</t>
  </si>
  <si>
    <t>Ombygget blok fra kul til træpilleri 2016. Varmeaftale udløber 31.12.2033</t>
  </si>
  <si>
    <t>Blok 2</t>
  </si>
  <si>
    <t>AVV2</t>
  </si>
  <si>
    <t>Anlægget er opdelt i en del baseret på træpiller + halm (420 MWel ) og en anden del på naturgas (100 MWel). Varmeaftale udløber 31.12.2027</t>
  </si>
  <si>
    <t>H.C. Ørstedsværket</t>
  </si>
  <si>
    <t>HCV7</t>
  </si>
  <si>
    <t>Varmeaftale udløber 30.06.2021</t>
  </si>
  <si>
    <t>HCV8</t>
  </si>
  <si>
    <t>Varmeaftale udløber 31.12.2026</t>
  </si>
  <si>
    <t>Kyndbyværket</t>
  </si>
  <si>
    <t>Blok 21</t>
  </si>
  <si>
    <t>KYV21</t>
  </si>
  <si>
    <t>52 ugers startvarsel.</t>
  </si>
  <si>
    <t>Østkraft</t>
  </si>
  <si>
    <t>ØKR6</t>
  </si>
  <si>
    <t>Kan også køre kulkondens som reserveanlæg</t>
  </si>
  <si>
    <t>I alt, DK2 (kun driftsklare)</t>
  </si>
  <si>
    <t>Antal = 10</t>
  </si>
  <si>
    <t>I alt, Danmark (kun driftsklare)</t>
  </si>
  <si>
    <t>Antal = 18</t>
  </si>
  <si>
    <t>SSV5</t>
  </si>
  <si>
    <t>Antal = 1</t>
  </si>
  <si>
    <t>Blok 22</t>
  </si>
  <si>
    <t>KYV22</t>
  </si>
  <si>
    <t>Blok 41</t>
  </si>
  <si>
    <t>KYV41</t>
  </si>
  <si>
    <t>Blok 51</t>
  </si>
  <si>
    <t>KYV51</t>
  </si>
  <si>
    <t>Blok 52</t>
  </si>
  <si>
    <t>KYV52</t>
  </si>
  <si>
    <t>Masnedøværket</t>
  </si>
  <si>
    <t>Blok 31</t>
  </si>
  <si>
    <t>MAV31</t>
  </si>
  <si>
    <t>Dieselværk</t>
  </si>
  <si>
    <t>ØKR1-4</t>
  </si>
  <si>
    <t>ØKR5</t>
  </si>
  <si>
    <t>ØKR7</t>
  </si>
  <si>
    <t>I alt, DK2 (driftsklare)</t>
  </si>
  <si>
    <t>Antal = 9</t>
  </si>
  <si>
    <t>Alle data er primo året. Kilde: Energistyrelsen.</t>
  </si>
  <si>
    <t>Analyseforudsætninger 2019 (AF2019) til sammenligning</t>
  </si>
  <si>
    <t>Decentral kraftværkskapacitet (AF19)</t>
  </si>
  <si>
    <t>Danmark (AF2019 driftsklare)</t>
  </si>
  <si>
    <t>Decentrale værker</t>
  </si>
  <si>
    <t>Elkapacitet, MW, primo år</t>
  </si>
  <si>
    <t>Basseret på naturgas</t>
  </si>
  <si>
    <t>Baseret på øvrige typer brændsler</t>
  </si>
  <si>
    <t>Decentral kapacitet (alle fjernvarmeområder)</t>
  </si>
  <si>
    <t>Netto elforbrug (GWh)</t>
  </si>
  <si>
    <t>Elkapacitet</t>
  </si>
  <si>
    <t>MW (primo år)</t>
  </si>
  <si>
    <t>Centrale områder</t>
  </si>
  <si>
    <t>Decentrale områder</t>
  </si>
  <si>
    <t>Danmark i alt</t>
  </si>
  <si>
    <t>Elkapacitet (primo år)</t>
  </si>
  <si>
    <t>Nettoelforbrug</t>
  </si>
  <si>
    <t>CO2-kvoter</t>
  </si>
  <si>
    <t xml:space="preserve">Kilde: Energistyrelsens fremskrivninger ud fra Finansministeriets metode. </t>
  </si>
  <si>
    <t>Kr./ton, 2020-priser</t>
  </si>
  <si>
    <t>Maksimum NTC (Net Transfer Capacity)</t>
  </si>
  <si>
    <t>Kilde: Tillægspriser (raffinaderiomkostninger og omkostninger til transport m.m.) er udarbejdet ifm. Energistyrelsens Basisfremskrivning 2020 og Analyseforudsætningerne til Energinet 2020</t>
  </si>
  <si>
    <t>Kilde: Energistyrelsen, 2020</t>
  </si>
  <si>
    <t>Kul, råolie og naturgas</t>
  </si>
  <si>
    <t>Træpiller, træflis og halm</t>
  </si>
  <si>
    <t>Danske importpriser (2020-priser, kr./GJ)</t>
  </si>
  <si>
    <t>Centrale anlæg</t>
  </si>
  <si>
    <t>Danske priser an forbrugssted (2020-priser, kr./GJ)</t>
  </si>
  <si>
    <t>Danske importpriser (2019-priser, kr./GJ)</t>
  </si>
  <si>
    <t>Danske priser an forbrugssted (2019-priser, kr./GJ)</t>
  </si>
  <si>
    <t>heraf personbiler og varebiler</t>
  </si>
  <si>
    <t>heraf busser og lastbiler, indenrigs</t>
  </si>
  <si>
    <t>heraf søtransport, indenrigs</t>
  </si>
  <si>
    <t>Import fra Tyskland</t>
  </si>
  <si>
    <t>Gasdata</t>
  </si>
  <si>
    <t>Kilde: Egne fremskrivninger. Forwardpriser er fra ICE (API2 Rotterdam Coal Futures), CME group (Brent Last Day Financial Futures Quotes) og EEX (NCG Natural Gas Year Futures). Langsigtede priser er fra IEA (World Energy Outlook 2019, "Stated Policies Scenario").</t>
  </si>
  <si>
    <t xml:space="preserve">I alt </t>
  </si>
  <si>
    <t>Forbrug til individuelle varmepumper</t>
  </si>
  <si>
    <t>Elforbrug til banetransport (GWh)</t>
  </si>
  <si>
    <t>Elforbrug til- vej og søtransport (GWh)</t>
  </si>
  <si>
    <t>heraf fjern- og regionaltog</t>
  </si>
  <si>
    <t>heraf godstog</t>
  </si>
  <si>
    <t>heraf letbaner, S-tog og Metro</t>
  </si>
  <si>
    <t>Centrale værker</t>
  </si>
  <si>
    <t>Central kapacitet</t>
  </si>
  <si>
    <t>Power-to-X</t>
  </si>
  <si>
    <t>Centrale anlæg, der i dag indgår som reserve</t>
  </si>
  <si>
    <t>Alle data er primo året. Kilde: Energistyrelsen, Energiproducent tællingen for 2018</t>
  </si>
  <si>
    <t>Alle data er primo året. Kilde: Energistyrelsen, Energiproducent tællingen for 2018. Information vedr. varmeaftaler: Kilde: Ørsted</t>
  </si>
  <si>
    <t>Kølevandstilladelse udløber ultimo 2020, blokken er ombygget til modtryksdrift.</t>
  </si>
  <si>
    <t>Blok 7.1</t>
  </si>
  <si>
    <t>FYV7.1</t>
  </si>
  <si>
    <t>I alt, forbrug og kommerciel eksport via dansk infrastruktur</t>
  </si>
  <si>
    <r>
      <t>CO</t>
    </r>
    <r>
      <rPr>
        <u/>
        <vertAlign val="subscript"/>
        <sz val="11"/>
        <color theme="10"/>
        <rFont val="Calibri"/>
        <family val="2"/>
        <scheme val="minor"/>
      </rPr>
      <t>2</t>
    </r>
    <r>
      <rPr>
        <u/>
        <sz val="11"/>
        <color theme="10"/>
        <rFont val="Calibri"/>
        <family val="2"/>
        <scheme val="minor"/>
      </rPr>
      <t>-kvotepris</t>
    </r>
  </si>
  <si>
    <t>Elforbrug beregnet ud fra driftstid på 5.000 fuldlasttimer pr. år</t>
  </si>
  <si>
    <t>8 ugers startvarsel. Backup for ASV2. Varmeaftale udløber 31.12.2022. Godkendt til konservering.</t>
  </si>
  <si>
    <t>Opstartstid på 3 mdr. Varmeaftaler udløb 31.12.2022</t>
  </si>
  <si>
    <t>Energiøer</t>
  </si>
  <si>
    <t>EnergiØ Øst</t>
  </si>
  <si>
    <t>Bornholm</t>
  </si>
  <si>
    <t>Polen</t>
  </si>
  <si>
    <t>EnergiØ Vest</t>
  </si>
  <si>
    <t>Holland</t>
  </si>
  <si>
    <t>Havmøller - Energiøer</t>
  </si>
  <si>
    <t>Store datacentre</t>
  </si>
  <si>
    <t>Power-to-X (PtX)</t>
  </si>
  <si>
    <t>Data til figurer</t>
  </si>
  <si>
    <t>Figurer</t>
  </si>
  <si>
    <t>AF20 Ekstra 1</t>
  </si>
  <si>
    <t>AF20 Ekstra 2</t>
  </si>
  <si>
    <t>AF20 Ekstra 3</t>
  </si>
  <si>
    <t>AF20 Ekstra 4</t>
  </si>
  <si>
    <t>AF20 Ekstra 5</t>
  </si>
  <si>
    <t>EnergiØ_DK1 (2029)</t>
  </si>
  <si>
    <t>EnergiØ_DK1 (2030)</t>
  </si>
  <si>
    <t>EnergiØ_DK2 (2029)</t>
  </si>
  <si>
    <t>EnergiØ_DK2 (2030)</t>
  </si>
  <si>
    <t>Eksisterende</t>
  </si>
  <si>
    <t>Fremtidig</t>
  </si>
  <si>
    <t>Samlet havvind (MW)</t>
  </si>
  <si>
    <t>Eksport DK1</t>
  </si>
  <si>
    <t>Import DK1</t>
  </si>
  <si>
    <t>Eksport DK2</t>
  </si>
  <si>
    <t>Import DK2</t>
  </si>
  <si>
    <t>Gasforbrug</t>
  </si>
  <si>
    <t>Netto elforbrug (TWh)</t>
  </si>
  <si>
    <t>Klassisk elforbrug</t>
  </si>
  <si>
    <t>I alt, Danmark (inkl. betinget driftsklare)</t>
  </si>
  <si>
    <t>I alt, DK1 (inkl. betinget driftsklare efter 2020)</t>
  </si>
  <si>
    <t>I alt, DK2 (inkl. betinget driftsklare efter 2020)</t>
  </si>
  <si>
    <t>Supplerende data til figurer</t>
  </si>
  <si>
    <t>Naturgas fra Norge til Polen gennem DK via Baltic Pipe (GWh)</t>
  </si>
  <si>
    <t>Hesselø (2026)</t>
  </si>
  <si>
    <t>Hesselø (2027)</t>
  </si>
  <si>
    <t>Central kapacitet (inkl. betinget driftsklar)</t>
  </si>
  <si>
    <t>Havmøller (GWh)</t>
  </si>
  <si>
    <t>NB! Hele kapaciteten og produktionen fra energiøerne fremgår her, selvom det antages, at kun 50% af kapaciteten ilandføres i Danmark.</t>
  </si>
  <si>
    <t>NB! Kommercielle møller er inkl. testmøller opstillet uden for de to nationale testcentre.</t>
  </si>
  <si>
    <t>Produktionsdata tilføjet</t>
  </si>
  <si>
    <t>11.</t>
  </si>
  <si>
    <t>Elpriser beregnet på Energistyrelsens RAMSES-model tilføjet</t>
  </si>
  <si>
    <t>Datasæt revideret ift. version offentliggjort 31. august 2020</t>
  </si>
  <si>
    <t>12.</t>
  </si>
  <si>
    <t>Elpriser</t>
  </si>
  <si>
    <t>2020-DKK/MWh</t>
  </si>
  <si>
    <t>Spot</t>
  </si>
  <si>
    <t>Havvind</t>
  </si>
  <si>
    <t>Landvind</t>
  </si>
  <si>
    <t xml:space="preserve">Danmark </t>
  </si>
  <si>
    <t>Forbrugsvægtet</t>
  </si>
  <si>
    <t>(Centrale kraftværksblokke, der tages ud af drift i 2020 indgår ikke i opgørelsen)</t>
  </si>
  <si>
    <t>Mindre justeringer af kapacitet for centrale værker</t>
  </si>
  <si>
    <t>(Der findes udover den opgjorte decentrale kapacitet også nogle anlæg, der normalvis ikke leverer til det kollektive net og derfor er udeholdt af oversigten)</t>
  </si>
  <si>
    <t>NB! Elpriserne er ikke en del af AF20, da Energinet selv beregner disse i deres anvendelse af AF. Elpriserne vist herunder er beregnede elpriser med Energistyrelsens RAMSES-model.</t>
  </si>
  <si>
    <t>Elpriserne er forbundet med stor usikkerhed.</t>
  </si>
  <si>
    <t>Relative priser for vind og sol ift. spotprisen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</si>
</sst>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_ &quot;kr.&quot;\ * #,##0.00_ ;_ &quot;kr.&quot;\ * \-#,##0.00_ ;_ &quot;kr.&quot;\ * &quot;-&quot;??_ ;_ @_ "/>
    <numFmt numFmtId="165" formatCode="_ * #,##0.00_ ;_ * \-#,##0.00_ ;_ * &quot;-&quot;??_ ;_ @_ "/>
    <numFmt numFmtId="166" formatCode="_-* #,##0.00\ _k_r_._-;\-* #,##0.00\ _k_r_._-;_-* &quot;-&quot;??\ _k_r_._-;_-@_-"/>
    <numFmt numFmtId="167" formatCode="0.0%"/>
    <numFmt numFmtId="168" formatCode="0.0"/>
    <numFmt numFmtId="169" formatCode="_(* #,##0.00_);_(* \(#,##0.00\);_(* &quot;-&quot;??_);_(@_)"/>
    <numFmt numFmtId="170" formatCode="_-* #,##0.00\ _k_r_-;\-* #,##0.00\ _k_r_-;_-* &quot;-&quot;??\ _k_r_-;_-@_-"/>
    <numFmt numFmtId="171" formatCode="#,##0;#\ ##0"/>
    <numFmt numFmtId="172" formatCode="_-[$€-2]* #,##0.00_-;\-[$€-2]* #,##0.00_-;_-[$€-2]* &quot;-&quot;??_-"/>
    <numFmt numFmtId="173" formatCode="0_ ;\-0\ "/>
    <numFmt numFmtId="174" formatCode="yyyy\-mm\-dd"/>
    <numFmt numFmtId="175" formatCode="#,##0;;;@"/>
    <numFmt numFmtId="176" formatCode="#,##0.0"/>
    <numFmt numFmtId="177" formatCode="_-* #,##0_-;\-* #,##0_-;_-* &quot;-&quot;??_-;_-@_-"/>
  </numFmts>
  <fonts count="133">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i/>
      <sz val="11"/>
      <color rgb="FF7F7F7F"/>
      <name val="Calibri"/>
      <family val="2"/>
      <scheme val="minor"/>
    </font>
    <font>
      <sz val="11"/>
      <color theme="1"/>
      <name val="Calibri"/>
      <family val="2"/>
      <scheme val="minor"/>
    </font>
    <font>
      <sz val="11"/>
      <color rgb="FF9C6500"/>
      <name val="Calibri"/>
      <family val="2"/>
      <scheme val="minor"/>
    </font>
    <font>
      <b/>
      <sz val="11"/>
      <name val="Calibri"/>
      <family val="2"/>
    </font>
    <font>
      <u/>
      <sz val="11"/>
      <color theme="10"/>
      <name val="Calibri"/>
      <family val="2"/>
      <scheme val="minor"/>
    </font>
    <font>
      <sz val="11"/>
      <color rgb="FFFF0000"/>
      <name val="Calibri"/>
      <family val="2"/>
      <scheme val="minor"/>
    </font>
    <font>
      <sz val="11"/>
      <color rgb="FF3F3F76"/>
      <name val="Calibri"/>
      <family val="2"/>
      <scheme val="minor"/>
    </font>
    <font>
      <sz val="11"/>
      <color theme="0"/>
      <name val="Calibri"/>
      <family val="2"/>
      <scheme val="minor"/>
    </font>
    <font>
      <sz val="10"/>
      <name val="Arial"/>
      <family val="2"/>
    </font>
    <font>
      <sz val="10"/>
      <name val="Helv"/>
    </font>
    <font>
      <sz val="10"/>
      <name val="Arial"/>
      <family val="2"/>
    </font>
    <font>
      <b/>
      <sz val="12"/>
      <name val="Arial"/>
      <family val="2"/>
    </font>
    <font>
      <b/>
      <sz val="10"/>
      <name val="Arial"/>
      <family val="2"/>
    </font>
    <font>
      <sz val="11"/>
      <color indexed="10"/>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8"/>
      <name val="Calibri"/>
      <family val="2"/>
    </font>
    <font>
      <sz val="8"/>
      <color indexed="9"/>
      <name val="Arial"/>
      <family val="2"/>
    </font>
    <font>
      <sz val="10"/>
      <name val="Arial"/>
      <family val="2"/>
      <charset val="238"/>
    </font>
    <font>
      <u/>
      <sz val="10"/>
      <color theme="10"/>
      <name val="Arial"/>
      <family val="2"/>
    </font>
    <font>
      <u/>
      <sz val="10"/>
      <color indexed="12"/>
      <name val="Arial"/>
      <family val="2"/>
    </font>
    <font>
      <sz val="11"/>
      <color indexed="9"/>
      <name val="Calibri"/>
      <family val="2"/>
    </font>
    <font>
      <b/>
      <sz val="11"/>
      <color indexed="52"/>
      <name val="Calibri"/>
      <family val="2"/>
    </font>
    <font>
      <i/>
      <sz val="11"/>
      <color indexed="23"/>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0"/>
      <name val="MS Sans Serif"/>
      <family val="2"/>
    </font>
    <font>
      <sz val="9"/>
      <name val="Times New Roman"/>
      <family val="1"/>
    </font>
    <font>
      <b/>
      <sz val="9"/>
      <name val="Times New Roman"/>
      <family val="1"/>
    </font>
    <font>
      <sz val="9"/>
      <color indexed="8"/>
      <name val="Times New Roman"/>
      <family val="1"/>
    </font>
    <font>
      <b/>
      <sz val="12"/>
      <name val="Times New Roman"/>
      <family val="1"/>
    </font>
    <font>
      <sz val="10"/>
      <color theme="1"/>
      <name val="Arial"/>
      <family val="2"/>
    </font>
    <font>
      <sz val="8.5"/>
      <color theme="1"/>
      <name val="Arial"/>
      <family val="2"/>
    </font>
    <font>
      <b/>
      <sz val="9"/>
      <color indexed="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0"/>
      <name val="Courier"/>
      <family val="3"/>
    </font>
    <font>
      <b/>
      <sz val="16"/>
      <color theme="0"/>
      <name val="Calibri"/>
      <family val="2"/>
      <scheme val="minor"/>
    </font>
    <font>
      <b/>
      <sz val="7"/>
      <color indexed="45"/>
      <name val="Arial"/>
      <family val="2"/>
    </font>
    <font>
      <sz val="7"/>
      <color indexed="45"/>
      <name val="Arial"/>
      <family val="2"/>
    </font>
    <font>
      <u/>
      <sz val="11"/>
      <color theme="10"/>
      <name val="Calibri"/>
      <family val="2"/>
    </font>
    <font>
      <sz val="11"/>
      <color rgb="FF000000"/>
      <name val="Calibri"/>
      <family val="2"/>
    </font>
    <font>
      <sz val="8"/>
      <name val="Arial"/>
      <family val="2"/>
    </font>
    <font>
      <sz val="10"/>
      <color rgb="FF0000FF"/>
      <name val="Calibri"/>
      <family val="2"/>
    </font>
    <font>
      <sz val="14"/>
      <color indexed="50"/>
      <name val="Arial"/>
      <family val="2"/>
    </font>
    <font>
      <sz val="6"/>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name val="Calibri"/>
      <family val="2"/>
    </font>
    <font>
      <sz val="9"/>
      <name val="Geneva"/>
      <family val="2"/>
    </font>
    <font>
      <u/>
      <sz val="8"/>
      <color indexed="12"/>
      <name val="Arial"/>
      <family val="2"/>
    </font>
    <font>
      <sz val="10"/>
      <name val="Times New Roman"/>
      <family val="1"/>
    </font>
    <font>
      <b/>
      <sz val="13"/>
      <color theme="0"/>
      <name val="Calibri"/>
      <family val="2"/>
      <scheme val="minor"/>
    </font>
    <font>
      <b/>
      <sz val="12"/>
      <color theme="0"/>
      <name val="Calibri"/>
      <family val="2"/>
      <scheme val="minor"/>
    </font>
    <font>
      <sz val="18"/>
      <color theme="3"/>
      <name val="Cambria"/>
      <family val="2"/>
      <scheme val="major"/>
    </font>
    <font>
      <sz val="10"/>
      <color rgb="FFFF0000"/>
      <name val="Calibri"/>
      <family val="2"/>
    </font>
    <font>
      <i/>
      <sz val="10"/>
      <name val="Calibri"/>
      <family val="2"/>
    </font>
    <font>
      <sz val="10"/>
      <name val="Frutiger Roman"/>
    </font>
    <font>
      <sz val="10"/>
      <color theme="1"/>
      <name val="Verdana"/>
      <family val="2"/>
    </font>
    <font>
      <sz val="10"/>
      <color rgb="FF00B050"/>
      <name val="Calibri"/>
      <family val="2"/>
    </font>
    <font>
      <sz val="11"/>
      <color rgb="FF000000"/>
      <name val="Calibri"/>
      <family val="2"/>
      <scheme val="minor"/>
    </font>
    <font>
      <b/>
      <sz val="15"/>
      <color theme="0"/>
      <name val="Calibri"/>
      <family val="2"/>
      <scheme val="minor"/>
    </font>
    <font>
      <i/>
      <sz val="11"/>
      <color theme="1"/>
      <name val="Calibri"/>
      <family val="2"/>
      <scheme val="minor"/>
    </font>
    <font>
      <sz val="11"/>
      <name val="Calibri"/>
      <family val="2"/>
    </font>
    <font>
      <b/>
      <sz val="15"/>
      <color theme="0"/>
      <name val="Calibri"/>
      <family val="2"/>
    </font>
    <font>
      <i/>
      <sz val="11"/>
      <color theme="0" tint="-0.499984740745262"/>
      <name val="Calibri"/>
      <family val="2"/>
    </font>
    <font>
      <sz val="11"/>
      <name val="Calibri"/>
      <family val="2"/>
    </font>
    <font>
      <b/>
      <sz val="11"/>
      <color theme="0" tint="-0.499984740745262"/>
      <name val="Calibri"/>
      <family val="2"/>
    </font>
    <font>
      <b/>
      <sz val="11"/>
      <color theme="0" tint="-0.499984740745262"/>
      <name val="Calibri"/>
      <family val="2"/>
      <scheme val="minor"/>
    </font>
    <font>
      <sz val="11"/>
      <color theme="0" tint="-0.499984740745262"/>
      <name val="Calibri"/>
      <family val="2"/>
    </font>
    <font>
      <sz val="11"/>
      <name val="Calibri"/>
      <family val="2"/>
      <scheme val="minor"/>
    </font>
    <font>
      <sz val="11"/>
      <color theme="0" tint="-0.499984740745262"/>
      <name val="Calibri"/>
      <family val="2"/>
      <scheme val="minor"/>
    </font>
    <font>
      <sz val="11"/>
      <color rgb="FF00B050"/>
      <name val="Calibri"/>
      <family val="2"/>
      <scheme val="minor"/>
    </font>
    <font>
      <i/>
      <sz val="11"/>
      <color theme="0" tint="-0.499984740745262"/>
      <name val="Calibri"/>
      <family val="2"/>
      <scheme val="minor"/>
    </font>
    <font>
      <sz val="11"/>
      <color rgb="FF00B050"/>
      <name val="Calibri"/>
      <family val="2"/>
    </font>
    <font>
      <b/>
      <i/>
      <sz val="11"/>
      <color theme="1"/>
      <name val="Calibri"/>
      <family val="2"/>
      <scheme val="minor"/>
    </font>
    <font>
      <i/>
      <sz val="9"/>
      <color theme="1"/>
      <name val="Calibri"/>
      <family val="2"/>
      <scheme val="minor"/>
    </font>
    <font>
      <i/>
      <vertAlign val="superscript"/>
      <sz val="9"/>
      <color theme="1"/>
      <name val="Calibri"/>
      <family val="2"/>
      <scheme val="minor"/>
    </font>
    <font>
      <b/>
      <i/>
      <sz val="11"/>
      <color theme="1" tint="0.499984740745262"/>
      <name val="Calibri"/>
      <family val="2"/>
      <scheme val="minor"/>
    </font>
    <font>
      <b/>
      <sz val="11"/>
      <color theme="1" tint="0.499984740745262"/>
      <name val="Calibri"/>
      <family val="2"/>
      <scheme val="minor"/>
    </font>
    <font>
      <sz val="11"/>
      <color theme="1" tint="0.499984740745262"/>
      <name val="Calibri"/>
      <family val="2"/>
      <scheme val="minor"/>
    </font>
    <font>
      <b/>
      <i/>
      <sz val="11"/>
      <color rgb="FF808080"/>
      <name val="Calibri"/>
      <family val="2"/>
      <scheme val="minor"/>
    </font>
    <font>
      <b/>
      <sz val="11"/>
      <color rgb="FF808080"/>
      <name val="Calibri"/>
      <family val="2"/>
      <scheme val="minor"/>
    </font>
    <font>
      <sz val="11"/>
      <color rgb="FF808080"/>
      <name val="Calibri"/>
      <family val="2"/>
      <scheme val="minor"/>
    </font>
    <font>
      <b/>
      <sz val="11"/>
      <color rgb="FF00B050"/>
      <name val="Calibri"/>
      <family val="2"/>
      <scheme val="minor"/>
    </font>
    <font>
      <sz val="11"/>
      <color theme="1"/>
      <name val="Calibri"/>
      <family val="2"/>
    </font>
    <font>
      <b/>
      <sz val="11"/>
      <color rgb="FF7F7F7F"/>
      <name val="Calibri"/>
      <family val="2"/>
      <scheme val="minor"/>
    </font>
    <font>
      <i/>
      <sz val="11"/>
      <color rgb="FF7F7F7F"/>
      <name val="Calibri"/>
      <family val="2"/>
    </font>
    <font>
      <b/>
      <i/>
      <sz val="11"/>
      <color theme="0" tint="-0.499984740745262"/>
      <name val="Calibri"/>
      <family val="2"/>
      <scheme val="minor"/>
    </font>
    <font>
      <b/>
      <i/>
      <sz val="11"/>
      <name val="Calibri"/>
      <family val="2"/>
      <scheme val="minor"/>
    </font>
    <font>
      <b/>
      <i/>
      <sz val="11"/>
      <name val="Calibri"/>
      <family val="2"/>
    </font>
    <font>
      <i/>
      <sz val="11"/>
      <name val="Calibri"/>
      <family val="2"/>
    </font>
    <font>
      <b/>
      <i/>
      <sz val="11"/>
      <color theme="0" tint="-0.499984740745262"/>
      <name val="Calibri"/>
      <family val="2"/>
    </font>
    <font>
      <sz val="11"/>
      <color rgb="FF0070C0"/>
      <name val="Calibri"/>
      <family val="2"/>
      <scheme val="minor"/>
    </font>
    <font>
      <b/>
      <i/>
      <sz val="11"/>
      <color theme="5"/>
      <name val="Calibri"/>
      <family val="2"/>
      <scheme val="minor"/>
    </font>
    <font>
      <sz val="11"/>
      <color theme="5"/>
      <name val="Calibri"/>
      <family val="2"/>
      <scheme val="minor"/>
    </font>
    <font>
      <b/>
      <sz val="11"/>
      <color theme="5"/>
      <name val="Calibri"/>
      <family val="2"/>
      <scheme val="minor"/>
    </font>
    <font>
      <b/>
      <sz val="13"/>
      <name val="Calibri"/>
      <family val="2"/>
      <scheme val="minor"/>
    </font>
    <font>
      <b/>
      <sz val="15"/>
      <name val="Calibri"/>
      <family val="2"/>
      <scheme val="minor"/>
    </font>
    <font>
      <b/>
      <sz val="15"/>
      <name val="Calibri"/>
      <family val="2"/>
    </font>
    <font>
      <sz val="15"/>
      <name val="Calibri"/>
      <family val="2"/>
    </font>
    <font>
      <u/>
      <vertAlign val="subscript"/>
      <sz val="11"/>
      <color theme="10"/>
      <name val="Calibri"/>
      <family val="2"/>
      <scheme val="minor"/>
    </font>
    <font>
      <b/>
      <sz val="12"/>
      <name val="Calibri"/>
      <family val="2"/>
    </font>
    <font>
      <sz val="12"/>
      <name val="Calibri"/>
      <family val="2"/>
    </font>
    <font>
      <b/>
      <sz val="13"/>
      <name val="Calibri"/>
      <family val="2"/>
    </font>
    <font>
      <sz val="13"/>
      <name val="Calibri"/>
      <family val="2"/>
    </font>
    <font>
      <b/>
      <sz val="11"/>
      <color rgb="FFFF0000"/>
      <name val="Calibri"/>
      <family val="2"/>
      <scheme val="minor"/>
    </font>
    <font>
      <i/>
      <sz val="11"/>
      <color rgb="FFFF0000"/>
      <name val="Calibri"/>
      <family val="2"/>
      <scheme val="minor"/>
    </font>
    <font>
      <u/>
      <sz val="11"/>
      <color theme="8"/>
      <name val="Calibri"/>
      <family val="2"/>
      <scheme val="minor"/>
    </font>
  </fonts>
  <fills count="81">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patternFill>
    </fill>
    <fill>
      <patternFill patternType="solid">
        <fgColor rgb="FFFFEB9C"/>
      </patternFill>
    </fill>
    <fill>
      <patternFill patternType="solid">
        <fgColor theme="6"/>
      </patternFill>
    </fill>
    <fill>
      <patternFill patternType="solid">
        <fgColor theme="6" tint="0.39997558519241921"/>
        <bgColor indexed="65"/>
      </patternFill>
    </fill>
    <fill>
      <patternFill patternType="solid">
        <fgColor theme="0"/>
        <bgColor indexed="64"/>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2"/>
      </patternFill>
    </fill>
    <fill>
      <patternFill patternType="solid">
        <fgColor indexed="43"/>
      </patternFill>
    </fill>
    <fill>
      <patternFill patternType="solid">
        <fgColor indexed="63"/>
        <bgColor indexed="64"/>
      </patternFill>
    </fill>
    <fill>
      <patternFill patternType="solid">
        <fgColor indexed="6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rgb="FFFFC000"/>
        <bgColor indexed="64"/>
      </patternFill>
    </fill>
    <fill>
      <patternFill patternType="solid">
        <fgColor indexed="9"/>
        <bgColor indexed="64"/>
      </patternFill>
    </fill>
    <fill>
      <patternFill patternType="solid">
        <fgColor rgb="FFBED6EE"/>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6" tint="0.59996337778862885"/>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1"/>
        <bgColor indexed="64"/>
      </patternFill>
    </fill>
    <fill>
      <patternFill patternType="solid">
        <fgColor theme="9"/>
        <bgColor indexed="64"/>
      </patternFill>
    </fill>
    <fill>
      <patternFill patternType="solid">
        <fgColor theme="8" tint="0.59999389629810485"/>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5"/>
      </top>
      <bottom style="thin">
        <color indexed="45"/>
      </bottom>
      <diagonal/>
    </border>
    <border>
      <left/>
      <right/>
      <top/>
      <bottom style="thin">
        <color indexed="50"/>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theme="0" tint="-0.14996795556505021"/>
      </top>
      <bottom style="thin">
        <color theme="0" tint="-0.14996795556505021"/>
      </bottom>
      <diagonal/>
    </border>
    <border>
      <left/>
      <right/>
      <top style="thin">
        <color indexed="64"/>
      </top>
      <bottom/>
      <diagonal/>
    </border>
  </borders>
  <cellStyleXfs count="48501">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4" fillId="0" borderId="0" applyNumberFormat="0" applyFill="0" applyBorder="0" applyAlignment="0" applyProtection="0"/>
    <xf numFmtId="0" fontId="6" fillId="5"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4" fillId="0" borderId="0"/>
    <xf numFmtId="0" fontId="5" fillId="0" borderId="0"/>
    <xf numFmtId="0" fontId="5" fillId="0" borderId="0"/>
    <xf numFmtId="9" fontId="5" fillId="0" borderId="0" applyFont="0" applyFill="0" applyBorder="0" applyAlignment="0" applyProtection="0"/>
    <xf numFmtId="0" fontId="5" fillId="10" borderId="0" applyNumberFormat="0" applyBorder="0" applyAlignment="0" applyProtection="0"/>
    <xf numFmtId="0" fontId="5" fillId="13" borderId="0" applyNumberFormat="0" applyBorder="0" applyAlignment="0" applyProtection="0"/>
    <xf numFmtId="9" fontId="5" fillId="0" borderId="0" applyFont="0" applyFill="0" applyBorder="0" applyAlignment="0" applyProtection="0"/>
    <xf numFmtId="0" fontId="12" fillId="0" borderId="0"/>
    <xf numFmtId="0" fontId="13" fillId="0" borderId="0"/>
    <xf numFmtId="9" fontId="14" fillId="0" borderId="0" applyFont="0" applyFill="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3" fillId="0" borderId="0"/>
    <xf numFmtId="0" fontId="13" fillId="0" borderId="0"/>
    <xf numFmtId="0" fontId="18" fillId="29" borderId="5" applyNumberFormat="0" applyAlignment="0" applyProtection="0"/>
    <xf numFmtId="0" fontId="18" fillId="29" borderId="5" applyNumberFormat="0" applyAlignment="0" applyProtection="0"/>
    <xf numFmtId="165" fontId="13" fillId="0" borderId="0" applyFont="0" applyFill="0" applyBorder="0" applyAlignment="0" applyProtection="0"/>
    <xf numFmtId="165" fontId="13" fillId="0" borderId="0" applyFont="0" applyFill="0" applyBorder="0" applyAlignment="0" applyProtection="0"/>
    <xf numFmtId="0" fontId="1" fillId="9" borderId="3" applyNumberFormat="0" applyAlignment="0" applyProtection="0"/>
    <xf numFmtId="0" fontId="11" fillId="2"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4"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5" fillId="0" borderId="0"/>
    <xf numFmtId="0" fontId="13" fillId="0" borderId="0"/>
    <xf numFmtId="0" fontId="5" fillId="0" borderId="0"/>
    <xf numFmtId="0" fontId="13" fillId="0" borderId="0"/>
    <xf numFmtId="0" fontId="5" fillId="0" borderId="0"/>
    <xf numFmtId="0" fontId="13" fillId="0" borderId="0"/>
    <xf numFmtId="0" fontId="13" fillId="0" borderId="0"/>
    <xf numFmtId="0" fontId="20" fillId="30" borderId="6" applyNumberFormat="0" applyAlignment="0" applyProtection="0"/>
    <xf numFmtId="0" fontId="20" fillId="30" borderId="6" applyNumberFormat="0" applyAlignment="0" applyProtection="0"/>
    <xf numFmtId="0" fontId="13" fillId="0" borderId="0"/>
    <xf numFmtId="9" fontId="14" fillId="0" borderId="0" applyFont="0" applyFill="0" applyBorder="0" applyAlignment="0" applyProtection="0"/>
    <xf numFmtId="9" fontId="5" fillId="0" borderId="0" applyFon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5" fillId="0" borderId="0"/>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6" fillId="32" borderId="1" applyNumberFormat="0" applyProtection="0">
      <alignment horizontal="right"/>
    </xf>
    <xf numFmtId="0" fontId="15" fillId="32" borderId="0" applyNumberFormat="0" applyBorder="0" applyProtection="0">
      <alignment horizontal="left"/>
    </xf>
    <xf numFmtId="0" fontId="16" fillId="32" borderId="1" applyNumberFormat="0" applyProtection="0">
      <alignment horizontal="left"/>
    </xf>
    <xf numFmtId="49" fontId="14" fillId="0" borderId="1" applyFill="0" applyProtection="0">
      <alignment horizontal="right"/>
    </xf>
    <xf numFmtId="0" fontId="23" fillId="33" borderId="0" applyNumberFormat="0" applyBorder="0" applyProtection="0">
      <alignment horizontal="left"/>
    </xf>
    <xf numFmtId="1" fontId="14" fillId="0" borderId="1" applyFill="0" applyProtection="0">
      <alignment horizontal="right" vertical="top" wrapText="1"/>
    </xf>
    <xf numFmtId="2" fontId="14" fillId="0" borderId="1" applyFill="0" applyProtection="0">
      <alignment horizontal="right" vertical="top" wrapText="1"/>
    </xf>
    <xf numFmtId="0" fontId="14" fillId="0" borderId="1" applyFill="0" applyProtection="0">
      <alignment horizontal="right" vertical="top" wrapText="1"/>
    </xf>
    <xf numFmtId="0" fontId="14" fillId="0" borderId="0"/>
    <xf numFmtId="0" fontId="5" fillId="0" borderId="0"/>
    <xf numFmtId="9" fontId="5" fillId="0" borderId="0" applyFont="0" applyFill="0" applyBorder="0" applyAlignment="0" applyProtection="0"/>
    <xf numFmtId="49" fontId="24" fillId="0" borderId="1" applyFill="0" applyProtection="0">
      <alignment horizontal="right"/>
    </xf>
    <xf numFmtId="2" fontId="24" fillId="0" borderId="1" applyFill="0" applyProtection="0">
      <alignment horizontal="right" vertical="top" wrapText="1"/>
    </xf>
    <xf numFmtId="1" fontId="24" fillId="0" borderId="1" applyFill="0" applyProtection="0">
      <alignment horizontal="right" vertical="top" wrapText="1"/>
    </xf>
    <xf numFmtId="49" fontId="24" fillId="0" borderId="1" applyFill="0" applyProtection="0">
      <alignment horizontal="right"/>
    </xf>
    <xf numFmtId="2" fontId="24" fillId="0" borderId="1" applyFill="0" applyProtection="0">
      <alignment horizontal="right" vertical="top" wrapText="1"/>
    </xf>
    <xf numFmtId="1" fontId="24" fillId="0" borderId="1" applyFill="0" applyProtection="0">
      <alignment horizontal="right" vertical="top" wrapText="1"/>
    </xf>
    <xf numFmtId="49" fontId="24" fillId="0" borderId="1" applyFill="0" applyProtection="0">
      <alignment horizontal="right"/>
    </xf>
    <xf numFmtId="0"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49" fontId="24" fillId="0" borderId="1" applyFill="0" applyProtection="0">
      <alignment horizontal="right"/>
    </xf>
    <xf numFmtId="1" fontId="24" fillId="0" borderId="1" applyFill="0" applyProtection="0">
      <alignment horizontal="right" vertical="top" wrapText="1"/>
    </xf>
    <xf numFmtId="2" fontId="24" fillId="0" borderId="1" applyFill="0" applyProtection="0">
      <alignment horizontal="right" vertical="top" wrapText="1"/>
    </xf>
    <xf numFmtId="0" fontId="24" fillId="0" borderId="1" applyFill="0" applyProtection="0">
      <alignment horizontal="right" vertical="top" wrapText="1"/>
    </xf>
    <xf numFmtId="49" fontId="24" fillId="0" borderId="1" applyFill="0" applyProtection="0">
      <alignment horizontal="right"/>
    </xf>
    <xf numFmtId="2" fontId="24" fillId="0" borderId="1" applyFill="0" applyProtection="0">
      <alignment horizontal="right" vertical="top" wrapText="1"/>
    </xf>
    <xf numFmtId="1" fontId="24" fillId="0" borderId="1" applyFill="0" applyProtection="0">
      <alignment horizontal="right" vertical="top" wrapText="1"/>
    </xf>
    <xf numFmtId="0" fontId="10" fillId="34" borderId="2" applyBorder="0" applyProtection="0">
      <alignment horizontal="center" vertical="center"/>
    </xf>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14"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0" fontId="5" fillId="0" borderId="0"/>
    <xf numFmtId="0" fontId="25" fillId="0" borderId="0" applyNumberFormat="0" applyFill="0" applyBorder="0" applyAlignment="0" applyProtection="0"/>
    <xf numFmtId="0" fontId="5" fillId="0" borderId="0"/>
    <xf numFmtId="0" fontId="5" fillId="0" borderId="0"/>
    <xf numFmtId="0" fontId="14" fillId="0" borderId="0"/>
    <xf numFmtId="164"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17" fillId="0" borderId="0" applyNumberFormat="0" applyFill="0" applyBorder="0" applyAlignment="0" applyProtection="0"/>
    <xf numFmtId="0" fontId="14" fillId="48" borderId="9" applyNumberFormat="0" applyFont="0" applyAlignment="0" applyProtection="0"/>
    <xf numFmtId="0" fontId="28" fillId="30" borderId="5" applyNumberFormat="0" applyAlignment="0" applyProtection="0"/>
    <xf numFmtId="0" fontId="29" fillId="0" borderId="0" applyNumberFormat="0" applyFill="0" applyBorder="0" applyAlignment="0" applyProtection="0"/>
    <xf numFmtId="0" fontId="30" fillId="37" borderId="0" applyNumberFormat="0" applyBorder="0" applyAlignment="0" applyProtection="0"/>
    <xf numFmtId="169" fontId="14" fillId="0" borderId="0" applyFont="0" applyFill="0" applyBorder="0" applyAlignment="0" applyProtection="0"/>
    <xf numFmtId="0" fontId="31" fillId="49" borderId="10" applyNumberFormat="0" applyAlignment="0" applyProtection="0"/>
    <xf numFmtId="0" fontId="26" fillId="0" borderId="0" applyNumberFormat="0" applyFill="0" applyBorder="0" applyAlignment="0" applyProtection="0">
      <alignment vertical="top"/>
      <protection locked="0"/>
    </xf>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53" borderId="0" applyNumberFormat="0" applyBorder="0" applyAlignment="0" applyProtection="0"/>
    <xf numFmtId="0" fontId="38" fillId="0" borderId="0"/>
    <xf numFmtId="0" fontId="22" fillId="0" borderId="0"/>
    <xf numFmtId="0" fontId="14" fillId="0" borderId="0"/>
    <xf numFmtId="0" fontId="32" fillId="0" borderId="11"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9" fontId="14" fillId="0" borderId="0" applyFont="0" applyFill="0" applyBorder="0" applyAlignment="0" applyProtection="0"/>
    <xf numFmtId="0" fontId="35" fillId="0" borderId="14" applyNumberFormat="0" applyFill="0" applyAlignment="0" applyProtection="0"/>
    <xf numFmtId="0" fontId="36" fillId="0" borderId="0" applyNumberFormat="0" applyFill="0" applyBorder="0" applyAlignment="0" applyProtection="0"/>
    <xf numFmtId="0" fontId="37" fillId="36" borderId="0" applyNumberFormat="0" applyBorder="0" applyAlignment="0" applyProtection="0"/>
    <xf numFmtId="0" fontId="5" fillId="0" borderId="0"/>
    <xf numFmtId="0" fontId="5" fillId="0" borderId="0"/>
    <xf numFmtId="0" fontId="5" fillId="0" borderId="0"/>
    <xf numFmtId="0" fontId="5" fillId="0" borderId="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5" fillId="0" borderId="0"/>
    <xf numFmtId="0" fontId="5" fillId="0" borderId="0"/>
    <xf numFmtId="0" fontId="5" fillId="0" borderId="0"/>
    <xf numFmtId="9" fontId="14" fillId="0" borderId="0" applyFont="0" applyFill="0" applyBorder="0" applyAlignment="0" applyProtection="0"/>
    <xf numFmtId="164" fontId="14" fillId="0" borderId="0" applyFont="0" applyFill="0" applyBorder="0" applyAlignment="0" applyProtection="0"/>
    <xf numFmtId="0" fontId="5" fillId="0" borderId="0"/>
    <xf numFmtId="0" fontId="5" fillId="0" borderId="0"/>
    <xf numFmtId="0" fontId="5" fillId="0" borderId="0"/>
    <xf numFmtId="0" fontId="14" fillId="48" borderId="9" applyNumberFormat="0" applyFont="0" applyAlignment="0" applyProtection="0"/>
    <xf numFmtId="169" fontId="14" fillId="0" borderId="0" applyFont="0" applyFill="0" applyBorder="0" applyAlignment="0" applyProtection="0"/>
    <xf numFmtId="0" fontId="26" fillId="0" borderId="0" applyNumberFormat="0" applyFill="0" applyBorder="0" applyAlignment="0" applyProtection="0">
      <alignment vertical="top"/>
      <protection locked="0"/>
    </xf>
    <xf numFmtId="9" fontId="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3"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4" fillId="0" borderId="0"/>
    <xf numFmtId="0" fontId="14" fillId="0" borderId="0" applyNumberFormat="0" applyFont="0" applyFill="0" applyBorder="0" applyProtection="0">
      <alignment horizontal="left" vertical="center" indent="2"/>
    </xf>
    <xf numFmtId="0" fontId="14" fillId="0" borderId="0" applyNumberFormat="0" applyFont="0" applyFill="0" applyBorder="0" applyProtection="0">
      <alignment horizontal="left" vertical="center" indent="5"/>
    </xf>
    <xf numFmtId="0" fontId="5" fillId="0" borderId="0"/>
    <xf numFmtId="0" fontId="14" fillId="0" borderId="0"/>
    <xf numFmtId="9" fontId="5" fillId="0" borderId="0" applyFont="0" applyFill="0" applyBorder="0" applyAlignment="0" applyProtection="0"/>
    <xf numFmtId="0" fontId="14" fillId="0" borderId="0"/>
    <xf numFmtId="4" fontId="39" fillId="55" borderId="1">
      <alignment horizontal="right" vertical="center"/>
    </xf>
    <xf numFmtId="0" fontId="41" fillId="0" borderId="0" applyNumberFormat="0">
      <alignment horizontal="right"/>
    </xf>
    <xf numFmtId="0" fontId="39" fillId="0" borderId="15">
      <alignment horizontal="left" vertical="center" wrapText="1" indent="2"/>
    </xf>
    <xf numFmtId="0" fontId="41" fillId="0" borderId="16">
      <alignment horizontal="left" vertical="top" wrapText="1"/>
    </xf>
    <xf numFmtId="0" fontId="14" fillId="0" borderId="8"/>
    <xf numFmtId="0" fontId="42" fillId="0" borderId="0" applyNumberFormat="0" applyFill="0" applyBorder="0" applyAlignment="0" applyProtection="0"/>
    <xf numFmtId="4" fontId="39" fillId="0" borderId="0" applyBorder="0">
      <alignment horizontal="right" vertical="center"/>
    </xf>
    <xf numFmtId="4" fontId="39" fillId="0" borderId="4">
      <alignment horizontal="right" vertical="center"/>
    </xf>
    <xf numFmtId="0" fontId="40" fillId="0" borderId="0" applyNumberFormat="0" applyFill="0" applyBorder="0" applyProtection="0">
      <alignment horizontal="left" vertical="center"/>
    </xf>
    <xf numFmtId="0" fontId="14" fillId="54" borderId="0" applyNumberFormat="0" applyFont="0" applyBorder="0" applyAlignment="0" applyProtection="0"/>
    <xf numFmtId="9" fontId="14" fillId="0" borderId="0" applyFont="0" applyFill="0" applyBorder="0" applyAlignment="0" applyProtection="0"/>
    <xf numFmtId="0" fontId="39" fillId="54" borderId="1"/>
    <xf numFmtId="0" fontId="39" fillId="0" borderId="0"/>
    <xf numFmtId="0" fontId="5" fillId="0" borderId="0"/>
    <xf numFmtId="0" fontId="5" fillId="0" borderId="0"/>
    <xf numFmtId="0" fontId="13" fillId="0" borderId="0"/>
    <xf numFmtId="0" fontId="5" fillId="0" borderId="0"/>
    <xf numFmtId="170" fontId="14" fillId="0" borderId="0" applyFont="0" applyFill="0" applyBorder="0" applyAlignment="0" applyProtection="0"/>
    <xf numFmtId="0" fontId="14" fillId="0" borderId="0"/>
    <xf numFmtId="0" fontId="43" fillId="0" borderId="0"/>
    <xf numFmtId="0" fontId="44" fillId="0" borderId="0"/>
    <xf numFmtId="0" fontId="5" fillId="0" borderId="0"/>
    <xf numFmtId="0" fontId="39" fillId="54" borderId="1"/>
    <xf numFmtId="43" fontId="22" fillId="0" borderId="0" applyFont="0" applyFill="0" applyBorder="0" applyAlignment="0" applyProtection="0"/>
    <xf numFmtId="0" fontId="45" fillId="56" borderId="1">
      <alignment horizontal="right" vertical="center"/>
    </xf>
    <xf numFmtId="0" fontId="39" fillId="54" borderId="1"/>
    <xf numFmtId="0" fontId="39" fillId="54" borderId="1"/>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9" fillId="54" borderId="1"/>
    <xf numFmtId="0" fontId="39" fillId="54" borderId="1"/>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9" fillId="54" borderId="1"/>
    <xf numFmtId="0" fontId="39" fillId="54" borderId="1"/>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39" fillId="54" borderId="1"/>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10"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54" borderId="1"/>
    <xf numFmtId="0" fontId="39" fillId="54" borderId="1"/>
    <xf numFmtId="0" fontId="39" fillId="54" borderId="1"/>
    <xf numFmtId="0" fontId="14" fillId="0" borderId="41" applyFill="0" applyProtection="0">
      <alignment horizontal="right" vertical="top" wrapText="1"/>
    </xf>
    <xf numFmtId="2" fontId="14" fillId="0" borderId="17" applyFill="0" applyProtection="0">
      <alignment horizontal="right" vertical="top" wrapText="1"/>
    </xf>
    <xf numFmtId="1" fontId="14" fillId="0" borderId="17" applyFill="0" applyProtection="0">
      <alignment horizontal="right" vertical="top" wrapText="1"/>
    </xf>
    <xf numFmtId="49" fontId="14" fillId="0" borderId="17" applyFill="0" applyProtection="0">
      <alignment horizontal="right"/>
    </xf>
    <xf numFmtId="0" fontId="16" fillId="32" borderId="17" applyNumberFormat="0" applyProtection="0">
      <alignment horizontal="left"/>
    </xf>
    <xf numFmtId="0" fontId="16" fillId="32" borderId="17" applyNumberFormat="0" applyProtection="0">
      <alignment horizontal="right"/>
    </xf>
    <xf numFmtId="0" fontId="14" fillId="0" borderId="17" applyFill="0" applyProtection="0">
      <alignment horizontal="right" vertical="top" wrapText="1"/>
    </xf>
    <xf numFmtId="2" fontId="14" fillId="0" borderId="17" applyFill="0" applyProtection="0">
      <alignment horizontal="right" vertical="top" wrapText="1"/>
    </xf>
    <xf numFmtId="1" fontId="14" fillId="0" borderId="17" applyFill="0" applyProtection="0">
      <alignment horizontal="right" vertical="top" wrapText="1"/>
    </xf>
    <xf numFmtId="49" fontId="14" fillId="0" borderId="17" applyFill="0" applyProtection="0">
      <alignment horizontal="right"/>
    </xf>
    <xf numFmtId="0" fontId="16" fillId="32" borderId="17" applyNumberFormat="0" applyProtection="0">
      <alignment horizontal="left"/>
    </xf>
    <xf numFmtId="0" fontId="16" fillId="32" borderId="17" applyNumberFormat="0" applyProtection="0">
      <alignment horizontal="right"/>
    </xf>
    <xf numFmtId="0" fontId="16" fillId="32" borderId="19" applyNumberFormat="0" applyProtection="0">
      <alignment horizontal="left"/>
    </xf>
    <xf numFmtId="0" fontId="14" fillId="0" borderId="19" applyFill="0" applyProtection="0">
      <alignment horizontal="right" vertical="top" wrapText="1"/>
    </xf>
    <xf numFmtId="0" fontId="39" fillId="54" borderId="41"/>
    <xf numFmtId="0" fontId="14" fillId="0" borderId="17" applyFill="0" applyProtection="0">
      <alignment horizontal="right" vertical="top" wrapText="1"/>
    </xf>
    <xf numFmtId="0" fontId="16" fillId="32" borderId="17" applyNumberFormat="0" applyProtection="0">
      <alignment horizontal="right"/>
    </xf>
    <xf numFmtId="2" fontId="24" fillId="0" borderId="17" applyFill="0" applyProtection="0">
      <alignment horizontal="right" vertical="top" wrapText="1"/>
    </xf>
    <xf numFmtId="0" fontId="24" fillId="0" borderId="26" applyFill="0" applyProtection="0">
      <alignment horizontal="right" vertical="top" wrapText="1"/>
    </xf>
    <xf numFmtId="0" fontId="39" fillId="54" borderId="41"/>
    <xf numFmtId="0" fontId="16" fillId="32" borderId="26" applyNumberFormat="0" applyProtection="0">
      <alignment horizontal="right"/>
    </xf>
    <xf numFmtId="49" fontId="24" fillId="0" borderId="17" applyFill="0" applyProtection="0">
      <alignment horizontal="right"/>
    </xf>
    <xf numFmtId="1" fontId="14" fillId="0" borderId="17" applyFill="0" applyProtection="0">
      <alignment horizontal="right" vertical="top" wrapText="1"/>
    </xf>
    <xf numFmtId="2" fontId="14" fillId="0" borderId="17" applyFill="0" applyProtection="0">
      <alignment horizontal="right" vertical="top" wrapText="1"/>
    </xf>
    <xf numFmtId="0" fontId="16" fillId="32" borderId="17" applyNumberFormat="0" applyProtection="0">
      <alignment horizontal="left"/>
    </xf>
    <xf numFmtId="0" fontId="28" fillId="30" borderId="44" applyNumberFormat="0" applyAlignment="0" applyProtection="0"/>
    <xf numFmtId="49" fontId="14" fillId="0" borderId="31" applyFill="0" applyProtection="0">
      <alignment horizontal="right"/>
    </xf>
    <xf numFmtId="1" fontId="14" fillId="0" borderId="24" applyFill="0" applyProtection="0">
      <alignment horizontal="right" vertical="top" wrapText="1"/>
    </xf>
    <xf numFmtId="2" fontId="14" fillId="0" borderId="26" applyFill="0" applyProtection="0">
      <alignment horizontal="right" vertical="top" wrapText="1"/>
    </xf>
    <xf numFmtId="0" fontId="18" fillId="29" borderId="20" applyNumberFormat="0" applyAlignment="0" applyProtection="0"/>
    <xf numFmtId="2" fontId="24" fillId="0" borderId="26" applyFill="0" applyProtection="0">
      <alignment horizontal="right" vertical="top" wrapText="1"/>
    </xf>
    <xf numFmtId="1" fontId="14" fillId="0" borderId="41" applyFill="0" applyProtection="0">
      <alignment horizontal="right" vertical="top" wrapText="1"/>
    </xf>
    <xf numFmtId="0" fontId="14" fillId="0" borderId="41" applyFill="0" applyProtection="0">
      <alignment horizontal="right" vertical="top" wrapText="1"/>
    </xf>
    <xf numFmtId="0" fontId="16" fillId="32" borderId="19" applyNumberFormat="0" applyProtection="0">
      <alignment horizontal="right"/>
    </xf>
    <xf numFmtId="49" fontId="24" fillId="0" borderId="19" applyFill="0" applyProtection="0">
      <alignment horizontal="right"/>
    </xf>
    <xf numFmtId="49" fontId="14" fillId="0" borderId="41" applyFill="0" applyProtection="0">
      <alignment horizontal="right"/>
    </xf>
    <xf numFmtId="1" fontId="24" fillId="0" borderId="26" applyFill="0" applyProtection="0">
      <alignment horizontal="right" vertical="top" wrapText="1"/>
    </xf>
    <xf numFmtId="0" fontId="16" fillId="32" borderId="31" applyNumberFormat="0" applyProtection="0">
      <alignment horizontal="right"/>
    </xf>
    <xf numFmtId="2" fontId="14" fillId="0" borderId="19" applyFill="0" applyProtection="0">
      <alignment horizontal="right" vertical="top" wrapText="1"/>
    </xf>
    <xf numFmtId="49" fontId="24" fillId="0" borderId="31" applyFill="0" applyProtection="0">
      <alignment horizontal="right"/>
    </xf>
    <xf numFmtId="49" fontId="14" fillId="0" borderId="19" applyFill="0" applyProtection="0">
      <alignment horizontal="right"/>
    </xf>
    <xf numFmtId="0" fontId="39" fillId="54" borderId="31"/>
    <xf numFmtId="0" fontId="24" fillId="0" borderId="24" applyFill="0" applyProtection="0">
      <alignment horizontal="right" vertical="top" wrapText="1"/>
    </xf>
    <xf numFmtId="0" fontId="16" fillId="32" borderId="31" applyNumberFormat="0" applyProtection="0">
      <alignment horizontal="right"/>
    </xf>
    <xf numFmtId="0" fontId="24" fillId="0" borderId="41" applyFill="0" applyProtection="0">
      <alignment horizontal="right" vertical="top" wrapText="1"/>
    </xf>
    <xf numFmtId="1" fontId="14" fillId="0" borderId="41" applyFill="0" applyProtection="0">
      <alignment horizontal="right" vertical="top" wrapText="1"/>
    </xf>
    <xf numFmtId="2" fontId="24" fillId="0" borderId="31" applyFill="0" applyProtection="0">
      <alignment horizontal="right" vertical="top" wrapText="1"/>
    </xf>
    <xf numFmtId="0" fontId="39" fillId="54" borderId="26"/>
    <xf numFmtId="0" fontId="16" fillId="32" borderId="19" applyNumberFormat="0" applyProtection="0">
      <alignment horizontal="left"/>
    </xf>
    <xf numFmtId="1" fontId="14" fillId="0" borderId="17" applyFill="0" applyProtection="0">
      <alignment horizontal="right" vertical="top" wrapText="1"/>
    </xf>
    <xf numFmtId="0" fontId="16" fillId="32" borderId="26" applyNumberFormat="0" applyProtection="0">
      <alignment horizontal="left"/>
    </xf>
    <xf numFmtId="0" fontId="14" fillId="48" borderId="40" applyNumberFormat="0" applyFont="0" applyAlignment="0" applyProtection="0"/>
    <xf numFmtId="0" fontId="39" fillId="54" borderId="41"/>
    <xf numFmtId="0" fontId="16" fillId="32" borderId="17" applyNumberFormat="0" applyProtection="0">
      <alignment horizontal="right"/>
    </xf>
    <xf numFmtId="0" fontId="16" fillId="32" borderId="41" applyNumberFormat="0" applyProtection="0">
      <alignment horizontal="right"/>
    </xf>
    <xf numFmtId="49" fontId="14" fillId="0" borderId="41" applyFill="0" applyProtection="0">
      <alignment horizontal="right"/>
    </xf>
    <xf numFmtId="2" fontId="14" fillId="0" borderId="31" applyFill="0" applyProtection="0">
      <alignment horizontal="right" vertical="top" wrapText="1"/>
    </xf>
    <xf numFmtId="49" fontId="14" fillId="0" borderId="19" applyFill="0" applyProtection="0">
      <alignment horizontal="right"/>
    </xf>
    <xf numFmtId="0" fontId="21" fillId="0" borderId="22" applyNumberFormat="0" applyFill="0" applyAlignment="0" applyProtection="0"/>
    <xf numFmtId="0" fontId="14" fillId="48" borderId="35" applyNumberFormat="0" applyFont="0" applyAlignment="0" applyProtection="0"/>
    <xf numFmtId="0" fontId="16" fillId="32" borderId="41" applyNumberFormat="0" applyProtection="0">
      <alignment horizontal="right"/>
    </xf>
    <xf numFmtId="49" fontId="24" fillId="0" borderId="26" applyFill="0" applyProtection="0">
      <alignment horizontal="right"/>
    </xf>
    <xf numFmtId="1" fontId="24" fillId="0" borderId="31" applyFill="0" applyProtection="0">
      <alignment horizontal="right" vertical="top" wrapText="1"/>
    </xf>
    <xf numFmtId="0" fontId="21" fillId="0" borderId="34" applyNumberFormat="0" applyFill="0" applyAlignment="0" applyProtection="0"/>
    <xf numFmtId="0" fontId="16" fillId="32" borderId="19" applyNumberFormat="0" applyProtection="0">
      <alignment horizontal="right"/>
    </xf>
    <xf numFmtId="0" fontId="16" fillId="32" borderId="19" applyNumberFormat="0" applyProtection="0">
      <alignment horizontal="left"/>
    </xf>
    <xf numFmtId="0" fontId="21" fillId="0" borderId="29" applyNumberFormat="0" applyFill="0" applyAlignment="0" applyProtection="0"/>
    <xf numFmtId="0" fontId="39" fillId="54" borderId="41"/>
    <xf numFmtId="0" fontId="20" fillId="30" borderId="38" applyNumberFormat="0" applyAlignment="0" applyProtection="0"/>
    <xf numFmtId="0" fontId="16" fillId="32" borderId="26" applyNumberFormat="0" applyProtection="0">
      <alignment horizontal="right"/>
    </xf>
    <xf numFmtId="1" fontId="14" fillId="0" borderId="31" applyFill="0" applyProtection="0">
      <alignment horizontal="right" vertical="top" wrapText="1"/>
    </xf>
    <xf numFmtId="0" fontId="14" fillId="0" borderId="26" applyFill="0" applyProtection="0">
      <alignment horizontal="right" vertical="top" wrapText="1"/>
    </xf>
    <xf numFmtId="0" fontId="14" fillId="0" borderId="26" applyFill="0" applyProtection="0">
      <alignment horizontal="right" vertical="top" wrapText="1"/>
    </xf>
    <xf numFmtId="49" fontId="24" fillId="0" borderId="19" applyFill="0" applyProtection="0">
      <alignment horizontal="right"/>
    </xf>
    <xf numFmtId="0" fontId="16" fillId="32" borderId="24" applyNumberFormat="0" applyProtection="0">
      <alignment horizontal="right"/>
    </xf>
    <xf numFmtId="0" fontId="39" fillId="54" borderId="43"/>
    <xf numFmtId="1" fontId="14" fillId="0" borderId="31" applyFill="0" applyProtection="0">
      <alignment horizontal="right" vertical="top" wrapText="1"/>
    </xf>
    <xf numFmtId="0" fontId="18" fillId="29" borderId="27" applyNumberFormat="0" applyAlignment="0" applyProtection="0"/>
    <xf numFmtId="0" fontId="39" fillId="54" borderId="36"/>
    <xf numFmtId="0" fontId="39" fillId="54" borderId="26"/>
    <xf numFmtId="49" fontId="24" fillId="0" borderId="41" applyFill="0" applyProtection="0">
      <alignment horizontal="right"/>
    </xf>
    <xf numFmtId="0" fontId="14" fillId="0" borderId="19" applyFill="0" applyProtection="0">
      <alignment horizontal="right" vertical="top" wrapText="1"/>
    </xf>
    <xf numFmtId="0" fontId="18" fillId="29" borderId="37" applyNumberFormat="0" applyAlignment="0" applyProtection="0"/>
    <xf numFmtId="0" fontId="14" fillId="0" borderId="19" applyFill="0" applyProtection="0">
      <alignment horizontal="right" vertical="top" wrapText="1"/>
    </xf>
    <xf numFmtId="0" fontId="20" fillId="30" borderId="21" applyNumberFormat="0" applyAlignment="0" applyProtection="0"/>
    <xf numFmtId="0" fontId="39" fillId="54" borderId="19"/>
    <xf numFmtId="0" fontId="39" fillId="54" borderId="48"/>
    <xf numFmtId="0" fontId="39" fillId="54" borderId="31"/>
    <xf numFmtId="2" fontId="14" fillId="0" borderId="19" applyFill="0" applyProtection="0">
      <alignment horizontal="right" vertical="top" wrapText="1"/>
    </xf>
    <xf numFmtId="1" fontId="14" fillId="0" borderId="19" applyFill="0" applyProtection="0">
      <alignment horizontal="right" vertical="top" wrapText="1"/>
    </xf>
    <xf numFmtId="0" fontId="20" fillId="30" borderId="38" applyNumberFormat="0" applyAlignment="0" applyProtection="0"/>
    <xf numFmtId="0" fontId="39" fillId="54" borderId="41"/>
    <xf numFmtId="0" fontId="16" fillId="32" borderId="26" applyNumberFormat="0" applyProtection="0">
      <alignment horizontal="right"/>
    </xf>
    <xf numFmtId="49" fontId="14" fillId="0" borderId="24" applyFill="0" applyProtection="0">
      <alignment horizontal="right"/>
    </xf>
    <xf numFmtId="1" fontId="24" fillId="0" borderId="17" applyFill="0" applyProtection="0">
      <alignment horizontal="right" vertical="top" wrapText="1"/>
    </xf>
    <xf numFmtId="1" fontId="14" fillId="0" borderId="31" applyFill="0" applyProtection="0">
      <alignment horizontal="right" vertical="top" wrapText="1"/>
    </xf>
    <xf numFmtId="0" fontId="39" fillId="54" borderId="43"/>
    <xf numFmtId="0" fontId="18" fillId="29" borderId="20" applyNumberFormat="0" applyAlignment="0" applyProtection="0"/>
    <xf numFmtId="1" fontId="14" fillId="0" borderId="26" applyFill="0" applyProtection="0">
      <alignment horizontal="right" vertical="top" wrapText="1"/>
    </xf>
    <xf numFmtId="0" fontId="16" fillId="32" borderId="24" applyNumberFormat="0" applyProtection="0">
      <alignment horizontal="right"/>
    </xf>
    <xf numFmtId="2" fontId="24" fillId="0" borderId="19" applyFill="0" applyProtection="0">
      <alignment horizontal="right" vertical="top" wrapText="1"/>
    </xf>
    <xf numFmtId="0" fontId="18" fillId="29" borderId="32" applyNumberFormat="0" applyAlignment="0" applyProtection="0"/>
    <xf numFmtId="0" fontId="16" fillId="32" borderId="41" applyNumberFormat="0" applyProtection="0">
      <alignment horizontal="right"/>
    </xf>
    <xf numFmtId="0" fontId="16" fillId="32" borderId="26" applyNumberFormat="0" applyProtection="0">
      <alignment horizontal="right"/>
    </xf>
    <xf numFmtId="0" fontId="39" fillId="54" borderId="19"/>
    <xf numFmtId="0" fontId="39" fillId="54" borderId="43"/>
    <xf numFmtId="0" fontId="16" fillId="32" borderId="31" applyNumberFormat="0" applyProtection="0">
      <alignment horizontal="right"/>
    </xf>
    <xf numFmtId="1" fontId="24" fillId="0" borderId="41" applyFill="0" applyProtection="0">
      <alignment horizontal="right" vertical="top" wrapText="1"/>
    </xf>
    <xf numFmtId="1" fontId="14" fillId="0" borderId="41" applyFill="0" applyProtection="0">
      <alignment horizontal="right" vertical="top" wrapText="1"/>
    </xf>
    <xf numFmtId="0" fontId="16" fillId="32" borderId="19" applyNumberFormat="0" applyProtection="0">
      <alignment horizontal="left"/>
    </xf>
    <xf numFmtId="1" fontId="14" fillId="0" borderId="19" applyFill="0" applyProtection="0">
      <alignment horizontal="right" vertical="top" wrapText="1"/>
    </xf>
    <xf numFmtId="49" fontId="14" fillId="0" borderId="26" applyFill="0" applyProtection="0">
      <alignment horizontal="right"/>
    </xf>
    <xf numFmtId="49" fontId="14" fillId="0" borderId="41" applyFill="0" applyProtection="0">
      <alignment horizontal="right"/>
    </xf>
    <xf numFmtId="49" fontId="24" fillId="0" borderId="31" applyFill="0" applyProtection="0">
      <alignment horizontal="right"/>
    </xf>
    <xf numFmtId="0" fontId="14" fillId="48" borderId="25" applyNumberFormat="0" applyFont="0" applyAlignment="0" applyProtection="0"/>
    <xf numFmtId="0" fontId="16" fillId="32" borderId="26" applyNumberFormat="0" applyProtection="0">
      <alignment horizontal="left"/>
    </xf>
    <xf numFmtId="0" fontId="21" fillId="0" borderId="39" applyNumberFormat="0" applyFill="0" applyAlignment="0" applyProtection="0"/>
    <xf numFmtId="0" fontId="14" fillId="0" borderId="24" applyFill="0" applyProtection="0">
      <alignment horizontal="right" vertical="top" wrapText="1"/>
    </xf>
    <xf numFmtId="0" fontId="39" fillId="54" borderId="48"/>
    <xf numFmtId="49" fontId="24" fillId="0" borderId="24" applyFill="0" applyProtection="0">
      <alignment horizontal="right"/>
    </xf>
    <xf numFmtId="2" fontId="24" fillId="0" borderId="19" applyFill="0" applyProtection="0">
      <alignment horizontal="right" vertical="top" wrapText="1"/>
    </xf>
    <xf numFmtId="2" fontId="14" fillId="0" borderId="24" applyFill="0" applyProtection="0">
      <alignment horizontal="right" vertical="top" wrapText="1"/>
    </xf>
    <xf numFmtId="1" fontId="24" fillId="0" borderId="24" applyFill="0" applyProtection="0">
      <alignment horizontal="right" vertical="top" wrapText="1"/>
    </xf>
    <xf numFmtId="0" fontId="39" fillId="54" borderId="36"/>
    <xf numFmtId="2" fontId="14" fillId="0" borderId="19" applyFill="0" applyProtection="0">
      <alignment horizontal="right" vertical="top" wrapText="1"/>
    </xf>
    <xf numFmtId="2" fontId="14" fillId="0" borderId="26" applyFill="0" applyProtection="0">
      <alignment horizontal="right" vertical="top" wrapText="1"/>
    </xf>
    <xf numFmtId="0" fontId="39" fillId="54" borderId="26"/>
    <xf numFmtId="2" fontId="14" fillId="0" borderId="19" applyFill="0" applyProtection="0">
      <alignment horizontal="right" vertical="top" wrapText="1"/>
    </xf>
    <xf numFmtId="2" fontId="24" fillId="0" borderId="17" applyFill="0" applyProtection="0">
      <alignment horizontal="right" vertical="top" wrapText="1"/>
    </xf>
    <xf numFmtId="49" fontId="14" fillId="0" borderId="17" applyFill="0" applyProtection="0">
      <alignment horizontal="right"/>
    </xf>
    <xf numFmtId="0" fontId="39" fillId="54" borderId="17"/>
    <xf numFmtId="0" fontId="39" fillId="54" borderId="17"/>
    <xf numFmtId="0" fontId="39" fillId="54" borderId="17"/>
    <xf numFmtId="1" fontId="24" fillId="0" borderId="17" applyFill="0" applyProtection="0">
      <alignment horizontal="right" vertical="top" wrapText="1"/>
    </xf>
    <xf numFmtId="0" fontId="39" fillId="54" borderId="17"/>
    <xf numFmtId="0" fontId="39" fillId="54" borderId="17"/>
    <xf numFmtId="1" fontId="24" fillId="0" borderId="19" applyFill="0" applyProtection="0">
      <alignment horizontal="right" vertical="top" wrapText="1"/>
    </xf>
    <xf numFmtId="0" fontId="24" fillId="0" borderId="17" applyFill="0" applyProtection="0">
      <alignment horizontal="right" vertical="top" wrapText="1"/>
    </xf>
    <xf numFmtId="49" fontId="14" fillId="0" borderId="31" applyFill="0" applyProtection="0">
      <alignment horizontal="right"/>
    </xf>
    <xf numFmtId="2" fontId="14" fillId="0" borderId="19" applyFill="0" applyProtection="0">
      <alignment horizontal="right" vertical="top" wrapText="1"/>
    </xf>
    <xf numFmtId="1" fontId="14" fillId="0" borderId="17" applyFill="0" applyProtection="0">
      <alignment horizontal="right" vertical="top" wrapText="1"/>
    </xf>
    <xf numFmtId="0" fontId="16" fillId="32" borderId="17" applyNumberFormat="0" applyProtection="0">
      <alignment horizontal="right"/>
    </xf>
    <xf numFmtId="2" fontId="14" fillId="0" borderId="19" applyFill="0" applyProtection="0">
      <alignment horizontal="right" vertical="top" wrapText="1"/>
    </xf>
    <xf numFmtId="1" fontId="14" fillId="0" borderId="26" applyFill="0" applyProtection="0">
      <alignment horizontal="right" vertical="top" wrapText="1"/>
    </xf>
    <xf numFmtId="2" fontId="14" fillId="0" borderId="31" applyFill="0" applyProtection="0">
      <alignment horizontal="right" vertical="top" wrapText="1"/>
    </xf>
    <xf numFmtId="1" fontId="14" fillId="0" borderId="26" applyFill="0" applyProtection="0">
      <alignment horizontal="right" vertical="top" wrapText="1"/>
    </xf>
    <xf numFmtId="0" fontId="39" fillId="54" borderId="26"/>
    <xf numFmtId="49" fontId="24" fillId="0" borderId="19" applyFill="0" applyProtection="0">
      <alignment horizontal="right"/>
    </xf>
    <xf numFmtId="0" fontId="14" fillId="0" borderId="26" applyFill="0" applyProtection="0">
      <alignment horizontal="right" vertical="top" wrapText="1"/>
    </xf>
    <xf numFmtId="2" fontId="24" fillId="0" borderId="41" applyFill="0" applyProtection="0">
      <alignment horizontal="right" vertical="top" wrapText="1"/>
    </xf>
    <xf numFmtId="49" fontId="24" fillId="0" borderId="31" applyFill="0" applyProtection="0">
      <alignment horizontal="right"/>
    </xf>
    <xf numFmtId="0" fontId="39" fillId="54" borderId="24"/>
    <xf numFmtId="0" fontId="39" fillId="54" borderId="41"/>
    <xf numFmtId="49" fontId="14" fillId="0" borderId="41" applyFill="0" applyProtection="0">
      <alignment horizontal="right"/>
    </xf>
    <xf numFmtId="0" fontId="14" fillId="0" borderId="24" applyFill="0" applyProtection="0">
      <alignment horizontal="right" vertical="top" wrapText="1"/>
    </xf>
    <xf numFmtId="0" fontId="39" fillId="54" borderId="36"/>
    <xf numFmtId="0" fontId="16" fillId="32" borderId="31" applyNumberFormat="0" applyProtection="0">
      <alignment horizontal="right"/>
    </xf>
    <xf numFmtId="0" fontId="21" fillId="0" borderId="46" applyNumberFormat="0" applyFill="0" applyAlignment="0" applyProtection="0"/>
    <xf numFmtId="2" fontId="24" fillId="0" borderId="26" applyFill="0" applyProtection="0">
      <alignment horizontal="right" vertical="top" wrapText="1"/>
    </xf>
    <xf numFmtId="0" fontId="20" fillId="30" borderId="33" applyNumberFormat="0" applyAlignment="0" applyProtection="0"/>
    <xf numFmtId="0" fontId="39" fillId="54" borderId="19"/>
    <xf numFmtId="2" fontId="14" fillId="0" borderId="41" applyFill="0" applyProtection="0">
      <alignment horizontal="right" vertical="top" wrapText="1"/>
    </xf>
    <xf numFmtId="1" fontId="24" fillId="0" borderId="41" applyFill="0" applyProtection="0">
      <alignment horizontal="right" vertical="top" wrapText="1"/>
    </xf>
    <xf numFmtId="49" fontId="14" fillId="0" borderId="24" applyFill="0" applyProtection="0">
      <alignment horizontal="right"/>
    </xf>
    <xf numFmtId="0" fontId="21" fillId="0" borderId="39" applyNumberFormat="0" applyFill="0" applyAlignment="0" applyProtection="0"/>
    <xf numFmtId="0" fontId="16" fillId="32" borderId="24" applyNumberFormat="0" applyProtection="0">
      <alignment horizontal="right"/>
    </xf>
    <xf numFmtId="0" fontId="18" fillId="29" borderId="27" applyNumberFormat="0" applyAlignment="0" applyProtection="0"/>
    <xf numFmtId="2" fontId="14" fillId="0" borderId="24" applyFill="0" applyProtection="0">
      <alignment horizontal="right" vertical="top" wrapText="1"/>
    </xf>
    <xf numFmtId="0" fontId="14" fillId="48" borderId="30" applyNumberFormat="0" applyFont="0" applyAlignment="0" applyProtection="0"/>
    <xf numFmtId="0" fontId="14" fillId="0" borderId="17" applyFill="0" applyProtection="0">
      <alignment horizontal="right" vertical="top" wrapText="1"/>
    </xf>
    <xf numFmtId="0" fontId="14" fillId="48" borderId="42" applyNumberFormat="0" applyFont="0" applyAlignment="0" applyProtection="0"/>
    <xf numFmtId="2" fontId="14" fillId="0" borderId="41" applyFill="0" applyProtection="0">
      <alignment horizontal="right" vertical="top" wrapText="1"/>
    </xf>
    <xf numFmtId="0" fontId="39" fillId="54" borderId="41"/>
    <xf numFmtId="1" fontId="14" fillId="0" borderId="31" applyFill="0" applyProtection="0">
      <alignment horizontal="right" vertical="top" wrapText="1"/>
    </xf>
    <xf numFmtId="49" fontId="14" fillId="0" borderId="19" applyFill="0" applyProtection="0">
      <alignment horizontal="right"/>
    </xf>
    <xf numFmtId="0" fontId="16" fillId="32" borderId="24" applyNumberFormat="0" applyProtection="0">
      <alignment horizontal="right"/>
    </xf>
    <xf numFmtId="2" fontId="24" fillId="0" borderId="31" applyFill="0" applyProtection="0">
      <alignment horizontal="right" vertical="top" wrapText="1"/>
    </xf>
    <xf numFmtId="2" fontId="24" fillId="0" borderId="41" applyFill="0" applyProtection="0">
      <alignment horizontal="right" vertical="top" wrapText="1"/>
    </xf>
    <xf numFmtId="0" fontId="20" fillId="30" borderId="33" applyNumberFormat="0" applyAlignment="0" applyProtection="0"/>
    <xf numFmtId="0" fontId="16" fillId="32" borderId="41" applyNumberFormat="0" applyProtection="0">
      <alignment horizontal="right"/>
    </xf>
    <xf numFmtId="49" fontId="14" fillId="0" borderId="24" applyFill="0" applyProtection="0">
      <alignment horizontal="right"/>
    </xf>
    <xf numFmtId="1" fontId="24" fillId="0" borderId="41" applyFill="0" applyProtection="0">
      <alignment horizontal="right" vertical="top" wrapText="1"/>
    </xf>
    <xf numFmtId="2" fontId="14" fillId="0" borderId="26" applyFill="0" applyProtection="0">
      <alignment horizontal="right" vertical="top" wrapText="1"/>
    </xf>
    <xf numFmtId="2" fontId="24" fillId="0" borderId="24" applyFill="0" applyProtection="0">
      <alignment horizontal="right" vertical="top" wrapText="1"/>
    </xf>
    <xf numFmtId="2" fontId="14" fillId="0" borderId="41" applyFill="0" applyProtection="0">
      <alignment horizontal="right" vertical="top" wrapText="1"/>
    </xf>
    <xf numFmtId="1" fontId="14" fillId="0" borderId="26" applyFill="0" applyProtection="0">
      <alignment horizontal="right" vertical="top" wrapText="1"/>
    </xf>
    <xf numFmtId="0" fontId="16" fillId="32" borderId="41" applyNumberFormat="0" applyProtection="0">
      <alignment horizontal="left"/>
    </xf>
    <xf numFmtId="0" fontId="24" fillId="0" borderId="31" applyFill="0" applyProtection="0">
      <alignment horizontal="right" vertical="top" wrapText="1"/>
    </xf>
    <xf numFmtId="1" fontId="24" fillId="0" borderId="24" applyFill="0" applyProtection="0">
      <alignment horizontal="right" vertical="top" wrapText="1"/>
    </xf>
    <xf numFmtId="0" fontId="16" fillId="32" borderId="19" applyNumberFormat="0" applyProtection="0">
      <alignment horizontal="right"/>
    </xf>
    <xf numFmtId="0" fontId="16" fillId="32" borderId="26" applyNumberFormat="0" applyProtection="0">
      <alignment horizontal="right"/>
    </xf>
    <xf numFmtId="1" fontId="14" fillId="0" borderId="24" applyFill="0" applyProtection="0">
      <alignment horizontal="right" vertical="top" wrapText="1"/>
    </xf>
    <xf numFmtId="2" fontId="14" fillId="0" borderId="31" applyFill="0" applyProtection="0">
      <alignment horizontal="right" vertical="top" wrapText="1"/>
    </xf>
    <xf numFmtId="0" fontId="16" fillId="32" borderId="17" applyNumberFormat="0" applyProtection="0">
      <alignment horizontal="right"/>
    </xf>
    <xf numFmtId="0" fontId="14" fillId="0" borderId="19" applyFill="0" applyProtection="0">
      <alignment horizontal="right" vertical="top" wrapText="1"/>
    </xf>
    <xf numFmtId="2" fontId="24" fillId="0" borderId="17" applyFill="0" applyProtection="0">
      <alignment horizontal="right" vertical="top" wrapText="1"/>
    </xf>
    <xf numFmtId="49" fontId="14" fillId="0" borderId="17" applyFill="0" applyProtection="0">
      <alignment horizontal="right"/>
    </xf>
    <xf numFmtId="0" fontId="16" fillId="32" borderId="26" applyNumberFormat="0" applyProtection="0">
      <alignment horizontal="left"/>
    </xf>
    <xf numFmtId="0" fontId="39" fillId="54" borderId="24"/>
    <xf numFmtId="0" fontId="39" fillId="54" borderId="31"/>
    <xf numFmtId="0" fontId="39" fillId="54" borderId="31"/>
    <xf numFmtId="0" fontId="21" fillId="0" borderId="29" applyNumberFormat="0" applyFill="0" applyAlignment="0" applyProtection="0"/>
    <xf numFmtId="0" fontId="28" fillId="30" borderId="27" applyNumberFormat="0" applyAlignment="0" applyProtection="0"/>
    <xf numFmtId="49" fontId="24" fillId="0" borderId="19" applyFill="0" applyProtection="0">
      <alignment horizontal="right"/>
    </xf>
    <xf numFmtId="0" fontId="14" fillId="48" borderId="35" applyNumberFormat="0" applyFont="0" applyAlignment="0" applyProtection="0"/>
    <xf numFmtId="1" fontId="24" fillId="0" borderId="31" applyFill="0" applyProtection="0">
      <alignment horizontal="right" vertical="top" wrapText="1"/>
    </xf>
    <xf numFmtId="0" fontId="24" fillId="0" borderId="19" applyFill="0" applyProtection="0">
      <alignment horizontal="right" vertical="top" wrapText="1"/>
    </xf>
    <xf numFmtId="0" fontId="39" fillId="54" borderId="48"/>
    <xf numFmtId="0" fontId="39" fillId="54" borderId="36"/>
    <xf numFmtId="0" fontId="14" fillId="0" borderId="19" applyFill="0" applyProtection="0">
      <alignment horizontal="right" vertical="top" wrapText="1"/>
    </xf>
    <xf numFmtId="1" fontId="14" fillId="0" borderId="24" applyFill="0" applyProtection="0">
      <alignment horizontal="right" vertical="top" wrapText="1"/>
    </xf>
    <xf numFmtId="0" fontId="20" fillId="30" borderId="21" applyNumberFormat="0" applyAlignment="0" applyProtection="0"/>
    <xf numFmtId="49" fontId="24" fillId="0" borderId="41" applyFill="0" applyProtection="0">
      <alignment horizontal="right"/>
    </xf>
    <xf numFmtId="1" fontId="14" fillId="0" borderId="19" applyFill="0" applyProtection="0">
      <alignment horizontal="right" vertical="top" wrapText="1"/>
    </xf>
    <xf numFmtId="49" fontId="24" fillId="0" borderId="26" applyFill="0" applyProtection="0">
      <alignment horizontal="right"/>
    </xf>
    <xf numFmtId="0" fontId="14" fillId="48" borderId="30" applyNumberFormat="0" applyFont="0" applyAlignment="0" applyProtection="0"/>
    <xf numFmtId="0" fontId="14" fillId="0" borderId="24" applyFill="0" applyProtection="0">
      <alignment horizontal="right" vertical="top" wrapText="1"/>
    </xf>
    <xf numFmtId="1" fontId="24" fillId="0" borderId="41" applyFill="0" applyProtection="0">
      <alignment horizontal="right" vertical="top" wrapText="1"/>
    </xf>
    <xf numFmtId="1" fontId="14" fillId="0" borderId="31" applyFill="0" applyProtection="0">
      <alignment horizontal="right" vertical="top" wrapText="1"/>
    </xf>
    <xf numFmtId="0" fontId="39" fillId="54" borderId="24"/>
    <xf numFmtId="2" fontId="14" fillId="0" borderId="24" applyFill="0" applyProtection="0">
      <alignment horizontal="right" vertical="top" wrapText="1"/>
    </xf>
    <xf numFmtId="0" fontId="16" fillId="32" borderId="41" applyNumberFormat="0" applyProtection="0">
      <alignment horizontal="right"/>
    </xf>
    <xf numFmtId="2" fontId="24" fillId="0" borderId="41" applyFill="0" applyProtection="0">
      <alignment horizontal="right" vertical="top" wrapText="1"/>
    </xf>
    <xf numFmtId="49" fontId="24" fillId="0" borderId="17" applyFill="0" applyProtection="0">
      <alignment horizontal="right"/>
    </xf>
    <xf numFmtId="0" fontId="39" fillId="54" borderId="17"/>
    <xf numFmtId="0" fontId="39" fillId="54" borderId="17"/>
    <xf numFmtId="49" fontId="24" fillId="0" borderId="17" applyFill="0" applyProtection="0">
      <alignment horizontal="right"/>
    </xf>
    <xf numFmtId="0" fontId="39" fillId="54" borderId="17"/>
    <xf numFmtId="0" fontId="14" fillId="0" borderId="24" applyFill="0" applyProtection="0">
      <alignment horizontal="right" vertical="top" wrapText="1"/>
    </xf>
    <xf numFmtId="1" fontId="24" fillId="0" borderId="17" applyFill="0" applyProtection="0">
      <alignment horizontal="right" vertical="top" wrapText="1"/>
    </xf>
    <xf numFmtId="0" fontId="14" fillId="0" borderId="17" applyFill="0" applyProtection="0">
      <alignment horizontal="right" vertical="top" wrapText="1"/>
    </xf>
    <xf numFmtId="49" fontId="14" fillId="0" borderId="19" applyFill="0" applyProtection="0">
      <alignment horizontal="right"/>
    </xf>
    <xf numFmtId="49" fontId="14" fillId="0" borderId="17" applyFill="0" applyProtection="0">
      <alignment horizontal="right"/>
    </xf>
    <xf numFmtId="2" fontId="14" fillId="0" borderId="17" applyFill="0" applyProtection="0">
      <alignment horizontal="right" vertical="top" wrapText="1"/>
    </xf>
    <xf numFmtId="0" fontId="39" fillId="54" borderId="19"/>
    <xf numFmtId="0" fontId="16" fillId="32" borderId="24" applyNumberFormat="0" applyProtection="0">
      <alignment horizontal="left"/>
    </xf>
    <xf numFmtId="0" fontId="39" fillId="54" borderId="26"/>
    <xf numFmtId="0" fontId="16" fillId="32" borderId="24" applyNumberFormat="0" applyProtection="0">
      <alignment horizontal="right"/>
    </xf>
    <xf numFmtId="0" fontId="14" fillId="0" borderId="31" applyFill="0" applyProtection="0">
      <alignment horizontal="right" vertical="top" wrapText="1"/>
    </xf>
    <xf numFmtId="2" fontId="24" fillId="0" borderId="24" applyFill="0" applyProtection="0">
      <alignment horizontal="right" vertical="top" wrapText="1"/>
    </xf>
    <xf numFmtId="0" fontId="16" fillId="32" borderId="41" applyNumberFormat="0" applyProtection="0">
      <alignment horizontal="left"/>
    </xf>
    <xf numFmtId="0" fontId="14" fillId="48" borderId="47" applyNumberFormat="0" applyFont="0" applyAlignment="0" applyProtection="0"/>
    <xf numFmtId="0" fontId="39" fillId="54" borderId="36"/>
    <xf numFmtId="2" fontId="24" fillId="0" borderId="41" applyFill="0" applyProtection="0">
      <alignment horizontal="right" vertical="top" wrapText="1"/>
    </xf>
    <xf numFmtId="0" fontId="16" fillId="32" borderId="26" applyNumberFormat="0" applyProtection="0">
      <alignment horizontal="left"/>
    </xf>
    <xf numFmtId="0" fontId="39" fillId="54" borderId="48"/>
    <xf numFmtId="49" fontId="24" fillId="0" borderId="26" applyFill="0" applyProtection="0">
      <alignment horizontal="right"/>
    </xf>
    <xf numFmtId="1" fontId="24" fillId="0" borderId="24" applyFill="0" applyProtection="0">
      <alignment horizontal="right" vertical="top" wrapText="1"/>
    </xf>
    <xf numFmtId="1" fontId="24" fillId="0" borderId="24" applyFill="0" applyProtection="0">
      <alignment horizontal="right" vertical="top" wrapText="1"/>
    </xf>
    <xf numFmtId="0" fontId="14" fillId="48" borderId="23" applyNumberFormat="0" applyFont="0" applyAlignment="0" applyProtection="0"/>
    <xf numFmtId="2" fontId="14" fillId="0" borderId="31" applyFill="0" applyProtection="0">
      <alignment horizontal="right" vertical="top" wrapText="1"/>
    </xf>
    <xf numFmtId="0" fontId="39" fillId="54" borderId="43"/>
    <xf numFmtId="2" fontId="14" fillId="0" borderId="31" applyFill="0" applyProtection="0">
      <alignment horizontal="right" vertical="top" wrapText="1"/>
    </xf>
    <xf numFmtId="0" fontId="16" fillId="32" borderId="24" applyNumberFormat="0" applyProtection="0">
      <alignment horizontal="left"/>
    </xf>
    <xf numFmtId="0" fontId="18" fillId="29" borderId="44" applyNumberFormat="0" applyAlignment="0" applyProtection="0"/>
    <xf numFmtId="49" fontId="24" fillId="0" borderId="19" applyFill="0" applyProtection="0">
      <alignment horizontal="right"/>
    </xf>
    <xf numFmtId="0" fontId="28" fillId="30" borderId="32" applyNumberFormat="0" applyAlignment="0" applyProtection="0"/>
    <xf numFmtId="2" fontId="24" fillId="0" borderId="24" applyFill="0" applyProtection="0">
      <alignment horizontal="right" vertical="top" wrapText="1"/>
    </xf>
    <xf numFmtId="0" fontId="14" fillId="48" borderId="23" applyNumberFormat="0" applyFont="0" applyAlignment="0" applyProtection="0"/>
    <xf numFmtId="2" fontId="14" fillId="0" borderId="41" applyFill="0" applyProtection="0">
      <alignment horizontal="right" vertical="top" wrapText="1"/>
    </xf>
    <xf numFmtId="1" fontId="24" fillId="0" borderId="17" applyFill="0" applyProtection="0">
      <alignment horizontal="right" vertical="top" wrapText="1"/>
    </xf>
    <xf numFmtId="0" fontId="16" fillId="32" borderId="17" applyNumberFormat="0" applyProtection="0">
      <alignment horizontal="left"/>
    </xf>
    <xf numFmtId="0" fontId="16" fillId="32" borderId="41" applyNumberFormat="0" applyProtection="0">
      <alignment horizontal="right"/>
    </xf>
    <xf numFmtId="2" fontId="14" fillId="0" borderId="17" applyFill="0" applyProtection="0">
      <alignment horizontal="right" vertical="top" wrapText="1"/>
    </xf>
    <xf numFmtId="1" fontId="14" fillId="0" borderId="17" applyFill="0" applyProtection="0">
      <alignment horizontal="right" vertical="top" wrapText="1"/>
    </xf>
    <xf numFmtId="0" fontId="24" fillId="0" borderId="31" applyFill="0" applyProtection="0">
      <alignment horizontal="right" vertical="top" wrapText="1"/>
    </xf>
    <xf numFmtId="0" fontId="39" fillId="54" borderId="19"/>
    <xf numFmtId="0" fontId="39" fillId="54" borderId="26"/>
    <xf numFmtId="1" fontId="24" fillId="0" borderId="19" applyFill="0" applyProtection="0">
      <alignment horizontal="right" vertical="top" wrapText="1"/>
    </xf>
    <xf numFmtId="0" fontId="28" fillId="30" borderId="20" applyNumberFormat="0" applyAlignment="0" applyProtection="0"/>
    <xf numFmtId="2" fontId="24" fillId="0" borderId="24" applyFill="0" applyProtection="0">
      <alignment horizontal="right" vertical="top" wrapText="1"/>
    </xf>
    <xf numFmtId="0" fontId="14" fillId="0" borderId="31" applyFill="0" applyProtection="0">
      <alignment horizontal="right" vertical="top" wrapText="1"/>
    </xf>
    <xf numFmtId="0" fontId="18" fillId="29" borderId="44" applyNumberFormat="0" applyAlignment="0" applyProtection="0"/>
    <xf numFmtId="1" fontId="24" fillId="0" borderId="19" applyFill="0" applyProtection="0">
      <alignment horizontal="right" vertical="top" wrapText="1"/>
    </xf>
    <xf numFmtId="2" fontId="24" fillId="0" borderId="19" applyFill="0" applyProtection="0">
      <alignment horizontal="right" vertical="top" wrapText="1"/>
    </xf>
    <xf numFmtId="0" fontId="39" fillId="54" borderId="43"/>
    <xf numFmtId="0" fontId="14" fillId="48" borderId="25" applyNumberFormat="0" applyFont="0" applyAlignment="0" applyProtection="0"/>
    <xf numFmtId="0" fontId="16" fillId="32" borderId="24" applyNumberFormat="0" applyProtection="0">
      <alignment horizontal="left"/>
    </xf>
    <xf numFmtId="49" fontId="24" fillId="0" borderId="26" applyFill="0" applyProtection="0">
      <alignment horizontal="right"/>
    </xf>
    <xf numFmtId="49" fontId="14" fillId="0" borderId="31" applyFill="0" applyProtection="0">
      <alignment horizontal="right"/>
    </xf>
    <xf numFmtId="2" fontId="14" fillId="0" borderId="24" applyFill="0" applyProtection="0">
      <alignment horizontal="right" vertical="top" wrapText="1"/>
    </xf>
    <xf numFmtId="0" fontId="14" fillId="0" borderId="31" applyFill="0" applyProtection="0">
      <alignment horizontal="right" vertical="top" wrapText="1"/>
    </xf>
    <xf numFmtId="49" fontId="24" fillId="0" borderId="24" applyFill="0" applyProtection="0">
      <alignment horizontal="right"/>
    </xf>
    <xf numFmtId="0" fontId="39" fillId="54" borderId="19"/>
    <xf numFmtId="1" fontId="24" fillId="0" borderId="31" applyFill="0" applyProtection="0">
      <alignment horizontal="right" vertical="top" wrapText="1"/>
    </xf>
    <xf numFmtId="0" fontId="14" fillId="0" borderId="31" applyFill="0" applyProtection="0">
      <alignment horizontal="right" vertical="top" wrapText="1"/>
    </xf>
    <xf numFmtId="0" fontId="14" fillId="0" borderId="41" applyFill="0" applyProtection="0">
      <alignment horizontal="right" vertical="top" wrapText="1"/>
    </xf>
    <xf numFmtId="49" fontId="24" fillId="0" borderId="31" applyFill="0" applyProtection="0">
      <alignment horizontal="right"/>
    </xf>
    <xf numFmtId="0" fontId="39" fillId="54" borderId="48"/>
    <xf numFmtId="0" fontId="20" fillId="30" borderId="45" applyNumberFormat="0" applyAlignment="0" applyProtection="0"/>
    <xf numFmtId="49" fontId="14" fillId="0" borderId="41" applyFill="0" applyProtection="0">
      <alignment horizontal="right"/>
    </xf>
    <xf numFmtId="1" fontId="24" fillId="0" borderId="19" applyFill="0" applyProtection="0">
      <alignment horizontal="right" vertical="top" wrapText="1"/>
    </xf>
    <xf numFmtId="0" fontId="14" fillId="0" borderId="26" applyFill="0" applyProtection="0">
      <alignment horizontal="right" vertical="top" wrapText="1"/>
    </xf>
    <xf numFmtId="0" fontId="14" fillId="0" borderId="19" applyFill="0" applyProtection="0">
      <alignment horizontal="right" vertical="top" wrapText="1"/>
    </xf>
    <xf numFmtId="0" fontId="39" fillId="54" borderId="24"/>
    <xf numFmtId="2" fontId="14" fillId="0" borderId="17" applyFill="0" applyProtection="0">
      <alignment horizontal="right" vertical="top" wrapText="1"/>
    </xf>
    <xf numFmtId="1" fontId="14" fillId="0" borderId="19" applyFill="0" applyProtection="0">
      <alignment horizontal="right" vertical="top" wrapText="1"/>
    </xf>
    <xf numFmtId="0" fontId="28" fillId="30" borderId="37" applyNumberFormat="0" applyAlignment="0" applyProtection="0"/>
    <xf numFmtId="2" fontId="24" fillId="0" borderId="31" applyFill="0" applyProtection="0">
      <alignment horizontal="right" vertical="top" wrapText="1"/>
    </xf>
    <xf numFmtId="1" fontId="14" fillId="0" borderId="31" applyFill="0" applyProtection="0">
      <alignment horizontal="right" vertical="top" wrapText="1"/>
    </xf>
    <xf numFmtId="0" fontId="16" fillId="32" borderId="31" applyNumberFormat="0" applyProtection="0">
      <alignment horizontal="left"/>
    </xf>
    <xf numFmtId="1" fontId="24" fillId="0" borderId="41" applyFill="0" applyProtection="0">
      <alignment horizontal="right" vertical="top" wrapText="1"/>
    </xf>
    <xf numFmtId="1" fontId="14" fillId="0" borderId="19" applyFill="0" applyProtection="0">
      <alignment horizontal="right" vertical="top" wrapText="1"/>
    </xf>
    <xf numFmtId="2" fontId="14" fillId="0" borderId="24" applyFill="0" applyProtection="0">
      <alignment horizontal="right" vertical="top" wrapText="1"/>
    </xf>
    <xf numFmtId="0" fontId="21" fillId="0" borderId="22" applyNumberFormat="0" applyFill="0" applyAlignment="0" applyProtection="0"/>
    <xf numFmtId="0" fontId="14" fillId="0" borderId="24" applyFill="0" applyProtection="0">
      <alignment horizontal="right" vertical="top" wrapText="1"/>
    </xf>
    <xf numFmtId="49" fontId="24" fillId="0" borderId="24" applyFill="0" applyProtection="0">
      <alignment horizontal="right"/>
    </xf>
    <xf numFmtId="0" fontId="14" fillId="0" borderId="41" applyFill="0" applyProtection="0">
      <alignment horizontal="right" vertical="top" wrapText="1"/>
    </xf>
    <xf numFmtId="1" fontId="14" fillId="0" borderId="41" applyFill="0" applyProtection="0">
      <alignment horizontal="right" vertical="top" wrapText="1"/>
    </xf>
    <xf numFmtId="2" fontId="14" fillId="0" borderId="26" applyFill="0" applyProtection="0">
      <alignment horizontal="right" vertical="top" wrapText="1"/>
    </xf>
    <xf numFmtId="0" fontId="20" fillId="30" borderId="45" applyNumberFormat="0" applyAlignment="0" applyProtection="0"/>
    <xf numFmtId="1" fontId="14" fillId="0" borderId="19" applyFill="0" applyProtection="0">
      <alignment horizontal="right" vertical="top" wrapText="1"/>
    </xf>
    <xf numFmtId="0" fontId="16" fillId="32" borderId="31" applyNumberFormat="0" applyProtection="0">
      <alignment horizontal="left"/>
    </xf>
    <xf numFmtId="0" fontId="39" fillId="54" borderId="24"/>
    <xf numFmtId="49" fontId="14" fillId="0" borderId="31" applyFill="0" applyProtection="0">
      <alignment horizontal="right"/>
    </xf>
    <xf numFmtId="1" fontId="24" fillId="0" borderId="31" applyFill="0" applyProtection="0">
      <alignment horizontal="right" vertical="top" wrapText="1"/>
    </xf>
    <xf numFmtId="2" fontId="24" fillId="0" borderId="26" applyFill="0" applyProtection="0">
      <alignment horizontal="right" vertical="top" wrapText="1"/>
    </xf>
    <xf numFmtId="0" fontId="16" fillId="32" borderId="19" applyNumberFormat="0" applyProtection="0">
      <alignment horizontal="left"/>
    </xf>
    <xf numFmtId="0" fontId="39" fillId="54" borderId="19"/>
    <xf numFmtId="2" fontId="14" fillId="0" borderId="24" applyFill="0" applyProtection="0">
      <alignment horizontal="right" vertical="top" wrapText="1"/>
    </xf>
    <xf numFmtId="2" fontId="14" fillId="0" borderId="41" applyFill="0" applyProtection="0">
      <alignment horizontal="right" vertical="top" wrapText="1"/>
    </xf>
    <xf numFmtId="0" fontId="14" fillId="48" borderId="18" applyNumberFormat="0" applyFont="0" applyAlignment="0" applyProtection="0"/>
    <xf numFmtId="2" fontId="24" fillId="0" borderId="17" applyFill="0" applyProtection="0">
      <alignment horizontal="right" vertical="top" wrapText="1"/>
    </xf>
    <xf numFmtId="1" fontId="24" fillId="0" borderId="17" applyFill="0" applyProtection="0">
      <alignment horizontal="right" vertical="top" wrapText="1"/>
    </xf>
    <xf numFmtId="1" fontId="24" fillId="0" borderId="26" applyFill="0" applyProtection="0">
      <alignment horizontal="right" vertical="top" wrapText="1"/>
    </xf>
    <xf numFmtId="49" fontId="24" fillId="0" borderId="17" applyFill="0" applyProtection="0">
      <alignment horizontal="right"/>
    </xf>
    <xf numFmtId="0" fontId="14" fillId="48" borderId="18" applyNumberFormat="0" applyFont="0" applyAlignment="0" applyProtection="0"/>
    <xf numFmtId="0" fontId="16" fillId="32" borderId="17" applyNumberFormat="0" applyProtection="0">
      <alignment horizontal="right"/>
    </xf>
    <xf numFmtId="0" fontId="14" fillId="0" borderId="26" applyFill="0" applyProtection="0">
      <alignment horizontal="right" vertical="top" wrapText="1"/>
    </xf>
    <xf numFmtId="0" fontId="14" fillId="0" borderId="17" applyFill="0" applyProtection="0">
      <alignment horizontal="right" vertical="top" wrapText="1"/>
    </xf>
    <xf numFmtId="1" fontId="14" fillId="0" borderId="26" applyFill="0" applyProtection="0">
      <alignment horizontal="right" vertical="top" wrapText="1"/>
    </xf>
    <xf numFmtId="0" fontId="21" fillId="0" borderId="46" applyNumberFormat="0" applyFill="0" applyAlignment="0" applyProtection="0"/>
    <xf numFmtId="2" fontId="14" fillId="0" borderId="41" applyFill="0" applyProtection="0">
      <alignment horizontal="right" vertical="top" wrapText="1"/>
    </xf>
    <xf numFmtId="0" fontId="39" fillId="54" borderId="19"/>
    <xf numFmtId="0" fontId="20" fillId="30" borderId="28" applyNumberFormat="0" applyAlignment="0" applyProtection="0"/>
    <xf numFmtId="0" fontId="39" fillId="54" borderId="43"/>
    <xf numFmtId="0" fontId="24" fillId="0" borderId="19" applyFill="0" applyProtection="0">
      <alignment horizontal="right" vertical="top" wrapText="1"/>
    </xf>
    <xf numFmtId="0" fontId="39" fillId="54" borderId="36"/>
    <xf numFmtId="0" fontId="16" fillId="32" borderId="26" applyNumberFormat="0" applyProtection="0">
      <alignment horizontal="left"/>
    </xf>
    <xf numFmtId="0" fontId="39" fillId="54" borderId="31"/>
    <xf numFmtId="1" fontId="24" fillId="0" borderId="31" applyFill="0" applyProtection="0">
      <alignment horizontal="right" vertical="top" wrapText="1"/>
    </xf>
    <xf numFmtId="0" fontId="14" fillId="48" borderId="40" applyNumberFormat="0" applyFont="0" applyAlignment="0" applyProtection="0"/>
    <xf numFmtId="1" fontId="14" fillId="0" borderId="41" applyFill="0" applyProtection="0">
      <alignment horizontal="right" vertical="top" wrapText="1"/>
    </xf>
    <xf numFmtId="2" fontId="24" fillId="0" borderId="41" applyFill="0" applyProtection="0">
      <alignment horizontal="right" vertical="top" wrapText="1"/>
    </xf>
    <xf numFmtId="1" fontId="24" fillId="0" borderId="26" applyFill="0" applyProtection="0">
      <alignment horizontal="right" vertical="top" wrapText="1"/>
    </xf>
    <xf numFmtId="1" fontId="24" fillId="0" borderId="26" applyFill="0" applyProtection="0">
      <alignment horizontal="right" vertical="top" wrapText="1"/>
    </xf>
    <xf numFmtId="2" fontId="14" fillId="0" borderId="24" applyFill="0" applyProtection="0">
      <alignment horizontal="right" vertical="top" wrapText="1"/>
    </xf>
    <xf numFmtId="49" fontId="14" fillId="0" borderId="41" applyFill="0" applyProtection="0">
      <alignment horizontal="right"/>
    </xf>
    <xf numFmtId="0" fontId="39" fillId="54" borderId="24"/>
    <xf numFmtId="0" fontId="16" fillId="32" borderId="41" applyNumberFormat="0" applyProtection="0">
      <alignment horizontal="left"/>
    </xf>
    <xf numFmtId="0" fontId="21" fillId="0" borderId="34" applyNumberFormat="0" applyFill="0" applyAlignment="0" applyProtection="0"/>
    <xf numFmtId="0" fontId="39" fillId="54" borderId="26"/>
    <xf numFmtId="0" fontId="14" fillId="0" borderId="19" applyFill="0" applyProtection="0">
      <alignment horizontal="right" vertical="top" wrapText="1"/>
    </xf>
    <xf numFmtId="2" fontId="24" fillId="0" borderId="19" applyFill="0" applyProtection="0">
      <alignment horizontal="right" vertical="top" wrapText="1"/>
    </xf>
    <xf numFmtId="2" fontId="14" fillId="0" borderId="26" applyFill="0" applyProtection="0">
      <alignment horizontal="right" vertical="top" wrapText="1"/>
    </xf>
    <xf numFmtId="49" fontId="14" fillId="0" borderId="26" applyFill="0" applyProtection="0">
      <alignment horizontal="right"/>
    </xf>
    <xf numFmtId="2" fontId="24" fillId="0" borderId="31" applyFill="0" applyProtection="0">
      <alignment horizontal="right" vertical="top" wrapText="1"/>
    </xf>
    <xf numFmtId="49" fontId="14" fillId="0" borderId="26" applyFill="0" applyProtection="0">
      <alignment horizontal="right"/>
    </xf>
    <xf numFmtId="0" fontId="16" fillId="32" borderId="19" applyNumberFormat="0" applyProtection="0">
      <alignment horizontal="right"/>
    </xf>
    <xf numFmtId="0" fontId="39" fillId="54" borderId="36"/>
    <xf numFmtId="49" fontId="14" fillId="0" borderId="26" applyFill="0" applyProtection="0">
      <alignment horizontal="right"/>
    </xf>
    <xf numFmtId="49" fontId="14" fillId="0" borderId="17" applyFill="0" applyProtection="0">
      <alignment horizontal="right"/>
    </xf>
    <xf numFmtId="0" fontId="20" fillId="30" borderId="28" applyNumberFormat="0" applyAlignment="0" applyProtection="0"/>
    <xf numFmtId="0" fontId="39" fillId="54" borderId="48"/>
    <xf numFmtId="0" fontId="14" fillId="0" borderId="17" applyFill="0" applyProtection="0">
      <alignment horizontal="right" vertical="top" wrapText="1"/>
    </xf>
    <xf numFmtId="2" fontId="14" fillId="0" borderId="17" applyFill="0" applyProtection="0">
      <alignment horizontal="right" vertical="top" wrapText="1"/>
    </xf>
    <xf numFmtId="49" fontId="24" fillId="0" borderId="24" applyFill="0" applyProtection="0">
      <alignment horizontal="right"/>
    </xf>
    <xf numFmtId="49" fontId="14" fillId="0" borderId="31" applyFill="0" applyProtection="0">
      <alignment horizontal="right"/>
    </xf>
    <xf numFmtId="0" fontId="16" fillId="32" borderId="24" applyNumberFormat="0" applyProtection="0">
      <alignment horizontal="left"/>
    </xf>
    <xf numFmtId="0" fontId="16" fillId="32" borderId="19" applyNumberFormat="0" applyProtection="0">
      <alignment horizontal="left"/>
    </xf>
    <xf numFmtId="1" fontId="24" fillId="0" borderId="24" applyFill="0" applyProtection="0">
      <alignment horizontal="right" vertical="top" wrapText="1"/>
    </xf>
    <xf numFmtId="0" fontId="16" fillId="32" borderId="26" applyNumberFormat="0" applyProtection="0">
      <alignment horizontal="right"/>
    </xf>
    <xf numFmtId="2" fontId="24" fillId="0" borderId="19" applyFill="0" applyProtection="0">
      <alignment horizontal="right" vertical="top" wrapText="1"/>
    </xf>
    <xf numFmtId="0" fontId="16" fillId="32" borderId="41" applyNumberFormat="0" applyProtection="0">
      <alignment horizontal="right"/>
    </xf>
    <xf numFmtId="0" fontId="16" fillId="32" borderId="26" applyNumberFormat="0" applyProtection="0">
      <alignment horizontal="right"/>
    </xf>
    <xf numFmtId="0" fontId="14" fillId="0" borderId="26" applyFill="0" applyProtection="0">
      <alignment horizontal="right" vertical="top" wrapText="1"/>
    </xf>
    <xf numFmtId="0" fontId="39" fillId="54" borderId="31"/>
    <xf numFmtId="49" fontId="24" fillId="0" borderId="31" applyFill="0" applyProtection="0">
      <alignment horizontal="right"/>
    </xf>
    <xf numFmtId="49" fontId="24" fillId="0" borderId="24" applyFill="0" applyProtection="0">
      <alignment horizontal="right"/>
    </xf>
    <xf numFmtId="1" fontId="14" fillId="0" borderId="31" applyFill="0" applyProtection="0">
      <alignment horizontal="right" vertical="top" wrapText="1"/>
    </xf>
    <xf numFmtId="1" fontId="14" fillId="0" borderId="41" applyFill="0" applyProtection="0">
      <alignment horizontal="right" vertical="top" wrapText="1"/>
    </xf>
    <xf numFmtId="0" fontId="14" fillId="0" borderId="41" applyFill="0" applyProtection="0">
      <alignment horizontal="right" vertical="top" wrapText="1"/>
    </xf>
    <xf numFmtId="0" fontId="16" fillId="32" borderId="24" applyNumberFormat="0" applyProtection="0">
      <alignment horizontal="left"/>
    </xf>
    <xf numFmtId="0" fontId="39" fillId="54" borderId="24"/>
    <xf numFmtId="2" fontId="24" fillId="0" borderId="26" applyFill="0" applyProtection="0">
      <alignment horizontal="right" vertical="top" wrapText="1"/>
    </xf>
    <xf numFmtId="0" fontId="24" fillId="0" borderId="24" applyFill="0" applyProtection="0">
      <alignment horizontal="right" vertical="top" wrapText="1"/>
    </xf>
    <xf numFmtId="49" fontId="14" fillId="0" borderId="19" applyFill="0" applyProtection="0">
      <alignment horizontal="right"/>
    </xf>
    <xf numFmtId="1" fontId="24" fillId="0" borderId="19" applyFill="0" applyProtection="0">
      <alignment horizontal="right" vertical="top" wrapText="1"/>
    </xf>
    <xf numFmtId="0" fontId="39" fillId="54" borderId="41"/>
    <xf numFmtId="0" fontId="14" fillId="48" borderId="42" applyNumberFormat="0" applyFont="0" applyAlignment="0" applyProtection="0"/>
    <xf numFmtId="1" fontId="14" fillId="0" borderId="26" applyFill="0" applyProtection="0">
      <alignment horizontal="right" vertical="top" wrapText="1"/>
    </xf>
    <xf numFmtId="0" fontId="39" fillId="54" borderId="24"/>
    <xf numFmtId="49" fontId="24" fillId="0" borderId="26" applyFill="0" applyProtection="0">
      <alignment horizontal="right"/>
    </xf>
    <xf numFmtId="2" fontId="14" fillId="0" borderId="31" applyFill="0" applyProtection="0">
      <alignment horizontal="right" vertical="top" wrapText="1"/>
    </xf>
    <xf numFmtId="49" fontId="14" fillId="0" borderId="26" applyFill="0" applyProtection="0">
      <alignment horizontal="right"/>
    </xf>
    <xf numFmtId="2" fontId="14" fillId="0" borderId="19" applyFill="0" applyProtection="0">
      <alignment horizontal="right" vertical="top" wrapText="1"/>
    </xf>
    <xf numFmtId="0" fontId="14" fillId="48" borderId="47" applyNumberFormat="0" applyFont="0" applyAlignment="0" applyProtection="0"/>
    <xf numFmtId="2" fontId="14" fillId="0" borderId="26" applyFill="0" applyProtection="0">
      <alignment horizontal="right" vertical="top" wrapText="1"/>
    </xf>
    <xf numFmtId="0" fontId="14" fillId="0" borderId="17" applyFill="0" applyProtection="0">
      <alignment horizontal="right" vertical="top" wrapText="1"/>
    </xf>
    <xf numFmtId="0" fontId="16" fillId="32" borderId="31" applyNumberFormat="0" applyProtection="0">
      <alignment horizontal="left"/>
    </xf>
    <xf numFmtId="0" fontId="16" fillId="32" borderId="24" applyNumberFormat="0" applyProtection="0">
      <alignment horizontal="right"/>
    </xf>
    <xf numFmtId="49" fontId="24" fillId="0" borderId="17" applyFill="0" applyProtection="0">
      <alignment horizontal="right"/>
    </xf>
    <xf numFmtId="0" fontId="16" fillId="32" borderId="17" applyNumberFormat="0" applyProtection="0">
      <alignment horizontal="left"/>
    </xf>
    <xf numFmtId="0" fontId="39" fillId="54" borderId="43"/>
    <xf numFmtId="0" fontId="14" fillId="0" borderId="24" applyFill="0" applyProtection="0">
      <alignment horizontal="right" vertical="top" wrapText="1"/>
    </xf>
    <xf numFmtId="1" fontId="14" fillId="0" borderId="24" applyFill="0" applyProtection="0">
      <alignment horizontal="right" vertical="top" wrapText="1"/>
    </xf>
    <xf numFmtId="0" fontId="39" fillId="54" borderId="26"/>
    <xf numFmtId="2" fontId="14" fillId="0" borderId="41" applyFill="0" applyProtection="0">
      <alignment horizontal="right" vertical="top" wrapText="1"/>
    </xf>
    <xf numFmtId="49" fontId="14" fillId="0" borderId="24" applyFill="0" applyProtection="0">
      <alignment horizontal="right"/>
    </xf>
    <xf numFmtId="2" fontId="24" fillId="0" borderId="31" applyFill="0" applyProtection="0">
      <alignment horizontal="right" vertical="top" wrapText="1"/>
    </xf>
    <xf numFmtId="2" fontId="24" fillId="0" borderId="24" applyFill="0" applyProtection="0">
      <alignment horizontal="right" vertical="top" wrapText="1"/>
    </xf>
    <xf numFmtId="0" fontId="39" fillId="54" borderId="31"/>
    <xf numFmtId="0" fontId="16" fillId="32" borderId="19" applyNumberFormat="0" applyProtection="0">
      <alignment horizontal="right"/>
    </xf>
    <xf numFmtId="0" fontId="16" fillId="32" borderId="26" applyNumberFormat="0" applyProtection="0">
      <alignment horizontal="left"/>
    </xf>
    <xf numFmtId="0" fontId="14" fillId="0" borderId="31" applyFill="0" applyProtection="0">
      <alignment horizontal="right" vertical="top" wrapText="1"/>
    </xf>
    <xf numFmtId="1" fontId="24" fillId="0" borderId="26" applyFill="0" applyProtection="0">
      <alignment horizontal="right" vertical="top" wrapText="1"/>
    </xf>
    <xf numFmtId="1" fontId="14" fillId="0" borderId="19" applyFill="0" applyProtection="0">
      <alignment horizontal="right" vertical="top" wrapText="1"/>
    </xf>
    <xf numFmtId="0" fontId="39" fillId="54" borderId="31"/>
    <xf numFmtId="0" fontId="39" fillId="54" borderId="36"/>
    <xf numFmtId="0" fontId="14" fillId="0" borderId="31" applyFill="0" applyProtection="0">
      <alignment horizontal="right" vertical="top" wrapText="1"/>
    </xf>
    <xf numFmtId="49" fontId="14" fillId="0" borderId="24" applyFill="0" applyProtection="0">
      <alignment horizontal="right"/>
    </xf>
    <xf numFmtId="0" fontId="16" fillId="32" borderId="19" applyNumberFormat="0" applyProtection="0">
      <alignment horizontal="right"/>
    </xf>
    <xf numFmtId="0" fontId="16" fillId="32" borderId="31" applyNumberFormat="0" applyProtection="0">
      <alignment horizontal="right"/>
    </xf>
    <xf numFmtId="0" fontId="24" fillId="0" borderId="17" applyFill="0" applyProtection="0">
      <alignment horizontal="right" vertical="top" wrapText="1"/>
    </xf>
    <xf numFmtId="0" fontId="39" fillId="54" borderId="43"/>
    <xf numFmtId="2" fontId="24" fillId="0" borderId="17" applyFill="0" applyProtection="0">
      <alignment horizontal="right" vertical="top" wrapText="1"/>
    </xf>
    <xf numFmtId="1" fontId="14" fillId="0" borderId="17" applyFill="0" applyProtection="0">
      <alignment horizontal="right" vertical="top" wrapText="1"/>
    </xf>
    <xf numFmtId="0" fontId="16" fillId="32" borderId="41" applyNumberFormat="0" applyProtection="0">
      <alignment horizontal="left"/>
    </xf>
    <xf numFmtId="0" fontId="39" fillId="54" borderId="17"/>
    <xf numFmtId="0" fontId="39" fillId="54" borderId="17"/>
    <xf numFmtId="0" fontId="16" fillId="32" borderId="17" applyNumberFormat="0" applyProtection="0">
      <alignment horizontal="left"/>
    </xf>
    <xf numFmtId="0" fontId="16" fillId="32" borderId="24" applyNumberFormat="0" applyProtection="0">
      <alignment horizontal="right"/>
    </xf>
    <xf numFmtId="49" fontId="14" fillId="0" borderId="19" applyFill="0" applyProtection="0">
      <alignment horizontal="right"/>
    </xf>
    <xf numFmtId="0" fontId="16" fillId="32" borderId="19" applyNumberFormat="0" applyProtection="0">
      <alignment horizontal="right"/>
    </xf>
    <xf numFmtId="1" fontId="14" fillId="0" borderId="24" applyFill="0" applyProtection="0">
      <alignment horizontal="right" vertical="top" wrapText="1"/>
    </xf>
    <xf numFmtId="0" fontId="39" fillId="54" borderId="19"/>
    <xf numFmtId="0" fontId="39" fillId="54" borderId="19"/>
    <xf numFmtId="0" fontId="39" fillId="54" borderId="17"/>
    <xf numFmtId="0" fontId="24" fillId="0" borderId="26" applyFill="0" applyProtection="0">
      <alignment horizontal="right" vertical="top" wrapText="1"/>
    </xf>
    <xf numFmtId="49" fontId="14" fillId="0" borderId="24" applyFill="0" applyProtection="0">
      <alignment horizontal="right"/>
    </xf>
    <xf numFmtId="1" fontId="14" fillId="0" borderId="24" applyFill="0" applyProtection="0">
      <alignment horizontal="right" vertical="top" wrapText="1"/>
    </xf>
    <xf numFmtId="1" fontId="14" fillId="0" borderId="41" applyFill="0" applyProtection="0">
      <alignment horizontal="right" vertical="top" wrapText="1"/>
    </xf>
    <xf numFmtId="0" fontId="14" fillId="0" borderId="24" applyFill="0" applyProtection="0">
      <alignment horizontal="right" vertical="top" wrapText="1"/>
    </xf>
    <xf numFmtId="2" fontId="24" fillId="0" borderId="26" applyFill="0" applyProtection="0">
      <alignment horizontal="right" vertical="top" wrapText="1"/>
    </xf>
    <xf numFmtId="49" fontId="14" fillId="0" borderId="31" applyFill="0" applyProtection="0">
      <alignment horizontal="right"/>
    </xf>
    <xf numFmtId="1" fontId="14" fillId="0" borderId="24" applyFill="0" applyProtection="0">
      <alignment horizontal="right" vertical="top" wrapText="1"/>
    </xf>
    <xf numFmtId="0" fontId="16" fillId="32" borderId="24" applyNumberFormat="0" applyProtection="0">
      <alignment horizontal="left"/>
    </xf>
    <xf numFmtId="0" fontId="39" fillId="54" borderId="24"/>
    <xf numFmtId="0" fontId="39" fillId="54" borderId="24"/>
    <xf numFmtId="0" fontId="39" fillId="54" borderId="19"/>
    <xf numFmtId="0" fontId="16" fillId="32" borderId="31" applyNumberFormat="0" applyProtection="0">
      <alignment horizontal="right"/>
    </xf>
    <xf numFmtId="0" fontId="14" fillId="0" borderId="26" applyFill="0" applyProtection="0">
      <alignment horizontal="right" vertical="top" wrapText="1"/>
    </xf>
    <xf numFmtId="49" fontId="14" fillId="0" borderId="26" applyFill="0" applyProtection="0">
      <alignment horizontal="right"/>
    </xf>
    <xf numFmtId="1" fontId="14" fillId="0" borderId="26" applyFill="0" applyProtection="0">
      <alignment horizontal="right" vertical="top" wrapText="1"/>
    </xf>
    <xf numFmtId="0" fontId="18" fillId="29" borderId="32" applyNumberFormat="0" applyAlignment="0" applyProtection="0"/>
    <xf numFmtId="0" fontId="16" fillId="32" borderId="31" applyNumberFormat="0" applyProtection="0">
      <alignment horizontal="left"/>
    </xf>
    <xf numFmtId="2" fontId="14" fillId="0" borderId="26" applyFill="0" applyProtection="0">
      <alignment horizontal="right" vertical="top" wrapText="1"/>
    </xf>
    <xf numFmtId="0" fontId="39" fillId="54" borderId="26"/>
    <xf numFmtId="0" fontId="39" fillId="54" borderId="26"/>
    <xf numFmtId="0" fontId="39" fillId="54" borderId="24"/>
    <xf numFmtId="0" fontId="18" fillId="29" borderId="37" applyNumberFormat="0" applyAlignment="0" applyProtection="0"/>
    <xf numFmtId="0" fontId="16" fillId="32" borderId="31" applyNumberFormat="0" applyProtection="0">
      <alignment horizontal="right"/>
    </xf>
    <xf numFmtId="0" fontId="16" fillId="32" borderId="31" applyNumberFormat="0" applyProtection="0">
      <alignment horizontal="left"/>
    </xf>
    <xf numFmtId="0" fontId="16" fillId="32" borderId="41" applyNumberFormat="0" applyProtection="0">
      <alignment horizontal="left"/>
    </xf>
    <xf numFmtId="2" fontId="14" fillId="0" borderId="31" applyFill="0" applyProtection="0">
      <alignment horizontal="right" vertical="top" wrapText="1"/>
    </xf>
    <xf numFmtId="0" fontId="16" fillId="32" borderId="31" applyNumberFormat="0" applyProtection="0">
      <alignment horizontal="left"/>
    </xf>
    <xf numFmtId="0" fontId="14" fillId="0" borderId="31" applyFill="0" applyProtection="0">
      <alignment horizontal="right" vertical="top" wrapText="1"/>
    </xf>
    <xf numFmtId="0" fontId="39" fillId="54" borderId="31"/>
    <xf numFmtId="0" fontId="39" fillId="54" borderId="31"/>
    <xf numFmtId="0" fontId="39" fillId="54" borderId="26"/>
    <xf numFmtId="0" fontId="24" fillId="0" borderId="41" applyFill="0" applyProtection="0">
      <alignment horizontal="right" vertical="top" wrapText="1"/>
    </xf>
    <xf numFmtId="0" fontId="39" fillId="54" borderId="48"/>
    <xf numFmtId="49" fontId="24" fillId="0" borderId="41" applyFill="0" applyProtection="0">
      <alignment horizontal="right"/>
    </xf>
    <xf numFmtId="0" fontId="14" fillId="0" borderId="41" applyFill="0" applyProtection="0">
      <alignment horizontal="right" vertical="top" wrapText="1"/>
    </xf>
    <xf numFmtId="0" fontId="39" fillId="54" borderId="36"/>
    <xf numFmtId="0" fontId="39" fillId="54" borderId="36"/>
    <xf numFmtId="0" fontId="39" fillId="54" borderId="31"/>
    <xf numFmtId="49" fontId="24" fillId="0" borderId="41" applyFill="0" applyProtection="0">
      <alignment horizontal="right"/>
    </xf>
    <xf numFmtId="49" fontId="24" fillId="0" borderId="41" applyFill="0" applyProtection="0">
      <alignment horizontal="right"/>
    </xf>
    <xf numFmtId="0" fontId="16" fillId="32" borderId="41" applyNumberFormat="0" applyProtection="0">
      <alignment horizontal="left"/>
    </xf>
    <xf numFmtId="0" fontId="39" fillId="54" borderId="48"/>
    <xf numFmtId="0" fontId="39" fillId="54" borderId="41"/>
    <xf numFmtId="0" fontId="39" fillId="54" borderId="41"/>
    <xf numFmtId="0" fontId="14" fillId="0" borderId="41" applyFill="0" applyProtection="0">
      <alignment horizontal="right" vertical="top" wrapText="1"/>
    </xf>
    <xf numFmtId="0" fontId="39" fillId="54" borderId="43"/>
    <xf numFmtId="0" fontId="39" fillId="54" borderId="43"/>
    <xf numFmtId="0" fontId="39" fillId="54" borderId="41"/>
    <xf numFmtId="0" fontId="39" fillId="54" borderId="48"/>
    <xf numFmtId="0" fontId="39" fillId="54" borderId="48"/>
    <xf numFmtId="0" fontId="18" fillId="29" borderId="49" applyNumberFormat="0" applyAlignment="0" applyProtection="0"/>
    <xf numFmtId="0" fontId="18" fillId="29" borderId="49" applyNumberFormat="0" applyAlignment="0" applyProtection="0"/>
    <xf numFmtId="0" fontId="20" fillId="30" borderId="50" applyNumberFormat="0" applyAlignment="0" applyProtection="0"/>
    <xf numFmtId="0" fontId="20" fillId="30" borderId="50" applyNumberFormat="0" applyAlignment="0" applyProtection="0"/>
    <xf numFmtId="0" fontId="21" fillId="0" borderId="51" applyNumberFormat="0" applyFill="0" applyAlignment="0" applyProtection="0"/>
    <xf numFmtId="0" fontId="21" fillId="0" borderId="51" applyNumberFormat="0" applyFill="0" applyAlignment="0" applyProtection="0"/>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0" fontId="16" fillId="32" borderId="48" applyNumberFormat="0" applyProtection="0">
      <alignment horizontal="right"/>
    </xf>
    <xf numFmtId="0" fontId="16" fillId="32" borderId="48" applyNumberFormat="0" applyProtection="0">
      <alignment horizontal="left"/>
    </xf>
    <xf numFmtId="49" fontId="14" fillId="0" borderId="48" applyFill="0" applyProtection="0">
      <alignment horizontal="right"/>
    </xf>
    <xf numFmtId="1" fontId="14" fillId="0" borderId="48" applyFill="0" applyProtection="0">
      <alignment horizontal="right" vertical="top" wrapText="1"/>
    </xf>
    <xf numFmtId="2" fontId="14" fillId="0" borderId="48" applyFill="0" applyProtection="0">
      <alignment horizontal="right" vertical="top" wrapText="1"/>
    </xf>
    <xf numFmtId="0" fontId="14" fillId="0" borderId="48" applyFill="0" applyProtection="0">
      <alignment horizontal="right" vertical="top" wrapText="1"/>
    </xf>
    <xf numFmtId="49" fontId="24" fillId="0" borderId="48" applyFill="0" applyProtection="0">
      <alignment horizontal="right"/>
    </xf>
    <xf numFmtId="2" fontId="24" fillId="0" borderId="48" applyFill="0" applyProtection="0">
      <alignment horizontal="right" vertical="top" wrapText="1"/>
    </xf>
    <xf numFmtId="1" fontId="24" fillId="0" borderId="48" applyFill="0" applyProtection="0">
      <alignment horizontal="right" vertical="top" wrapText="1"/>
    </xf>
    <xf numFmtId="49" fontId="24" fillId="0" borderId="48" applyFill="0" applyProtection="0">
      <alignment horizontal="right"/>
    </xf>
    <xf numFmtId="2" fontId="24" fillId="0" borderId="48" applyFill="0" applyProtection="0">
      <alignment horizontal="right" vertical="top" wrapText="1"/>
    </xf>
    <xf numFmtId="1" fontId="24" fillId="0" borderId="48" applyFill="0" applyProtection="0">
      <alignment horizontal="right" vertical="top" wrapText="1"/>
    </xf>
    <xf numFmtId="49" fontId="24" fillId="0" borderId="48" applyFill="0" applyProtection="0">
      <alignment horizontal="right"/>
    </xf>
    <xf numFmtId="0" fontId="24" fillId="0" borderId="48" applyFill="0" applyProtection="0">
      <alignment horizontal="right" vertical="top" wrapText="1"/>
    </xf>
    <xf numFmtId="1" fontId="24" fillId="0" borderId="48" applyFill="0" applyProtection="0">
      <alignment horizontal="right" vertical="top" wrapText="1"/>
    </xf>
    <xf numFmtId="2" fontId="24" fillId="0" borderId="48" applyFill="0" applyProtection="0">
      <alignment horizontal="right" vertical="top" wrapText="1"/>
    </xf>
    <xf numFmtId="49" fontId="24" fillId="0" borderId="48" applyFill="0" applyProtection="0">
      <alignment horizontal="right"/>
    </xf>
    <xf numFmtId="1" fontId="24" fillId="0" borderId="48" applyFill="0" applyProtection="0">
      <alignment horizontal="right" vertical="top" wrapText="1"/>
    </xf>
    <xf numFmtId="2" fontId="24" fillId="0" borderId="48" applyFill="0" applyProtection="0">
      <alignment horizontal="right" vertical="top" wrapText="1"/>
    </xf>
    <xf numFmtId="0" fontId="24" fillId="0" borderId="48" applyFill="0" applyProtection="0">
      <alignment horizontal="right" vertical="top" wrapText="1"/>
    </xf>
    <xf numFmtId="49" fontId="24" fillId="0" borderId="48" applyFill="0" applyProtection="0">
      <alignment horizontal="right"/>
    </xf>
    <xf numFmtId="2" fontId="24" fillId="0" borderId="48" applyFill="0" applyProtection="0">
      <alignment horizontal="right" vertical="top" wrapText="1"/>
    </xf>
    <xf numFmtId="1" fontId="24" fillId="0" borderId="48" applyFill="0" applyProtection="0">
      <alignment horizontal="right" vertical="top" wrapText="1"/>
    </xf>
    <xf numFmtId="0" fontId="14" fillId="48" borderId="52" applyNumberFormat="0" applyFont="0" applyAlignment="0" applyProtection="0"/>
    <xf numFmtId="0" fontId="28" fillId="30" borderId="49" applyNumberFormat="0" applyAlignment="0" applyProtection="0"/>
    <xf numFmtId="0" fontId="20" fillId="30" borderId="55" applyNumberFormat="0" applyAlignment="0" applyProtection="0"/>
    <xf numFmtId="0" fontId="14" fillId="48" borderId="52" applyNumberFormat="0" applyFont="0" applyAlignment="0" applyProtection="0"/>
    <xf numFmtId="0" fontId="28" fillId="30" borderId="70" applyNumberFormat="0" applyAlignment="0" applyProtection="0"/>
    <xf numFmtId="0" fontId="39" fillId="54" borderId="68"/>
    <xf numFmtId="0" fontId="39" fillId="54" borderId="73"/>
    <xf numFmtId="0" fontId="39" fillId="54" borderId="58"/>
    <xf numFmtId="0" fontId="28" fillId="30" borderId="54" applyNumberFormat="0" applyAlignment="0" applyProtection="0"/>
    <xf numFmtId="0" fontId="14" fillId="48" borderId="69" applyNumberFormat="0" applyFont="0" applyAlignment="0" applyProtection="0"/>
    <xf numFmtId="0" fontId="39" fillId="54" borderId="63"/>
    <xf numFmtId="0" fontId="39" fillId="54" borderId="63"/>
    <xf numFmtId="0" fontId="39" fillId="54" borderId="58"/>
    <xf numFmtId="0" fontId="39" fillId="54" borderId="68"/>
    <xf numFmtId="0" fontId="39" fillId="54" borderId="58"/>
    <xf numFmtId="0" fontId="39" fillId="54" borderId="53"/>
    <xf numFmtId="0" fontId="39" fillId="54" borderId="53"/>
    <xf numFmtId="0" fontId="39" fillId="54" borderId="53"/>
    <xf numFmtId="0" fontId="39" fillId="54" borderId="53"/>
    <xf numFmtId="0" fontId="39" fillId="54" borderId="53"/>
    <xf numFmtId="0" fontId="20" fillId="30" borderId="71" applyNumberFormat="0" applyAlignment="0" applyProtection="0"/>
    <xf numFmtId="0" fontId="39" fillId="54" borderId="68"/>
    <xf numFmtId="0" fontId="39" fillId="54" borderId="63"/>
    <xf numFmtId="0" fontId="39" fillId="54" borderId="73"/>
    <xf numFmtId="0" fontId="39" fillId="54" borderId="58"/>
    <xf numFmtId="0" fontId="14" fillId="48" borderId="57" applyNumberFormat="0" applyFont="0" applyAlignment="0" applyProtection="0"/>
    <xf numFmtId="0" fontId="21" fillId="0" borderId="56" applyNumberFormat="0" applyFill="0" applyAlignment="0" applyProtection="0"/>
    <xf numFmtId="0" fontId="18" fillId="29" borderId="54" applyNumberFormat="0" applyAlignment="0" applyProtection="0"/>
    <xf numFmtId="0" fontId="14" fillId="48" borderId="57" applyNumberFormat="0" applyFont="0" applyAlignment="0" applyProtection="0"/>
    <xf numFmtId="0" fontId="39" fillId="54" borderId="68"/>
    <xf numFmtId="0" fontId="39" fillId="54" borderId="73"/>
    <xf numFmtId="0" fontId="39" fillId="54" borderId="63"/>
    <xf numFmtId="0" fontId="20" fillId="30" borderId="60" applyNumberFormat="0" applyAlignment="0" applyProtection="0"/>
    <xf numFmtId="0" fontId="18" fillId="29" borderId="59" applyNumberFormat="0" applyAlignment="0" applyProtection="0"/>
    <xf numFmtId="0" fontId="39" fillId="54" borderId="68"/>
    <xf numFmtId="0" fontId="28" fillId="30" borderId="59" applyNumberFormat="0" applyAlignment="0" applyProtection="0"/>
    <xf numFmtId="0" fontId="39" fillId="54" borderId="68"/>
    <xf numFmtId="0" fontId="39" fillId="54" borderId="53"/>
    <xf numFmtId="0" fontId="39" fillId="54" borderId="53"/>
    <xf numFmtId="0" fontId="39" fillId="54" borderId="53"/>
    <xf numFmtId="0" fontId="20" fillId="30" borderId="55" applyNumberFormat="0" applyAlignment="0" applyProtection="0"/>
    <xf numFmtId="0" fontId="39" fillId="54" borderId="58"/>
    <xf numFmtId="0" fontId="21" fillId="0" borderId="72" applyNumberFormat="0" applyFill="0" applyAlignment="0" applyProtection="0"/>
    <xf numFmtId="0" fontId="39" fillId="54" borderId="58"/>
    <xf numFmtId="0" fontId="21" fillId="0" borderId="61" applyNumberFormat="0" applyFill="0" applyAlignment="0" applyProtection="0"/>
    <xf numFmtId="0" fontId="39" fillId="54" borderId="73"/>
    <xf numFmtId="0" fontId="18" fillId="29" borderId="64" applyNumberFormat="0" applyAlignment="0" applyProtection="0"/>
    <xf numFmtId="0" fontId="39" fillId="54" borderId="63"/>
    <xf numFmtId="0" fontId="18" fillId="29" borderId="70" applyNumberFormat="0" applyAlignment="0" applyProtection="0"/>
    <xf numFmtId="0" fontId="39" fillId="54" borderId="58"/>
    <xf numFmtId="0" fontId="14" fillId="48" borderId="67" applyNumberFormat="0" applyFont="0" applyAlignment="0" applyProtection="0"/>
    <xf numFmtId="0" fontId="21" fillId="0" borderId="72" applyNumberFormat="0" applyFill="0" applyAlignment="0" applyProtection="0"/>
    <xf numFmtId="0" fontId="21" fillId="0" borderId="66" applyNumberFormat="0" applyFill="0" applyAlignment="0" applyProtection="0"/>
    <xf numFmtId="0" fontId="28" fillId="30" borderId="64" applyNumberFormat="0" applyAlignment="0" applyProtection="0"/>
    <xf numFmtId="0" fontId="39" fillId="54" borderId="73"/>
    <xf numFmtId="0" fontId="39" fillId="54" borderId="68"/>
    <xf numFmtId="0" fontId="39" fillId="54" borderId="58"/>
    <xf numFmtId="0" fontId="39" fillId="54" borderId="63"/>
    <xf numFmtId="0" fontId="14" fillId="48" borderId="62" applyNumberFormat="0" applyFont="0" applyAlignment="0" applyProtection="0"/>
    <xf numFmtId="0" fontId="20" fillId="30" borderId="71" applyNumberFormat="0" applyAlignment="0" applyProtection="0"/>
    <xf numFmtId="0" fontId="39" fillId="54" borderId="63"/>
    <xf numFmtId="0" fontId="39" fillId="54" borderId="68"/>
    <xf numFmtId="0" fontId="14" fillId="48" borderId="69" applyNumberFormat="0" applyFont="0" applyAlignment="0" applyProtection="0"/>
    <xf numFmtId="0" fontId="39" fillId="54" borderId="73"/>
    <xf numFmtId="0" fontId="21" fillId="0" borderId="61" applyNumberFormat="0" applyFill="0" applyAlignment="0" applyProtection="0"/>
    <xf numFmtId="0" fontId="21" fillId="0" borderId="56" applyNumberFormat="0" applyFill="0" applyAlignment="0" applyProtection="0"/>
    <xf numFmtId="0" fontId="18" fillId="29" borderId="54" applyNumberFormat="0" applyAlignment="0" applyProtection="0"/>
    <xf numFmtId="0" fontId="39" fillId="54" borderId="63"/>
    <xf numFmtId="0" fontId="20" fillId="30" borderId="60" applyNumberFormat="0" applyAlignment="0" applyProtection="0"/>
    <xf numFmtId="0" fontId="18" fillId="29" borderId="59" applyNumberFormat="0" applyAlignment="0" applyProtection="0"/>
    <xf numFmtId="0" fontId="21" fillId="0" borderId="66" applyNumberFormat="0" applyFill="0" applyAlignment="0" applyProtection="0"/>
    <xf numFmtId="0" fontId="20" fillId="30" borderId="65" applyNumberFormat="0" applyAlignment="0" applyProtection="0"/>
    <xf numFmtId="0" fontId="18" fillId="29" borderId="70" applyNumberFormat="0" applyAlignment="0" applyProtection="0"/>
    <xf numFmtId="0" fontId="39" fillId="54" borderId="73"/>
    <xf numFmtId="0" fontId="18" fillId="29" borderId="64" applyNumberFormat="0" applyAlignment="0" applyProtection="0"/>
    <xf numFmtId="0" fontId="39" fillId="54" borderId="53"/>
    <xf numFmtId="0" fontId="39" fillId="54" borderId="53"/>
    <xf numFmtId="0" fontId="39" fillId="54" borderId="48"/>
    <xf numFmtId="0" fontId="39" fillId="54" borderId="73"/>
    <xf numFmtId="0" fontId="14" fillId="48" borderId="62" applyNumberFormat="0" applyFont="0" applyAlignment="0" applyProtection="0"/>
    <xf numFmtId="0" fontId="39" fillId="54" borderId="58"/>
    <xf numFmtId="0" fontId="39" fillId="54" borderId="58"/>
    <xf numFmtId="0" fontId="20" fillId="30" borderId="65" applyNumberFormat="0" applyAlignment="0" applyProtection="0"/>
    <xf numFmtId="0" fontId="14" fillId="48" borderId="67" applyNumberFormat="0" applyFont="0" applyAlignment="0" applyProtection="0"/>
    <xf numFmtId="0" fontId="39" fillId="54" borderId="63"/>
    <xf numFmtId="0" fontId="39" fillId="54" borderId="63"/>
    <xf numFmtId="0" fontId="39" fillId="54" borderId="68"/>
    <xf numFmtId="0" fontId="39" fillId="54" borderId="68"/>
    <xf numFmtId="0" fontId="39" fillId="54" borderId="73"/>
    <xf numFmtId="0" fontId="39" fillId="54" borderId="73"/>
    <xf numFmtId="0" fontId="46" fillId="0" borderId="0" applyNumberFormat="0" applyFill="0" applyBorder="0" applyAlignment="0" applyProtection="0"/>
    <xf numFmtId="0" fontId="47" fillId="0" borderId="74" applyNumberFormat="0" applyFill="0" applyAlignment="0" applyProtection="0"/>
    <xf numFmtId="0" fontId="48" fillId="0" borderId="75" applyNumberFormat="0" applyFill="0" applyAlignment="0" applyProtection="0"/>
    <xf numFmtId="0" fontId="49" fillId="0" borderId="76" applyNumberFormat="0" applyFill="0" applyAlignment="0" applyProtection="0"/>
    <xf numFmtId="0" fontId="49" fillId="0" borderId="0" applyNumberFormat="0" applyFill="0" applyBorder="0" applyAlignment="0" applyProtection="0"/>
    <xf numFmtId="0" fontId="50" fillId="57" borderId="0" applyNumberFormat="0" applyBorder="0" applyAlignment="0" applyProtection="0"/>
    <xf numFmtId="0" fontId="51" fillId="58" borderId="0" applyNumberFormat="0" applyBorder="0" applyAlignment="0" applyProtection="0"/>
    <xf numFmtId="0" fontId="10" fillId="59" borderId="2" applyNumberFormat="0" applyAlignment="0" applyProtection="0"/>
    <xf numFmtId="0" fontId="52" fillId="60" borderId="77" applyNumberFormat="0" applyAlignment="0" applyProtection="0"/>
    <xf numFmtId="0" fontId="53" fillId="60" borderId="2" applyNumberFormat="0" applyAlignment="0" applyProtection="0"/>
    <xf numFmtId="0" fontId="54" fillId="0" borderId="78" applyNumberFormat="0" applyFill="0" applyAlignment="0" applyProtection="0"/>
    <xf numFmtId="0" fontId="1" fillId="9" borderId="3" applyNumberFormat="0" applyAlignment="0" applyProtection="0"/>
    <xf numFmtId="0" fontId="9" fillId="0" borderId="0" applyNumberFormat="0" applyFill="0" applyBorder="0" applyAlignment="0" applyProtection="0"/>
    <xf numFmtId="0" fontId="2" fillId="0" borderId="80" applyNumberFormat="0" applyFill="0" applyAlignment="0" applyProtection="0"/>
    <xf numFmtId="0" fontId="5" fillId="10" borderId="0" applyNumberFormat="0" applyBorder="0" applyAlignment="0" applyProtection="0"/>
    <xf numFmtId="0" fontId="5" fillId="11" borderId="0" applyNumberFormat="0" applyBorder="0" applyAlignment="0" applyProtection="0"/>
    <xf numFmtId="0" fontId="1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1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1" fillId="28" borderId="0" applyNumberFormat="0" applyBorder="0" applyAlignment="0" applyProtection="0"/>
    <xf numFmtId="0" fontId="55" fillId="0" borderId="0">
      <alignment vertical="top"/>
    </xf>
    <xf numFmtId="0" fontId="57" fillId="0" borderId="81" applyNumberFormat="0">
      <alignment vertical="center"/>
    </xf>
    <xf numFmtId="171" fontId="58" fillId="0" borderId="81">
      <alignment horizontal="right" vertical="center"/>
    </xf>
    <xf numFmtId="0" fontId="43" fillId="0" borderId="0"/>
    <xf numFmtId="9" fontId="43" fillId="0" borderId="0" applyFont="0" applyFill="0" applyBorder="0" applyAlignment="0" applyProtection="0"/>
    <xf numFmtId="0" fontId="61" fillId="0" borderId="0"/>
    <xf numFmtId="165" fontId="61" fillId="0" borderId="0" applyFont="0" applyFill="0" applyBorder="0" applyAlignment="0" applyProtection="0"/>
    <xf numFmtId="9" fontId="61" fillId="0" borderId="0" applyFont="0" applyFill="0" applyBorder="0" applyAlignment="0" applyProtection="0"/>
    <xf numFmtId="0" fontId="60" fillId="0" borderId="0" applyNumberFormat="0" applyBorder="0" applyAlignment="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72" fontId="14" fillId="0" borderId="0"/>
    <xf numFmtId="3" fontId="14" fillId="8" borderId="2"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53" borderId="0" applyNumberFormat="0" applyBorder="0" applyAlignment="0" applyProtection="0"/>
    <xf numFmtId="0" fontId="37" fillId="36" borderId="0" applyNumberFormat="0" applyBorder="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14"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14" fillId="61" borderId="79" applyNumberFormat="0" applyFont="0" applyAlignment="0" applyProtection="0"/>
    <xf numFmtId="0" fontId="14"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0" fontId="14" fillId="61" borderId="79" applyNumberFormat="0" applyFont="0" applyAlignment="0" applyProtection="0"/>
    <xf numFmtId="0" fontId="5" fillId="61" borderId="79" applyNumberFormat="0" applyFont="0" applyAlignment="0" applyProtection="0"/>
    <xf numFmtId="0" fontId="5" fillId="61" borderId="79" applyNumberFormat="0" applyFont="0" applyAlignment="0" applyProtection="0"/>
    <xf numFmtId="3" fontId="62" fillId="64" borderId="2" applyNumberFormat="0" applyBorder="0" applyAlignment="0" applyProtection="0"/>
    <xf numFmtId="0" fontId="63" fillId="0" borderId="0"/>
    <xf numFmtId="0" fontId="64" fillId="0" borderId="0">
      <alignment horizontal="right"/>
    </xf>
    <xf numFmtId="0" fontId="65" fillId="0" borderId="0"/>
    <xf numFmtId="0" fontId="66" fillId="0" borderId="0"/>
    <xf numFmtId="0" fontId="67" fillId="0" borderId="0"/>
    <xf numFmtId="0" fontId="68" fillId="0" borderId="82" applyNumberFormat="0" applyAlignment="0"/>
    <xf numFmtId="0" fontId="69" fillId="0" borderId="0" applyAlignment="0">
      <alignment horizontal="left"/>
    </xf>
    <xf numFmtId="0" fontId="69" fillId="0" borderId="0">
      <alignment horizontal="right"/>
    </xf>
    <xf numFmtId="167" fontId="69" fillId="0" borderId="0">
      <alignment horizontal="right"/>
    </xf>
    <xf numFmtId="168" fontId="70" fillId="0" borderId="0">
      <alignment horizontal="right"/>
    </xf>
    <xf numFmtId="0" fontId="71" fillId="0" borderId="0"/>
    <xf numFmtId="0" fontId="28" fillId="30" borderId="70" applyNumberFormat="0" applyAlignment="0" applyProtection="0"/>
    <xf numFmtId="0" fontId="28" fillId="30" borderId="70" applyNumberFormat="0" applyAlignment="0" applyProtection="0"/>
    <xf numFmtId="0" fontId="72" fillId="8" borderId="2" applyNumberFormat="0" applyBorder="0" applyAlignment="0" applyProtection="0"/>
    <xf numFmtId="0" fontId="31" fillId="49" borderId="10" applyNumberFormat="0" applyAlignment="0" applyProtection="0"/>
    <xf numFmtId="165" fontId="14"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9" fontId="14" fillId="0" borderId="0" applyFont="0" applyFill="0" applyBorder="0" applyAlignment="0" applyProtection="0"/>
    <xf numFmtId="43" fontId="22" fillId="0" borderId="0" applyFont="0" applyFill="0" applyBorder="0" applyAlignment="0" applyProtection="0"/>
    <xf numFmtId="169" fontId="14"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7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14" fillId="0" borderId="0" applyFon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172"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29" borderId="70"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6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4" fillId="0" borderId="0" applyFont="0" applyFill="0" applyBorder="0" applyAlignment="0" applyProtection="0"/>
    <xf numFmtId="1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74"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5" fillId="0" borderId="14"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173" fontId="14" fillId="0" borderId="0"/>
    <xf numFmtId="173" fontId="14" fillId="0" borderId="0"/>
    <xf numFmtId="0" fontId="60" fillId="0" borderId="0" applyNumberFormat="0" applyBorder="0" applyAlignment="0"/>
    <xf numFmtId="172" fontId="14" fillId="0" borderId="0"/>
    <xf numFmtId="172" fontId="14" fillId="0" borderId="0"/>
    <xf numFmtId="172"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7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43" fillId="0" borderId="0"/>
    <xf numFmtId="0" fontId="43" fillId="0" borderId="0"/>
    <xf numFmtId="173" fontId="72" fillId="8" borderId="0" applyNumberFormat="0" applyBorder="0" applyAlignment="0"/>
    <xf numFmtId="173" fontId="72" fillId="8" borderId="0" applyNumberFormat="0" applyBorder="0" applyAlignment="0"/>
    <xf numFmtId="173" fontId="72" fillId="8" borderId="0" applyNumberFormat="0" applyBorder="0" applyAlignment="0"/>
    <xf numFmtId="0" fontId="60" fillId="0" borderId="0" applyNumberFormat="0" applyBorder="0" applyAlignment="0"/>
    <xf numFmtId="0" fontId="60" fillId="0" borderId="0" applyNumberFormat="0" applyBorder="0" applyAlignment="0"/>
    <xf numFmtId="0" fontId="43" fillId="0" borderId="0"/>
    <xf numFmtId="0" fontId="43" fillId="0" borderId="0"/>
    <xf numFmtId="0" fontId="61" fillId="0" borderId="0" applyFill="0" applyBorder="0"/>
    <xf numFmtId="0" fontId="14" fillId="0" borderId="0"/>
    <xf numFmtId="0" fontId="61" fillId="0" borderId="0" applyFill="0" applyBorder="0"/>
    <xf numFmtId="0" fontId="14"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173" fontId="72" fillId="8" borderId="0" applyNumberFormat="0" applyBorder="0" applyAlignment="0"/>
    <xf numFmtId="0" fontId="61"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14" fillId="48" borderId="69" applyNumberFormat="0" applyFont="0" applyAlignment="0" applyProtection="0"/>
    <xf numFmtId="0" fontId="14" fillId="48" borderId="69" applyNumberFormat="0" applyFont="0" applyAlignment="0" applyProtection="0"/>
    <xf numFmtId="0" fontId="20" fillId="30" borderId="71" applyNumberFormat="0" applyAlignment="0" applyProtection="0"/>
    <xf numFmtId="0" fontId="47" fillId="0" borderId="74" applyNumberFormat="0" applyFill="0" applyAlignment="0" applyProtection="0"/>
    <xf numFmtId="0" fontId="56" fillId="62" borderId="0" applyNumberFormat="0" applyAlignment="0" applyProtection="0"/>
    <xf numFmtId="0" fontId="48" fillId="0" borderId="75" applyNumberFormat="0" applyFill="0" applyAlignment="0" applyProtection="0"/>
    <xf numFmtId="0" fontId="76" fillId="65" borderId="0" applyNumberFormat="0" applyAlignment="0" applyProtection="0"/>
    <xf numFmtId="0" fontId="49" fillId="0" borderId="76" applyNumberFormat="0" applyFill="0" applyAlignment="0" applyProtection="0"/>
    <xf numFmtId="0" fontId="77" fillId="66" borderId="0" applyNumberFormat="0" applyAlignment="0" applyProtection="0"/>
    <xf numFmtId="0" fontId="49" fillId="0" borderId="0" applyNumberFormat="0" applyFill="0" applyBorder="0" applyAlignment="0" applyProtection="0"/>
    <xf numFmtId="173" fontId="7" fillId="63" borderId="0" applyNumberFormat="0" applyFill="0" applyBorder="0" applyAlignment="0">
      <alignment horizontal="center"/>
    </xf>
    <xf numFmtId="167" fontId="7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8" fillId="0" borderId="0" applyNumberFormat="0" applyFill="0" applyBorder="0" applyAlignment="0" applyProtection="0"/>
    <xf numFmtId="0" fontId="36" fillId="0" borderId="0" applyNumberFormat="0" applyFill="0" applyBorder="0" applyAlignment="0" applyProtection="0"/>
    <xf numFmtId="0" fontId="21" fillId="0" borderId="72" applyNumberFormat="0" applyFill="0" applyAlignment="0" applyProtection="0"/>
    <xf numFmtId="0" fontId="79" fillId="60" borderId="2" applyNumberFormat="0" applyFill="0" applyBorder="0" applyAlignment="0" applyProtection="0"/>
    <xf numFmtId="0" fontId="17" fillId="0" borderId="0" applyNumberFormat="0" applyFill="0" applyBorder="0" applyAlignment="0" applyProtection="0"/>
    <xf numFmtId="0" fontId="80" fillId="60" borderId="2"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81" fillId="0" borderId="0" applyFont="0" applyFill="0" applyBorder="0" applyAlignment="0" applyProtection="0"/>
    <xf numFmtId="174" fontId="14" fillId="0" borderId="0" applyFont="0" applyFill="0" applyBorder="0" applyAlignment="0" applyProtection="0"/>
    <xf numFmtId="0" fontId="59" fillId="0" borderId="0" applyNumberFormat="0" applyFill="0" applyBorder="0" applyAlignment="0" applyProtection="0">
      <alignment vertical="top"/>
      <protection locked="0"/>
    </xf>
    <xf numFmtId="0" fontId="5" fillId="61" borderId="79" applyNumberFormat="0" applyFont="0" applyAlignment="0" applyProtection="0"/>
    <xf numFmtId="0" fontId="61" fillId="0" borderId="0"/>
    <xf numFmtId="0" fontId="61" fillId="0" borderId="0"/>
    <xf numFmtId="0" fontId="61" fillId="0" borderId="0"/>
    <xf numFmtId="0" fontId="61" fillId="0" borderId="0"/>
    <xf numFmtId="0" fontId="13" fillId="0" borderId="0"/>
    <xf numFmtId="0" fontId="14" fillId="0" borderId="0"/>
    <xf numFmtId="173" fontId="83" fillId="67" borderId="0" applyNumberFormat="0" applyBorder="0" applyAlignment="0" applyProtection="0">
      <alignment horizontal="center" vertical="top" wrapText="1"/>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82" fillId="0" borderId="0"/>
    <xf numFmtId="0" fontId="14" fillId="48" borderId="69" applyNumberFormat="0" applyFont="0" applyAlignment="0" applyProtection="0"/>
    <xf numFmtId="0" fontId="14" fillId="48" borderId="69" applyNumberFormat="0" applyFont="0" applyAlignment="0" applyProtection="0"/>
    <xf numFmtId="0" fontId="18" fillId="29" borderId="70" applyNumberFormat="0" applyAlignment="0" applyProtection="0"/>
    <xf numFmtId="0" fontId="18" fillId="29" borderId="70" applyNumberFormat="0" applyAlignment="0" applyProtection="0"/>
    <xf numFmtId="0" fontId="28" fillId="30" borderId="70" applyNumberFormat="0" applyAlignment="0" applyProtection="0"/>
    <xf numFmtId="0" fontId="28" fillId="30" borderId="70" applyNumberFormat="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20" fillId="30" borderId="71" applyNumberFormat="0" applyAlignment="0" applyProtection="0"/>
    <xf numFmtId="0" fontId="20" fillId="30" borderId="71" applyNumberFormat="0" applyAlignment="0" applyProtection="0"/>
    <xf numFmtId="0" fontId="21" fillId="0" borderId="72" applyNumberFormat="0" applyFill="0" applyAlignment="0" applyProtection="0"/>
    <xf numFmtId="0" fontId="21" fillId="0" borderId="72" applyNumberFormat="0" applyFill="0" applyAlignment="0" applyProtection="0"/>
    <xf numFmtId="0" fontId="12" fillId="0" borderId="0"/>
    <xf numFmtId="0" fontId="16" fillId="32" borderId="89" applyNumberFormat="0" applyProtection="0">
      <alignment horizontal="right"/>
    </xf>
    <xf numFmtId="0" fontId="16" fillId="32" borderId="89" applyNumberFormat="0" applyProtection="0">
      <alignment horizontal="left"/>
    </xf>
    <xf numFmtId="0" fontId="16" fillId="32" borderId="89" applyNumberFormat="0" applyProtection="0">
      <alignment horizontal="right"/>
    </xf>
    <xf numFmtId="49" fontId="14" fillId="0" borderId="73" applyFill="0" applyProtection="0">
      <alignment horizontal="right"/>
    </xf>
    <xf numFmtId="0" fontId="16" fillId="32" borderId="73" applyNumberFormat="0" applyProtection="0">
      <alignment horizontal="left"/>
    </xf>
    <xf numFmtId="0" fontId="16" fillId="32" borderId="73" applyNumberFormat="0" applyProtection="0">
      <alignment horizontal="right"/>
    </xf>
    <xf numFmtId="0" fontId="14" fillId="0" borderId="73" applyFill="0" applyProtection="0">
      <alignment horizontal="right" vertical="top" wrapText="1"/>
    </xf>
    <xf numFmtId="2" fontId="14" fillId="0" borderId="73" applyFill="0" applyProtection="0">
      <alignment horizontal="right" vertical="top" wrapText="1"/>
    </xf>
    <xf numFmtId="1" fontId="14" fillId="0" borderId="73" applyFill="0" applyProtection="0">
      <alignment horizontal="right" vertical="top" wrapText="1"/>
    </xf>
    <xf numFmtId="49" fontId="14" fillId="0" borderId="73" applyFill="0" applyProtection="0">
      <alignment horizontal="right"/>
    </xf>
    <xf numFmtId="0" fontId="16" fillId="32" borderId="73" applyNumberFormat="0" applyProtection="0">
      <alignment horizontal="left"/>
    </xf>
    <xf numFmtId="0" fontId="16" fillId="32" borderId="73" applyNumberFormat="0" applyProtection="0">
      <alignment horizontal="right"/>
    </xf>
    <xf numFmtId="0" fontId="14" fillId="0" borderId="73" applyFill="0" applyProtection="0">
      <alignment horizontal="right" vertical="top" wrapText="1"/>
    </xf>
    <xf numFmtId="2" fontId="14" fillId="0" borderId="73" applyFill="0" applyProtection="0">
      <alignment horizontal="right" vertical="top" wrapText="1"/>
    </xf>
    <xf numFmtId="1" fontId="14" fillId="0" borderId="73" applyFill="0" applyProtection="0">
      <alignment horizontal="right" vertical="top" wrapText="1"/>
    </xf>
    <xf numFmtId="0" fontId="16" fillId="32" borderId="73" applyNumberFormat="0" applyProtection="0">
      <alignment horizontal="right"/>
    </xf>
    <xf numFmtId="0" fontId="14" fillId="0" borderId="84" applyFill="0" applyProtection="0">
      <alignment horizontal="right" vertical="top" wrapText="1"/>
    </xf>
    <xf numFmtId="0" fontId="16" fillId="32" borderId="73" applyNumberFormat="0" applyProtection="0">
      <alignment horizontal="left"/>
    </xf>
    <xf numFmtId="49" fontId="14" fillId="0" borderId="73" applyFill="0" applyProtection="0">
      <alignment horizontal="right"/>
    </xf>
    <xf numFmtId="0" fontId="14" fillId="0" borderId="73" applyFill="0" applyProtection="0">
      <alignment horizontal="right" vertical="top" wrapText="1"/>
    </xf>
    <xf numFmtId="1" fontId="14" fillId="0" borderId="73" applyFill="0" applyProtection="0">
      <alignment horizontal="right" vertical="top" wrapText="1"/>
    </xf>
    <xf numFmtId="2" fontId="14" fillId="0" borderId="73" applyFill="0" applyProtection="0">
      <alignment horizontal="right" vertical="top" wrapText="1"/>
    </xf>
    <xf numFmtId="0" fontId="39" fillId="54" borderId="84"/>
    <xf numFmtId="2" fontId="14" fillId="0" borderId="89" applyFill="0" applyProtection="0">
      <alignment horizontal="right" vertical="top" wrapText="1"/>
    </xf>
    <xf numFmtId="0" fontId="14" fillId="48" borderId="83" applyNumberFormat="0" applyFont="0" applyAlignment="0" applyProtection="0"/>
    <xf numFmtId="0" fontId="14" fillId="0" borderId="84" applyFill="0" applyProtection="0">
      <alignment horizontal="right" vertical="top" wrapText="1"/>
    </xf>
    <xf numFmtId="1" fontId="14" fillId="0" borderId="73" applyFill="0" applyProtection="0">
      <alignment horizontal="right" vertical="top" wrapText="1"/>
    </xf>
    <xf numFmtId="2" fontId="14" fillId="0" borderId="73" applyFill="0" applyProtection="0">
      <alignment horizontal="right" vertical="top" wrapText="1"/>
    </xf>
    <xf numFmtId="0" fontId="16" fillId="32" borderId="73" applyNumberFormat="0" applyProtection="0">
      <alignment horizontal="right"/>
    </xf>
    <xf numFmtId="0" fontId="24" fillId="0" borderId="73" applyFill="0" applyProtection="0">
      <alignment horizontal="right" vertical="top" wrapText="1"/>
    </xf>
    <xf numFmtId="0" fontId="39" fillId="54" borderId="89"/>
    <xf numFmtId="0" fontId="39" fillId="54" borderId="91"/>
    <xf numFmtId="1" fontId="14" fillId="0" borderId="89" applyFill="0" applyProtection="0">
      <alignment horizontal="right" vertical="top" wrapText="1"/>
    </xf>
    <xf numFmtId="1" fontId="24" fillId="0" borderId="89" applyFill="0" applyProtection="0">
      <alignment horizontal="right" vertical="top" wrapText="1"/>
    </xf>
    <xf numFmtId="49" fontId="14" fillId="0" borderId="84" applyFill="0" applyProtection="0">
      <alignment horizontal="right"/>
    </xf>
    <xf numFmtId="49" fontId="14" fillId="0" borderId="89" applyFill="0" applyProtection="0">
      <alignment horizontal="right"/>
    </xf>
    <xf numFmtId="1" fontId="14" fillId="0" borderId="89" applyFill="0" applyProtection="0">
      <alignment horizontal="right" vertical="top" wrapText="1"/>
    </xf>
    <xf numFmtId="2" fontId="14" fillId="0" borderId="84" applyFill="0" applyProtection="0">
      <alignment horizontal="right" vertical="top" wrapText="1"/>
    </xf>
    <xf numFmtId="0" fontId="14" fillId="0" borderId="89" applyFill="0" applyProtection="0">
      <alignment horizontal="right" vertical="top" wrapText="1"/>
    </xf>
    <xf numFmtId="0" fontId="39" fillId="54" borderId="89"/>
    <xf numFmtId="0" fontId="39" fillId="54" borderId="84"/>
    <xf numFmtId="0" fontId="39" fillId="54" borderId="91"/>
    <xf numFmtId="1" fontId="24" fillId="0" borderId="73" applyFill="0" applyProtection="0">
      <alignment horizontal="right" vertical="top" wrapText="1"/>
    </xf>
    <xf numFmtId="49" fontId="24" fillId="0" borderId="73" applyFill="0" applyProtection="0">
      <alignment horizontal="right"/>
    </xf>
    <xf numFmtId="0" fontId="16" fillId="32" borderId="73" applyNumberFormat="0" applyProtection="0">
      <alignment horizontal="right"/>
    </xf>
    <xf numFmtId="49" fontId="24" fillId="0" borderId="89" applyFill="0" applyProtection="0">
      <alignment horizontal="right"/>
    </xf>
    <xf numFmtId="49" fontId="24" fillId="0" borderId="84" applyFill="0" applyProtection="0">
      <alignment horizontal="right"/>
    </xf>
    <xf numFmtId="0" fontId="16" fillId="32" borderId="84" applyNumberFormat="0" applyProtection="0">
      <alignment horizontal="right"/>
    </xf>
    <xf numFmtId="0" fontId="16" fillId="32" borderId="84" applyNumberFormat="0" applyProtection="0">
      <alignment horizontal="left"/>
    </xf>
    <xf numFmtId="1" fontId="24" fillId="0" borderId="89" applyFill="0" applyProtection="0">
      <alignment horizontal="right" vertical="top" wrapText="1"/>
    </xf>
    <xf numFmtId="0" fontId="14" fillId="48" borderId="88" applyNumberFormat="0" applyFont="0" applyAlignment="0" applyProtection="0"/>
    <xf numFmtId="2" fontId="24" fillId="0" borderId="89" applyFill="0" applyProtection="0">
      <alignment horizontal="right" vertical="top" wrapText="1"/>
    </xf>
    <xf numFmtId="1" fontId="14" fillId="0" borderId="89" applyFill="0" applyProtection="0">
      <alignment horizontal="right" vertical="top" wrapText="1"/>
    </xf>
    <xf numFmtId="2" fontId="24" fillId="0" borderId="84" applyFill="0" applyProtection="0">
      <alignment horizontal="right" vertical="top" wrapText="1"/>
    </xf>
    <xf numFmtId="49" fontId="24" fillId="0" borderId="73" applyFill="0" applyProtection="0">
      <alignment horizontal="right"/>
    </xf>
    <xf numFmtId="0" fontId="16" fillId="32" borderId="84" applyNumberFormat="0" applyProtection="0">
      <alignment horizontal="right"/>
    </xf>
    <xf numFmtId="1" fontId="24" fillId="0" borderId="84" applyFill="0" applyProtection="0">
      <alignment horizontal="right" vertical="top" wrapText="1"/>
    </xf>
    <xf numFmtId="0" fontId="24" fillId="0" borderId="89" applyFill="0" applyProtection="0">
      <alignment horizontal="right" vertical="top" wrapText="1"/>
    </xf>
    <xf numFmtId="1" fontId="14" fillId="0" borderId="84" applyFill="0" applyProtection="0">
      <alignment horizontal="right" vertical="top" wrapText="1"/>
    </xf>
    <xf numFmtId="0" fontId="39" fillId="54" borderId="89"/>
    <xf numFmtId="0" fontId="39" fillId="54" borderId="84"/>
    <xf numFmtId="0" fontId="14" fillId="0" borderId="73" applyFill="0" applyProtection="0">
      <alignment horizontal="right" vertical="top" wrapText="1"/>
    </xf>
    <xf numFmtId="2" fontId="14" fillId="0" borderId="73" applyFill="0" applyProtection="0">
      <alignment horizontal="right" vertical="top" wrapText="1"/>
    </xf>
    <xf numFmtId="1" fontId="14" fillId="0" borderId="73" applyFill="0" applyProtection="0">
      <alignment horizontal="right" vertical="top" wrapText="1"/>
    </xf>
    <xf numFmtId="0" fontId="14" fillId="0" borderId="73" applyFill="0" applyProtection="0">
      <alignment horizontal="right" vertical="top" wrapText="1"/>
    </xf>
    <xf numFmtId="49" fontId="14" fillId="0" borderId="73" applyFill="0" applyProtection="0">
      <alignment horizontal="right"/>
    </xf>
    <xf numFmtId="2" fontId="24" fillId="0" borderId="89" applyFill="0" applyProtection="0">
      <alignment horizontal="right" vertical="top" wrapText="1"/>
    </xf>
    <xf numFmtId="2" fontId="14" fillId="0" borderId="89" applyFill="0" applyProtection="0">
      <alignment horizontal="right" vertical="top" wrapText="1"/>
    </xf>
    <xf numFmtId="49" fontId="24" fillId="0" borderId="73" applyFill="0" applyProtection="0">
      <alignment horizontal="right"/>
    </xf>
    <xf numFmtId="0" fontId="14" fillId="0" borderId="89" applyFill="0" applyProtection="0">
      <alignment horizontal="right" vertical="top" wrapText="1"/>
    </xf>
    <xf numFmtId="0" fontId="14" fillId="48" borderId="90" applyNumberFormat="0" applyFont="0" applyAlignment="0" applyProtection="0"/>
    <xf numFmtId="0" fontId="39" fillId="54" borderId="89"/>
    <xf numFmtId="1" fontId="24" fillId="0" borderId="84" applyFill="0" applyProtection="0">
      <alignment horizontal="right" vertical="top" wrapText="1"/>
    </xf>
    <xf numFmtId="0" fontId="28" fillId="30" borderId="85" applyNumberFormat="0" applyAlignment="0" applyProtection="0"/>
    <xf numFmtId="0" fontId="14" fillId="0" borderId="84" applyFill="0" applyProtection="0">
      <alignment horizontal="right" vertical="top" wrapText="1"/>
    </xf>
    <xf numFmtId="0" fontId="16" fillId="32" borderId="89" applyNumberFormat="0" applyProtection="0">
      <alignment horizontal="left"/>
    </xf>
    <xf numFmtId="0" fontId="39" fillId="54" borderId="84"/>
    <xf numFmtId="0" fontId="16" fillId="32" borderId="89" applyNumberFormat="0" applyProtection="0">
      <alignment horizontal="right"/>
    </xf>
    <xf numFmtId="1" fontId="24" fillId="0" borderId="89" applyFill="0" applyProtection="0">
      <alignment horizontal="right" vertical="top" wrapText="1"/>
    </xf>
    <xf numFmtId="2" fontId="24" fillId="0" borderId="73" applyFill="0" applyProtection="0">
      <alignment horizontal="right" vertical="top" wrapText="1"/>
    </xf>
    <xf numFmtId="1" fontId="14" fillId="0" borderId="84" applyFill="0" applyProtection="0">
      <alignment horizontal="right" vertical="top" wrapText="1"/>
    </xf>
    <xf numFmtId="2" fontId="14" fillId="0" borderId="89" applyFill="0" applyProtection="0">
      <alignment horizontal="right" vertical="top" wrapText="1"/>
    </xf>
    <xf numFmtId="0" fontId="14" fillId="48" borderId="83" applyNumberFormat="0" applyFont="0" applyAlignment="0" applyProtection="0"/>
    <xf numFmtId="0" fontId="24" fillId="0" borderId="73" applyFill="0" applyProtection="0">
      <alignment horizontal="right" vertical="top" wrapText="1"/>
    </xf>
    <xf numFmtId="0" fontId="14" fillId="0" borderId="73" applyFill="0" applyProtection="0">
      <alignment horizontal="right" vertical="top" wrapText="1"/>
    </xf>
    <xf numFmtId="0" fontId="14" fillId="0" borderId="89" applyFill="0" applyProtection="0">
      <alignment horizontal="right" vertical="top" wrapText="1"/>
    </xf>
    <xf numFmtId="2" fontId="24" fillId="0" borderId="84" applyFill="0" applyProtection="0">
      <alignment horizontal="right" vertical="top" wrapText="1"/>
    </xf>
    <xf numFmtId="2" fontId="24" fillId="0" borderId="89" applyFill="0" applyProtection="0">
      <alignment horizontal="right" vertical="top" wrapText="1"/>
    </xf>
    <xf numFmtId="0" fontId="16" fillId="32" borderId="84" applyNumberFormat="0" applyProtection="0">
      <alignment horizontal="right"/>
    </xf>
    <xf numFmtId="0" fontId="21" fillId="0" borderId="87" applyNumberFormat="0" applyFill="0" applyAlignment="0" applyProtection="0"/>
    <xf numFmtId="0" fontId="39" fillId="54" borderId="89"/>
    <xf numFmtId="0" fontId="18" fillId="29" borderId="85" applyNumberFormat="0" applyAlignment="0" applyProtection="0"/>
    <xf numFmtId="49" fontId="14" fillId="0" borderId="84" applyFill="0" applyProtection="0">
      <alignment horizontal="right"/>
    </xf>
    <xf numFmtId="0" fontId="20" fillId="30" borderId="86" applyNumberFormat="0" applyAlignment="0" applyProtection="0"/>
    <xf numFmtId="49" fontId="24" fillId="0" borderId="89" applyFill="0" applyProtection="0">
      <alignment horizontal="right"/>
    </xf>
    <xf numFmtId="0" fontId="16" fillId="32" borderId="84" applyNumberFormat="0" applyProtection="0">
      <alignment horizontal="right"/>
    </xf>
    <xf numFmtId="0" fontId="16" fillId="32" borderId="89" applyNumberFormat="0" applyProtection="0">
      <alignment horizontal="right"/>
    </xf>
    <xf numFmtId="1" fontId="24" fillId="0" borderId="73" applyFill="0" applyProtection="0">
      <alignment horizontal="right" vertical="top" wrapText="1"/>
    </xf>
    <xf numFmtId="49" fontId="14" fillId="0" borderId="73" applyFill="0" applyProtection="0">
      <alignment horizontal="right"/>
    </xf>
    <xf numFmtId="0" fontId="14" fillId="0" borderId="89" applyFill="0" applyProtection="0">
      <alignment horizontal="right" vertical="top" wrapText="1"/>
    </xf>
    <xf numFmtId="49" fontId="14" fillId="0" borderId="89" applyFill="0" applyProtection="0">
      <alignment horizontal="right"/>
    </xf>
    <xf numFmtId="0" fontId="18" fillId="29" borderId="85" applyNumberFormat="0" applyAlignment="0" applyProtection="0"/>
    <xf numFmtId="0" fontId="39" fillId="54" borderId="84"/>
    <xf numFmtId="1" fontId="14" fillId="0" borderId="89" applyFill="0" applyProtection="0">
      <alignment horizontal="right" vertical="top" wrapText="1"/>
    </xf>
    <xf numFmtId="49" fontId="24" fillId="0" borderId="89" applyFill="0" applyProtection="0">
      <alignment horizontal="right"/>
    </xf>
    <xf numFmtId="0" fontId="16" fillId="32" borderId="89" applyNumberFormat="0" applyProtection="0">
      <alignment horizontal="right"/>
    </xf>
    <xf numFmtId="2" fontId="14" fillId="0" borderId="84" applyFill="0" applyProtection="0">
      <alignment horizontal="right" vertical="top" wrapText="1"/>
    </xf>
    <xf numFmtId="0" fontId="39" fillId="54" borderId="91"/>
    <xf numFmtId="49" fontId="24" fillId="0" borderId="84" applyFill="0" applyProtection="0">
      <alignment horizontal="right"/>
    </xf>
    <xf numFmtId="0" fontId="39" fillId="54" borderId="91"/>
    <xf numFmtId="0" fontId="16" fillId="32" borderId="73" applyNumberFormat="0" applyProtection="0">
      <alignment horizontal="right"/>
    </xf>
    <xf numFmtId="0" fontId="14" fillId="0" borderId="84" applyFill="0" applyProtection="0">
      <alignment horizontal="right" vertical="top" wrapText="1"/>
    </xf>
    <xf numFmtId="0" fontId="16" fillId="32" borderId="73" applyNumberFormat="0" applyProtection="0">
      <alignment horizontal="left"/>
    </xf>
    <xf numFmtId="0" fontId="14" fillId="0" borderId="73" applyFill="0" applyProtection="0">
      <alignment horizontal="right" vertical="top" wrapText="1"/>
    </xf>
    <xf numFmtId="2" fontId="14" fillId="0" borderId="84" applyFill="0" applyProtection="0">
      <alignment horizontal="right" vertical="top" wrapText="1"/>
    </xf>
    <xf numFmtId="49" fontId="24" fillId="0" borderId="84" applyFill="0" applyProtection="0">
      <alignment horizontal="right"/>
    </xf>
    <xf numFmtId="1" fontId="24" fillId="0" borderId="73" applyFill="0" applyProtection="0">
      <alignment horizontal="right" vertical="top" wrapText="1"/>
    </xf>
    <xf numFmtId="1" fontId="14" fillId="0" borderId="89" applyFill="0" applyProtection="0">
      <alignment horizontal="right" vertical="top" wrapText="1"/>
    </xf>
    <xf numFmtId="0" fontId="16" fillId="32" borderId="73" applyNumberFormat="0" applyProtection="0">
      <alignment horizontal="left"/>
    </xf>
    <xf numFmtId="0" fontId="16" fillId="32" borderId="89" applyNumberFormat="0" applyProtection="0">
      <alignment horizontal="left"/>
    </xf>
    <xf numFmtId="0" fontId="24" fillId="0" borderId="84" applyFill="0" applyProtection="0">
      <alignment horizontal="right" vertical="top" wrapText="1"/>
    </xf>
    <xf numFmtId="1" fontId="14" fillId="0" borderId="84" applyFill="0" applyProtection="0">
      <alignment horizontal="right" vertical="top" wrapText="1"/>
    </xf>
    <xf numFmtId="2" fontId="24" fillId="0" borderId="84" applyFill="0" applyProtection="0">
      <alignment horizontal="right" vertical="top" wrapText="1"/>
    </xf>
    <xf numFmtId="1" fontId="14" fillId="0" borderId="89" applyFill="0" applyProtection="0">
      <alignment horizontal="right" vertical="top" wrapText="1"/>
    </xf>
    <xf numFmtId="49" fontId="14" fillId="0" borderId="89" applyFill="0" applyProtection="0">
      <alignment horizontal="right"/>
    </xf>
    <xf numFmtId="0" fontId="39" fillId="54" borderId="91"/>
    <xf numFmtId="0" fontId="24" fillId="0" borderId="84" applyFill="0" applyProtection="0">
      <alignment horizontal="right" vertical="top" wrapText="1"/>
    </xf>
    <xf numFmtId="49" fontId="14" fillId="0" borderId="84" applyFill="0" applyProtection="0">
      <alignment horizontal="right"/>
    </xf>
    <xf numFmtId="2" fontId="14" fillId="0" borderId="89" applyFill="0" applyProtection="0">
      <alignment horizontal="right" vertical="top" wrapText="1"/>
    </xf>
    <xf numFmtId="1" fontId="24" fillId="0" borderId="84" applyFill="0" applyProtection="0">
      <alignment horizontal="right" vertical="top" wrapText="1"/>
    </xf>
    <xf numFmtId="49" fontId="24" fillId="0" borderId="84" applyFill="0" applyProtection="0">
      <alignment horizontal="right"/>
    </xf>
    <xf numFmtId="0" fontId="16" fillId="32" borderId="84" applyNumberFormat="0" applyProtection="0">
      <alignment horizontal="left"/>
    </xf>
    <xf numFmtId="2" fontId="14" fillId="0" borderId="84" applyFill="0" applyProtection="0">
      <alignment horizontal="right" vertical="top" wrapText="1"/>
    </xf>
    <xf numFmtId="0" fontId="16" fillId="32" borderId="84" applyNumberFormat="0" applyProtection="0">
      <alignment horizontal="right"/>
    </xf>
    <xf numFmtId="0" fontId="16" fillId="32" borderId="89" applyNumberFormat="0" applyProtection="0">
      <alignment horizontal="left"/>
    </xf>
    <xf numFmtId="1" fontId="24" fillId="0" borderId="73" applyFill="0" applyProtection="0">
      <alignment horizontal="right" vertical="top" wrapText="1"/>
    </xf>
    <xf numFmtId="1" fontId="14" fillId="0" borderId="73" applyFill="0" applyProtection="0">
      <alignment horizontal="right" vertical="top" wrapText="1"/>
    </xf>
    <xf numFmtId="2" fontId="24" fillId="0" borderId="89" applyFill="0" applyProtection="0">
      <alignment horizontal="right" vertical="top" wrapText="1"/>
    </xf>
    <xf numFmtId="0" fontId="16" fillId="32" borderId="84" applyNumberFormat="0" applyProtection="0">
      <alignment horizontal="left"/>
    </xf>
    <xf numFmtId="49" fontId="14" fillId="0" borderId="89" applyFill="0" applyProtection="0">
      <alignment horizontal="right"/>
    </xf>
    <xf numFmtId="2" fontId="14" fillId="0" borderId="84" applyFill="0" applyProtection="0">
      <alignment horizontal="right" vertical="top" wrapText="1"/>
    </xf>
    <xf numFmtId="1" fontId="14" fillId="0" borderId="84" applyFill="0" applyProtection="0">
      <alignment horizontal="right" vertical="top" wrapText="1"/>
    </xf>
    <xf numFmtId="0" fontId="16" fillId="32" borderId="89" applyNumberFormat="0" applyProtection="0">
      <alignment horizontal="right"/>
    </xf>
    <xf numFmtId="2" fontId="14" fillId="0" borderId="84" applyFill="0" applyProtection="0">
      <alignment horizontal="right" vertical="top" wrapText="1"/>
    </xf>
    <xf numFmtId="49" fontId="14" fillId="0" borderId="84" applyFill="0" applyProtection="0">
      <alignment horizontal="right"/>
    </xf>
    <xf numFmtId="0" fontId="16" fillId="32" borderId="84" applyNumberFormat="0" applyProtection="0">
      <alignment horizontal="right"/>
    </xf>
    <xf numFmtId="0" fontId="16" fillId="32" borderId="84" applyNumberFormat="0" applyProtection="0">
      <alignment horizontal="left"/>
    </xf>
    <xf numFmtId="1" fontId="14" fillId="0" borderId="84" applyFill="0" applyProtection="0">
      <alignment horizontal="right" vertical="top" wrapText="1"/>
    </xf>
    <xf numFmtId="0" fontId="14" fillId="0" borderId="84" applyFill="0" applyProtection="0">
      <alignment horizontal="right" vertical="top" wrapText="1"/>
    </xf>
    <xf numFmtId="49" fontId="24" fillId="0" borderId="73" applyFill="0" applyProtection="0">
      <alignment horizontal="right"/>
    </xf>
    <xf numFmtId="2" fontId="14" fillId="0" borderId="89" applyFill="0" applyProtection="0">
      <alignment horizontal="right" vertical="top" wrapText="1"/>
    </xf>
    <xf numFmtId="2" fontId="24" fillId="0" borderId="73" applyFill="0" applyProtection="0">
      <alignment horizontal="right" vertical="top" wrapText="1"/>
    </xf>
    <xf numFmtId="49" fontId="14" fillId="0" borderId="89" applyFill="0" applyProtection="0">
      <alignment horizontal="right"/>
    </xf>
    <xf numFmtId="0" fontId="14" fillId="48" borderId="88" applyNumberFormat="0" applyFont="0" applyAlignment="0" applyProtection="0"/>
    <xf numFmtId="49" fontId="24" fillId="0" borderId="84" applyFill="0" applyProtection="0">
      <alignment horizontal="right"/>
    </xf>
    <xf numFmtId="1" fontId="14" fillId="0" borderId="84" applyFill="0" applyProtection="0">
      <alignment horizontal="right" vertical="top" wrapText="1"/>
    </xf>
    <xf numFmtId="1" fontId="24" fillId="0" borderId="84" applyFill="0" applyProtection="0">
      <alignment horizontal="right" vertical="top" wrapText="1"/>
    </xf>
    <xf numFmtId="0" fontId="39" fillId="54" borderId="91"/>
    <xf numFmtId="0" fontId="39" fillId="54" borderId="84"/>
    <xf numFmtId="0" fontId="39" fillId="54" borderId="89"/>
    <xf numFmtId="0" fontId="14" fillId="0" borderId="84" applyFill="0" applyProtection="0">
      <alignment horizontal="right" vertical="top" wrapText="1"/>
    </xf>
    <xf numFmtId="49" fontId="24" fillId="0" borderId="89" applyFill="0" applyProtection="0">
      <alignment horizontal="right"/>
    </xf>
    <xf numFmtId="49" fontId="24" fillId="0" borderId="89" applyFill="0" applyProtection="0">
      <alignment horizontal="right"/>
    </xf>
    <xf numFmtId="2" fontId="24" fillId="0" borderId="73" applyFill="0" applyProtection="0">
      <alignment horizontal="right" vertical="top" wrapText="1"/>
    </xf>
    <xf numFmtId="49" fontId="14" fillId="0" borderId="73" applyFill="0" applyProtection="0">
      <alignment horizontal="right"/>
    </xf>
    <xf numFmtId="2" fontId="24" fillId="0" borderId="84" applyFill="0" applyProtection="0">
      <alignment horizontal="right" vertical="top" wrapText="1"/>
    </xf>
    <xf numFmtId="1" fontId="24" fillId="0" borderId="89" applyFill="0" applyProtection="0">
      <alignment horizontal="right" vertical="top" wrapText="1"/>
    </xf>
    <xf numFmtId="2" fontId="24" fillId="0" borderId="84" applyFill="0" applyProtection="0">
      <alignment horizontal="right" vertical="top" wrapText="1"/>
    </xf>
    <xf numFmtId="0" fontId="21" fillId="0" borderId="87" applyNumberFormat="0" applyFill="0" applyAlignment="0" applyProtection="0"/>
    <xf numFmtId="0" fontId="39" fillId="54" borderId="84"/>
    <xf numFmtId="49" fontId="14" fillId="0" borderId="84" applyFill="0" applyProtection="0">
      <alignment horizontal="right"/>
    </xf>
    <xf numFmtId="0" fontId="16" fillId="32" borderId="84" applyNumberFormat="0" applyProtection="0">
      <alignment horizontal="left"/>
    </xf>
    <xf numFmtId="0" fontId="14" fillId="0" borderId="89" applyFill="0" applyProtection="0">
      <alignment horizontal="right" vertical="top" wrapText="1"/>
    </xf>
    <xf numFmtId="0" fontId="16" fillId="32" borderId="84" applyNumberFormat="0" applyProtection="0">
      <alignment horizontal="right"/>
    </xf>
    <xf numFmtId="1" fontId="24" fillId="0" borderId="89" applyFill="0" applyProtection="0">
      <alignment horizontal="right" vertical="top" wrapText="1"/>
    </xf>
    <xf numFmtId="0" fontId="14" fillId="0" borderId="84" applyFill="0" applyProtection="0">
      <alignment horizontal="right" vertical="top" wrapText="1"/>
    </xf>
    <xf numFmtId="0" fontId="14" fillId="0" borderId="89" applyFill="0" applyProtection="0">
      <alignment horizontal="right" vertical="top" wrapText="1"/>
    </xf>
    <xf numFmtId="0" fontId="39" fillId="54" borderId="84"/>
    <xf numFmtId="0" fontId="20" fillId="30" borderId="86" applyNumberFormat="0" applyAlignment="0" applyProtection="0"/>
    <xf numFmtId="49" fontId="24" fillId="0" borderId="73" applyFill="0" applyProtection="0">
      <alignment horizontal="right"/>
    </xf>
    <xf numFmtId="2" fontId="24" fillId="0" borderId="73" applyFill="0" applyProtection="0">
      <alignment horizontal="right" vertical="top" wrapText="1"/>
    </xf>
    <xf numFmtId="2" fontId="14" fillId="0" borderId="73" applyFill="0" applyProtection="0">
      <alignment horizontal="right" vertical="top" wrapText="1"/>
    </xf>
    <xf numFmtId="2" fontId="24" fillId="0" borderId="89" applyFill="0" applyProtection="0">
      <alignment horizontal="right" vertical="top" wrapText="1"/>
    </xf>
    <xf numFmtId="0" fontId="16" fillId="32" borderId="84" applyNumberFormat="0" applyProtection="0">
      <alignment horizontal="left"/>
    </xf>
    <xf numFmtId="1" fontId="14" fillId="0" borderId="84" applyFill="0" applyProtection="0">
      <alignment horizontal="right" vertical="top" wrapText="1"/>
    </xf>
    <xf numFmtId="0" fontId="16" fillId="32" borderId="89" applyNumberFormat="0" applyProtection="0">
      <alignment horizontal="right"/>
    </xf>
    <xf numFmtId="0" fontId="39" fillId="54" borderId="91"/>
    <xf numFmtId="0" fontId="39" fillId="54" borderId="91"/>
    <xf numFmtId="0" fontId="39" fillId="54" borderId="89"/>
    <xf numFmtId="2" fontId="24" fillId="0" borderId="73" applyFill="0" applyProtection="0">
      <alignment horizontal="right" vertical="top" wrapText="1"/>
    </xf>
    <xf numFmtId="2" fontId="14" fillId="0" borderId="84" applyFill="0" applyProtection="0">
      <alignment horizontal="right" vertical="top" wrapText="1"/>
    </xf>
    <xf numFmtId="49" fontId="14" fillId="0" borderId="84" applyFill="0" applyProtection="0">
      <alignment horizontal="right"/>
    </xf>
    <xf numFmtId="1" fontId="24" fillId="0" borderId="73" applyFill="0" applyProtection="0">
      <alignment horizontal="right" vertical="top" wrapText="1"/>
    </xf>
    <xf numFmtId="0" fontId="16" fillId="32" borderId="73" applyNumberFormat="0" applyProtection="0">
      <alignment horizontal="left"/>
    </xf>
    <xf numFmtId="0" fontId="39" fillId="54" borderId="84"/>
    <xf numFmtId="0" fontId="14" fillId="0" borderId="89" applyFill="0" applyProtection="0">
      <alignment horizontal="right" vertical="top" wrapText="1"/>
    </xf>
    <xf numFmtId="0" fontId="16" fillId="32" borderId="89" applyNumberFormat="0" applyProtection="0">
      <alignment horizontal="left"/>
    </xf>
    <xf numFmtId="0" fontId="14" fillId="48" borderId="90" applyNumberFormat="0" applyFont="0" applyAlignment="0" applyProtection="0"/>
    <xf numFmtId="1" fontId="24" fillId="0" borderId="84" applyFill="0" applyProtection="0">
      <alignment horizontal="right" vertical="top" wrapText="1"/>
    </xf>
    <xf numFmtId="0" fontId="39" fillId="54" borderId="89"/>
    <xf numFmtId="2" fontId="14" fillId="0" borderId="89" applyFill="0" applyProtection="0">
      <alignment horizontal="right" vertical="top" wrapText="1"/>
    </xf>
    <xf numFmtId="1" fontId="14" fillId="0" borderId="73" applyFill="0" applyProtection="0">
      <alignment horizontal="right" vertical="top" wrapText="1"/>
    </xf>
    <xf numFmtId="2" fontId="14" fillId="0" borderId="73" applyFill="0" applyProtection="0">
      <alignment horizontal="right" vertical="top" wrapText="1"/>
    </xf>
    <xf numFmtId="0" fontId="16" fillId="32" borderId="73" applyNumberFormat="0" applyProtection="0">
      <alignment horizontal="right"/>
    </xf>
    <xf numFmtId="0" fontId="39" fillId="54" borderId="84"/>
    <xf numFmtId="0" fontId="39" fillId="54" borderId="73"/>
    <xf numFmtId="49" fontId="14" fillId="0" borderId="89" applyFill="0" applyProtection="0">
      <alignment horizontal="right"/>
    </xf>
    <xf numFmtId="0" fontId="16" fillId="32" borderId="89" applyNumberFormat="0" applyProtection="0">
      <alignment horizontal="left"/>
    </xf>
    <xf numFmtId="0" fontId="39" fillId="54" borderId="84"/>
    <xf numFmtId="0" fontId="24" fillId="0" borderId="89" applyFill="0" applyProtection="0">
      <alignment horizontal="right" vertical="top" wrapText="1"/>
    </xf>
    <xf numFmtId="1" fontId="14" fillId="0" borderId="89" applyFill="0" applyProtection="0">
      <alignment horizontal="right" vertical="top" wrapText="1"/>
    </xf>
    <xf numFmtId="0" fontId="39" fillId="54" borderId="89"/>
    <xf numFmtId="0" fontId="39" fillId="54" borderId="89"/>
    <xf numFmtId="2" fontId="14" fillId="0" borderId="89" applyFill="0" applyProtection="0">
      <alignment horizontal="right" vertical="top" wrapText="1"/>
    </xf>
    <xf numFmtId="0" fontId="39" fillId="54" borderId="91"/>
    <xf numFmtId="0" fontId="39" fillId="54" borderId="91"/>
    <xf numFmtId="0" fontId="39" fillId="54" borderId="89"/>
    <xf numFmtId="0" fontId="14" fillId="48" borderId="92" applyNumberFormat="0" applyFont="0" applyAlignment="0" applyProtection="0"/>
    <xf numFmtId="0" fontId="28" fillId="30" borderId="93" applyNumberFormat="0" applyAlignment="0" applyProtection="0"/>
    <xf numFmtId="0" fontId="18" fillId="29" borderId="93" applyNumberFormat="0" applyAlignment="0" applyProtection="0"/>
    <xf numFmtId="0" fontId="14" fillId="48" borderId="92" applyNumberFormat="0" applyFont="0" applyAlignment="0" applyProtection="0"/>
    <xf numFmtId="0" fontId="84" fillId="0" borderId="0"/>
    <xf numFmtId="9" fontId="84" fillId="0" borderId="0" applyFont="0" applyFill="0" applyBorder="0" applyAlignment="0" applyProtection="0"/>
    <xf numFmtId="2" fontId="24" fillId="0" borderId="118" applyFill="0" applyProtection="0">
      <alignment horizontal="right" vertical="top" wrapText="1"/>
    </xf>
    <xf numFmtId="0" fontId="18" fillId="29" borderId="94" applyNumberFormat="0" applyAlignment="0" applyProtection="0"/>
    <xf numFmtId="0" fontId="18" fillId="29" borderId="94" applyNumberFormat="0" applyAlignment="0" applyProtection="0"/>
    <xf numFmtId="0" fontId="39" fillId="54" borderId="113"/>
    <xf numFmtId="0" fontId="20" fillId="30" borderId="95" applyNumberFormat="0" applyAlignment="0" applyProtection="0"/>
    <xf numFmtId="0" fontId="20" fillId="30" borderId="95" applyNumberFormat="0" applyAlignment="0" applyProtection="0"/>
    <xf numFmtId="0" fontId="21" fillId="0" borderId="96" applyNumberFormat="0" applyFill="0" applyAlignment="0" applyProtection="0"/>
    <xf numFmtId="0" fontId="21" fillId="0" borderId="96" applyNumberFormat="0" applyFill="0" applyAlignment="0" applyProtection="0"/>
    <xf numFmtId="0" fontId="16" fillId="32" borderId="98" applyNumberFormat="0" applyProtection="0">
      <alignment horizontal="left"/>
    </xf>
    <xf numFmtId="0" fontId="16" fillId="32" borderId="98" applyNumberFormat="0" applyProtection="0">
      <alignment horizontal="right"/>
    </xf>
    <xf numFmtId="0" fontId="14" fillId="0" borderId="98" applyFill="0" applyProtection="0">
      <alignment horizontal="right" vertical="top" wrapText="1"/>
    </xf>
    <xf numFmtId="2" fontId="14" fillId="0" borderId="98" applyFill="0" applyProtection="0">
      <alignment horizontal="right" vertical="top" wrapText="1"/>
    </xf>
    <xf numFmtId="1" fontId="14" fillId="0" borderId="98" applyFill="0" applyProtection="0">
      <alignment horizontal="right" vertical="top" wrapText="1"/>
    </xf>
    <xf numFmtId="49" fontId="14" fillId="0" borderId="98" applyFill="0" applyProtection="0">
      <alignment horizontal="right"/>
    </xf>
    <xf numFmtId="0" fontId="16" fillId="32" borderId="98" applyNumberFormat="0" applyProtection="0">
      <alignment horizontal="left"/>
    </xf>
    <xf numFmtId="0" fontId="16" fillId="32" borderId="98" applyNumberFormat="0" applyProtection="0">
      <alignment horizontal="right"/>
    </xf>
    <xf numFmtId="0" fontId="14" fillId="0" borderId="98" applyFill="0" applyProtection="0">
      <alignment horizontal="right" vertical="top" wrapText="1"/>
    </xf>
    <xf numFmtId="2" fontId="14" fillId="0" borderId="98" applyFill="0" applyProtection="0">
      <alignment horizontal="right" vertical="top" wrapText="1"/>
    </xf>
    <xf numFmtId="1" fontId="14" fillId="0" borderId="98" applyFill="0" applyProtection="0">
      <alignment horizontal="right" vertical="top" wrapText="1"/>
    </xf>
    <xf numFmtId="49" fontId="14" fillId="0" borderId="98" applyFill="0" applyProtection="0">
      <alignment horizontal="right"/>
    </xf>
    <xf numFmtId="0" fontId="21" fillId="0" borderId="101" applyNumberFormat="0" applyFill="0" applyAlignment="0" applyProtection="0"/>
    <xf numFmtId="0" fontId="21" fillId="0" borderId="101" applyNumberFormat="0" applyFill="0" applyAlignment="0" applyProtection="0"/>
    <xf numFmtId="0" fontId="20" fillId="30" borderId="100" applyNumberFormat="0" applyAlignment="0" applyProtection="0"/>
    <xf numFmtId="0" fontId="20" fillId="30" borderId="100" applyNumberFormat="0" applyAlignment="0" applyProtection="0"/>
    <xf numFmtId="0" fontId="18" fillId="29" borderId="99" applyNumberFormat="0" applyAlignment="0" applyProtection="0"/>
    <xf numFmtId="0" fontId="18" fillId="29" borderId="99" applyNumberFormat="0" applyAlignment="0" applyProtection="0"/>
    <xf numFmtId="0" fontId="14" fillId="0" borderId="118" applyFill="0" applyProtection="0">
      <alignment horizontal="right" vertical="top" wrapText="1"/>
    </xf>
    <xf numFmtId="0" fontId="39" fillId="54" borderId="123"/>
    <xf numFmtId="0" fontId="16" fillId="32" borderId="98" applyNumberFormat="0" applyProtection="0">
      <alignment horizontal="left"/>
    </xf>
    <xf numFmtId="0" fontId="16" fillId="32" borderId="98" applyNumberFormat="0" applyProtection="0">
      <alignment horizontal="right"/>
    </xf>
    <xf numFmtId="1" fontId="14" fillId="0" borderId="98" applyFill="0" applyProtection="0">
      <alignment horizontal="right" vertical="top" wrapText="1"/>
    </xf>
    <xf numFmtId="49" fontId="14" fillId="0" borderId="98" applyFill="0" applyProtection="0">
      <alignment horizontal="right"/>
    </xf>
    <xf numFmtId="1" fontId="24" fillId="0" borderId="98" applyFill="0" applyProtection="0">
      <alignment horizontal="right" vertical="top" wrapText="1"/>
    </xf>
    <xf numFmtId="0" fontId="16" fillId="32" borderId="108" applyNumberFormat="0" applyProtection="0">
      <alignment horizontal="right"/>
    </xf>
    <xf numFmtId="0" fontId="39" fillId="54" borderId="118"/>
    <xf numFmtId="2" fontId="14" fillId="0" borderId="108" applyFill="0" applyProtection="0">
      <alignment horizontal="right" vertical="top" wrapText="1"/>
    </xf>
    <xf numFmtId="0" fontId="24" fillId="0" borderId="98" applyFill="0" applyProtection="0">
      <alignment horizontal="right" vertical="top" wrapText="1"/>
    </xf>
    <xf numFmtId="0" fontId="16" fillId="32" borderId="98" applyNumberFormat="0" applyProtection="0">
      <alignment horizontal="left"/>
    </xf>
    <xf numFmtId="0" fontId="14" fillId="48" borderId="97" applyNumberFormat="0" applyFont="0" applyAlignment="0" applyProtection="0"/>
    <xf numFmtId="0" fontId="28" fillId="30" borderId="94" applyNumberFormat="0" applyAlignment="0" applyProtection="0"/>
    <xf numFmtId="0" fontId="16" fillId="32" borderId="98" applyNumberFormat="0" applyProtection="0">
      <alignment horizontal="right"/>
    </xf>
    <xf numFmtId="1" fontId="14" fillId="0" borderId="118" applyFill="0" applyProtection="0">
      <alignment horizontal="right" vertical="top" wrapText="1"/>
    </xf>
    <xf numFmtId="2" fontId="14" fillId="0" borderId="98" applyFill="0" applyProtection="0">
      <alignment horizontal="right" vertical="top" wrapText="1"/>
    </xf>
    <xf numFmtId="0" fontId="14" fillId="48" borderId="97" applyNumberFormat="0" applyFont="0" applyAlignment="0" applyProtection="0"/>
    <xf numFmtId="0" fontId="24" fillId="0" borderId="118" applyFill="0" applyProtection="0">
      <alignment horizontal="right" vertical="top" wrapText="1"/>
    </xf>
    <xf numFmtId="49" fontId="14" fillId="0" borderId="108" applyFill="0" applyProtection="0">
      <alignment horizontal="right"/>
    </xf>
    <xf numFmtId="0" fontId="39" fillId="54" borderId="103"/>
    <xf numFmtId="0" fontId="16" fillId="32" borderId="118" applyNumberFormat="0" applyProtection="0">
      <alignment horizontal="right"/>
    </xf>
    <xf numFmtId="0" fontId="39" fillId="54" borderId="108"/>
    <xf numFmtId="0" fontId="16" fillId="32" borderId="118" applyNumberFormat="0" applyProtection="0">
      <alignment horizontal="left"/>
    </xf>
    <xf numFmtId="49" fontId="24" fillId="0" borderId="108" applyFill="0" applyProtection="0">
      <alignment horizontal="right"/>
    </xf>
    <xf numFmtId="0" fontId="39" fillId="54" borderId="103"/>
    <xf numFmtId="0" fontId="18" fillId="29" borderId="109" applyNumberFormat="0" applyAlignment="0" applyProtection="0"/>
    <xf numFmtId="1" fontId="24" fillId="0" borderId="108" applyFill="0" applyProtection="0">
      <alignment horizontal="right" vertical="top" wrapText="1"/>
    </xf>
    <xf numFmtId="0" fontId="16" fillId="32" borderId="118" applyNumberFormat="0" applyProtection="0">
      <alignment horizontal="right"/>
    </xf>
    <xf numFmtId="49" fontId="24" fillId="0" borderId="118" applyFill="0" applyProtection="0">
      <alignment horizontal="right"/>
    </xf>
    <xf numFmtId="0" fontId="16" fillId="32" borderId="108" applyNumberFormat="0" applyProtection="0">
      <alignment horizontal="right"/>
    </xf>
    <xf numFmtId="1" fontId="24" fillId="0" borderId="98" applyFill="0" applyProtection="0">
      <alignment horizontal="right" vertical="top" wrapText="1"/>
    </xf>
    <xf numFmtId="0" fontId="14" fillId="0" borderId="108" applyFill="0" applyProtection="0">
      <alignment horizontal="right" vertical="top" wrapText="1"/>
    </xf>
    <xf numFmtId="0" fontId="39" fillId="54" borderId="123"/>
    <xf numFmtId="0" fontId="21" fillId="0" borderId="106" applyNumberFormat="0" applyFill="0" applyAlignment="0" applyProtection="0"/>
    <xf numFmtId="0" fontId="39" fillId="54" borderId="123"/>
    <xf numFmtId="49" fontId="14" fillId="0" borderId="118" applyFill="0" applyProtection="0">
      <alignment horizontal="right"/>
    </xf>
    <xf numFmtId="0" fontId="14" fillId="0" borderId="108" applyFill="0" applyProtection="0">
      <alignment horizontal="right" vertical="top" wrapText="1"/>
    </xf>
    <xf numFmtId="0" fontId="16" fillId="32" borderId="118" applyNumberFormat="0" applyProtection="0">
      <alignment horizontal="right"/>
    </xf>
    <xf numFmtId="0" fontId="14" fillId="0" borderId="118" applyFill="0" applyProtection="0">
      <alignment horizontal="right" vertical="top" wrapText="1"/>
    </xf>
    <xf numFmtId="2" fontId="14" fillId="0" borderId="108" applyFill="0" applyProtection="0">
      <alignment horizontal="right" vertical="top" wrapText="1"/>
    </xf>
    <xf numFmtId="0" fontId="14" fillId="48" borderId="117" applyNumberFormat="0" applyFont="0" applyAlignment="0" applyProtection="0"/>
    <xf numFmtId="2" fontId="14" fillId="0" borderId="118" applyFill="0" applyProtection="0">
      <alignment horizontal="right" vertical="top" wrapText="1"/>
    </xf>
    <xf numFmtId="0" fontId="39" fillId="54" borderId="113"/>
    <xf numFmtId="0" fontId="14" fillId="0" borderId="108" applyFill="0" applyProtection="0">
      <alignment horizontal="right" vertical="top" wrapText="1"/>
    </xf>
    <xf numFmtId="0" fontId="21" fillId="0" borderId="116" applyNumberFormat="0" applyFill="0" applyAlignment="0" applyProtection="0"/>
    <xf numFmtId="1" fontId="14" fillId="0" borderId="98" applyFill="0" applyProtection="0">
      <alignment horizontal="right" vertical="top" wrapText="1"/>
    </xf>
    <xf numFmtId="49" fontId="24" fillId="0" borderId="98" applyFill="0" applyProtection="0">
      <alignment horizontal="right"/>
    </xf>
    <xf numFmtId="0" fontId="16" fillId="32" borderId="98" applyNumberFormat="0" applyProtection="0">
      <alignment horizontal="right"/>
    </xf>
    <xf numFmtId="0" fontId="39" fillId="54" borderId="108"/>
    <xf numFmtId="0" fontId="14" fillId="48" borderId="122" applyNumberFormat="0" applyFont="0" applyAlignment="0" applyProtection="0"/>
    <xf numFmtId="0" fontId="28" fillId="30" borderId="104" applyNumberFormat="0" applyAlignment="0" applyProtection="0"/>
    <xf numFmtId="1" fontId="14" fillId="0" borderId="108" applyFill="0" applyProtection="0">
      <alignment horizontal="right" vertical="top" wrapText="1"/>
    </xf>
    <xf numFmtId="0" fontId="18" fillId="29" borderId="104" applyNumberFormat="0" applyAlignment="0" applyProtection="0"/>
    <xf numFmtId="49" fontId="14" fillId="0" borderId="108" applyFill="0" applyProtection="0">
      <alignment horizontal="right"/>
    </xf>
    <xf numFmtId="0" fontId="39" fillId="54" borderId="113"/>
    <xf numFmtId="2" fontId="14" fillId="0" borderId="118" applyFill="0" applyProtection="0">
      <alignment horizontal="right" vertical="top" wrapText="1"/>
    </xf>
    <xf numFmtId="0" fontId="14" fillId="0" borderId="108" applyFill="0" applyProtection="0">
      <alignment horizontal="right" vertical="top" wrapText="1"/>
    </xf>
    <xf numFmtId="0" fontId="20" fillId="30" borderId="115" applyNumberFormat="0" applyAlignment="0" applyProtection="0"/>
    <xf numFmtId="1" fontId="14" fillId="0" borderId="108" applyFill="0" applyProtection="0">
      <alignment horizontal="right" vertical="top" wrapText="1"/>
    </xf>
    <xf numFmtId="0" fontId="14" fillId="0" borderId="98" applyFill="0" applyProtection="0">
      <alignment horizontal="right" vertical="top" wrapText="1"/>
    </xf>
    <xf numFmtId="0" fontId="39" fillId="54" borderId="98"/>
    <xf numFmtId="0" fontId="39" fillId="54" borderId="98"/>
    <xf numFmtId="0" fontId="39" fillId="54" borderId="98"/>
    <xf numFmtId="2" fontId="24" fillId="0" borderId="98" applyFill="0" applyProtection="0">
      <alignment horizontal="right" vertical="top" wrapText="1"/>
    </xf>
    <xf numFmtId="0" fontId="16" fillId="32" borderId="108" applyNumberFormat="0" applyProtection="0">
      <alignment horizontal="right"/>
    </xf>
    <xf numFmtId="0" fontId="39" fillId="54" borderId="98"/>
    <xf numFmtId="0" fontId="39" fillId="54" borderId="98"/>
    <xf numFmtId="1" fontId="24" fillId="0" borderId="98" applyFill="0" applyProtection="0">
      <alignment horizontal="right" vertical="top" wrapText="1"/>
    </xf>
    <xf numFmtId="1" fontId="14" fillId="0" borderId="98" applyFill="0" applyProtection="0">
      <alignment horizontal="right" vertical="top" wrapText="1"/>
    </xf>
    <xf numFmtId="0" fontId="16" fillId="32" borderId="118" applyNumberFormat="0" applyProtection="0">
      <alignment horizontal="right"/>
    </xf>
    <xf numFmtId="1" fontId="24" fillId="0" borderId="108" applyFill="0" applyProtection="0">
      <alignment horizontal="right" vertical="top" wrapText="1"/>
    </xf>
    <xf numFmtId="0" fontId="16" fillId="32" borderId="98" applyNumberFormat="0" applyProtection="0">
      <alignment horizontal="right"/>
    </xf>
    <xf numFmtId="0" fontId="16" fillId="32" borderId="118" applyNumberFormat="0" applyProtection="0">
      <alignment horizontal="right"/>
    </xf>
    <xf numFmtId="0" fontId="16" fillId="32" borderId="108" applyNumberFormat="0" applyProtection="0">
      <alignment horizontal="right"/>
    </xf>
    <xf numFmtId="49" fontId="24" fillId="0" borderId="118" applyFill="0" applyProtection="0">
      <alignment horizontal="right"/>
    </xf>
    <xf numFmtId="0" fontId="39" fillId="54" borderId="108"/>
    <xf numFmtId="0" fontId="39" fillId="54" borderId="108"/>
    <xf numFmtId="0" fontId="16" fillId="32" borderId="108" applyNumberFormat="0" applyProtection="0">
      <alignment horizontal="left"/>
    </xf>
    <xf numFmtId="1" fontId="14" fillId="0" borderId="108" applyFill="0" applyProtection="0">
      <alignment horizontal="right" vertical="top" wrapText="1"/>
    </xf>
    <xf numFmtId="49" fontId="14" fillId="0" borderId="108" applyFill="0" applyProtection="0">
      <alignment horizontal="right"/>
    </xf>
    <xf numFmtId="1" fontId="24" fillId="0" borderId="118" applyFill="0" applyProtection="0">
      <alignment horizontal="right" vertical="top" wrapText="1"/>
    </xf>
    <xf numFmtId="0" fontId="39" fillId="54" borderId="113"/>
    <xf numFmtId="0" fontId="14" fillId="0" borderId="118" applyFill="0" applyProtection="0">
      <alignment horizontal="right" vertical="top" wrapText="1"/>
    </xf>
    <xf numFmtId="2" fontId="14" fillId="0" borderId="118" applyFill="0" applyProtection="0">
      <alignment horizontal="right" vertical="top" wrapText="1"/>
    </xf>
    <xf numFmtId="0" fontId="24" fillId="0" borderId="118" applyFill="0" applyProtection="0">
      <alignment horizontal="right" vertical="top" wrapText="1"/>
    </xf>
    <xf numFmtId="0" fontId="16" fillId="32" borderId="98" applyNumberFormat="0" applyProtection="0">
      <alignment horizontal="right"/>
    </xf>
    <xf numFmtId="2" fontId="24" fillId="0" borderId="98" applyFill="0" applyProtection="0">
      <alignment horizontal="right" vertical="top" wrapText="1"/>
    </xf>
    <xf numFmtId="49" fontId="14" fillId="0" borderId="98" applyFill="0" applyProtection="0">
      <alignment horizontal="right"/>
    </xf>
    <xf numFmtId="1" fontId="14" fillId="0" borderId="118" applyFill="0" applyProtection="0">
      <alignment horizontal="right" vertical="top" wrapText="1"/>
    </xf>
    <xf numFmtId="0" fontId="21" fillId="0" borderId="116" applyNumberFormat="0" applyFill="0" applyAlignment="0" applyProtection="0"/>
    <xf numFmtId="0" fontId="18" fillId="29" borderId="114" applyNumberFormat="0" applyAlignment="0" applyProtection="0"/>
    <xf numFmtId="1" fontId="14" fillId="0" borderId="118" applyFill="0" applyProtection="0">
      <alignment horizontal="right" vertical="top" wrapText="1"/>
    </xf>
    <xf numFmtId="2" fontId="24" fillId="0" borderId="118" applyFill="0" applyProtection="0">
      <alignment horizontal="right" vertical="top" wrapText="1"/>
    </xf>
    <xf numFmtId="0" fontId="39" fillId="54" borderId="123"/>
    <xf numFmtId="0" fontId="28" fillId="30" borderId="114" applyNumberFormat="0" applyAlignment="0" applyProtection="0"/>
    <xf numFmtId="0" fontId="18" fillId="29" borderId="104" applyNumberFormat="0" applyAlignment="0" applyProtection="0"/>
    <xf numFmtId="1" fontId="14" fillId="0" borderId="108" applyFill="0" applyProtection="0">
      <alignment horizontal="right" vertical="top" wrapText="1"/>
    </xf>
    <xf numFmtId="0" fontId="39" fillId="54" borderId="108"/>
    <xf numFmtId="0" fontId="39" fillId="54" borderId="103"/>
    <xf numFmtId="0" fontId="39" fillId="54" borderId="118"/>
    <xf numFmtId="1" fontId="14" fillId="0" borderId="108" applyFill="0" applyProtection="0">
      <alignment horizontal="right" vertical="top" wrapText="1"/>
    </xf>
    <xf numFmtId="1" fontId="24" fillId="0" borderId="98" applyFill="0" applyProtection="0">
      <alignment horizontal="right" vertical="top" wrapText="1"/>
    </xf>
    <xf numFmtId="0" fontId="14" fillId="0" borderId="98" applyFill="0" applyProtection="0">
      <alignment horizontal="right" vertical="top" wrapText="1"/>
    </xf>
    <xf numFmtId="2" fontId="24" fillId="0" borderId="108" applyFill="0" applyProtection="0">
      <alignment horizontal="right" vertical="top" wrapText="1"/>
    </xf>
    <xf numFmtId="0" fontId="39" fillId="54" borderId="108"/>
    <xf numFmtId="49" fontId="24" fillId="0" borderId="118" applyFill="0" applyProtection="0">
      <alignment horizontal="right"/>
    </xf>
    <xf numFmtId="0" fontId="39" fillId="54" borderId="123"/>
    <xf numFmtId="0" fontId="39" fillId="54" borderId="113"/>
    <xf numFmtId="2" fontId="24" fillId="0" borderId="108" applyFill="0" applyProtection="0">
      <alignment horizontal="right" vertical="top" wrapText="1"/>
    </xf>
    <xf numFmtId="2" fontId="14" fillId="0" borderId="108" applyFill="0" applyProtection="0">
      <alignment horizontal="right" vertical="top" wrapText="1"/>
    </xf>
    <xf numFmtId="0" fontId="16" fillId="32" borderId="108" applyNumberFormat="0" applyProtection="0">
      <alignment horizontal="right"/>
    </xf>
    <xf numFmtId="0" fontId="20" fillId="30" borderId="105" applyNumberFormat="0" applyAlignment="0" applyProtection="0"/>
    <xf numFmtId="0" fontId="16" fillId="32" borderId="108" applyNumberFormat="0" applyProtection="0">
      <alignment horizontal="left"/>
    </xf>
    <xf numFmtId="2" fontId="24" fillId="0" borderId="108" applyFill="0" applyProtection="0">
      <alignment horizontal="right" vertical="top" wrapText="1"/>
    </xf>
    <xf numFmtId="0" fontId="39" fillId="54" borderId="98"/>
    <xf numFmtId="0" fontId="39" fillId="54" borderId="98"/>
    <xf numFmtId="0" fontId="14" fillId="48" borderId="102" applyNumberFormat="0" applyFont="0" applyAlignment="0" applyProtection="0"/>
    <xf numFmtId="49" fontId="24" fillId="0" borderId="98" applyFill="0" applyProtection="0">
      <alignment horizontal="right"/>
    </xf>
    <xf numFmtId="0" fontId="39" fillId="54" borderId="98"/>
    <xf numFmtId="2" fontId="24" fillId="0" borderId="98" applyFill="0" applyProtection="0">
      <alignment horizontal="right" vertical="top" wrapText="1"/>
    </xf>
    <xf numFmtId="0" fontId="28" fillId="30" borderId="99" applyNumberFormat="0" applyAlignment="0" applyProtection="0"/>
    <xf numFmtId="49" fontId="14" fillId="0" borderId="98" applyFill="0" applyProtection="0">
      <alignment horizontal="right"/>
    </xf>
    <xf numFmtId="2" fontId="24" fillId="0" borderId="108" applyFill="0" applyProtection="0">
      <alignment horizontal="right" vertical="top" wrapText="1"/>
    </xf>
    <xf numFmtId="0" fontId="14" fillId="0" borderId="98" applyFill="0" applyProtection="0">
      <alignment horizontal="right" vertical="top" wrapText="1"/>
    </xf>
    <xf numFmtId="2" fontId="14" fillId="0" borderId="98" applyFill="0" applyProtection="0">
      <alignment horizontal="right" vertical="top" wrapText="1"/>
    </xf>
    <xf numFmtId="0" fontId="16" fillId="32" borderId="108" applyNumberFormat="0" applyProtection="0">
      <alignment horizontal="right"/>
    </xf>
    <xf numFmtId="0" fontId="39" fillId="54" borderId="123"/>
    <xf numFmtId="49" fontId="14" fillId="0" borderId="108" applyFill="0" applyProtection="0">
      <alignment horizontal="right"/>
    </xf>
    <xf numFmtId="0" fontId="16" fillId="32" borderId="108" applyNumberFormat="0" applyProtection="0">
      <alignment horizontal="left"/>
    </xf>
    <xf numFmtId="0" fontId="20" fillId="30" borderId="110" applyNumberFormat="0" applyAlignment="0" applyProtection="0"/>
    <xf numFmtId="0" fontId="39" fillId="54" borderId="123"/>
    <xf numFmtId="2" fontId="14" fillId="0" borderId="118" applyFill="0" applyProtection="0">
      <alignment horizontal="right" vertical="top" wrapText="1"/>
    </xf>
    <xf numFmtId="0" fontId="39" fillId="54" borderId="123"/>
    <xf numFmtId="0" fontId="39" fillId="54" borderId="103"/>
    <xf numFmtId="0" fontId="16" fillId="32" borderId="118" applyNumberFormat="0" applyProtection="0">
      <alignment horizontal="left"/>
    </xf>
    <xf numFmtId="0" fontId="39" fillId="54" borderId="113"/>
    <xf numFmtId="49" fontId="14" fillId="0" borderId="118" applyFill="0" applyProtection="0">
      <alignment horizontal="right"/>
    </xf>
    <xf numFmtId="49" fontId="24" fillId="0" borderId="108" applyFill="0" applyProtection="0">
      <alignment horizontal="right"/>
    </xf>
    <xf numFmtId="0" fontId="14" fillId="0" borderId="118" applyFill="0" applyProtection="0">
      <alignment horizontal="right" vertical="top" wrapText="1"/>
    </xf>
    <xf numFmtId="2" fontId="14" fillId="0" borderId="98" applyFill="0" applyProtection="0">
      <alignment horizontal="right" vertical="top" wrapText="1"/>
    </xf>
    <xf numFmtId="0" fontId="18" fillId="29" borderId="119" applyNumberFormat="0" applyAlignment="0" applyProtection="0"/>
    <xf numFmtId="0" fontId="16" fillId="32" borderId="118" applyNumberFormat="0" applyProtection="0">
      <alignment horizontal="right"/>
    </xf>
    <xf numFmtId="0" fontId="39" fillId="54" borderId="113"/>
    <xf numFmtId="0" fontId="18" fillId="29" borderId="109" applyNumberFormat="0" applyAlignment="0" applyProtection="0"/>
    <xf numFmtId="0" fontId="14" fillId="48" borderId="107" applyNumberFormat="0" applyFont="0" applyAlignment="0" applyProtection="0"/>
    <xf numFmtId="2" fontId="24" fillId="0" borderId="118" applyFill="0" applyProtection="0">
      <alignment horizontal="right" vertical="top" wrapText="1"/>
    </xf>
    <xf numFmtId="0" fontId="39" fillId="54" borderId="108"/>
    <xf numFmtId="2" fontId="24" fillId="0" borderId="118" applyFill="0" applyProtection="0">
      <alignment horizontal="right" vertical="top" wrapText="1"/>
    </xf>
    <xf numFmtId="1" fontId="24" fillId="0" borderId="108" applyFill="0" applyProtection="0">
      <alignment horizontal="right" vertical="top" wrapText="1"/>
    </xf>
    <xf numFmtId="2" fontId="14" fillId="0" borderId="108" applyFill="0" applyProtection="0">
      <alignment horizontal="right" vertical="top" wrapText="1"/>
    </xf>
    <xf numFmtId="0" fontId="14" fillId="48" borderId="107" applyNumberFormat="0" applyFont="0" applyAlignment="0" applyProtection="0"/>
    <xf numFmtId="1" fontId="14" fillId="0" borderId="118" applyFill="0" applyProtection="0">
      <alignment horizontal="right" vertical="top" wrapText="1"/>
    </xf>
    <xf numFmtId="0" fontId="18" fillId="29" borderId="119" applyNumberFormat="0" applyAlignment="0" applyProtection="0"/>
    <xf numFmtId="1" fontId="24" fillId="0" borderId="118" applyFill="0" applyProtection="0">
      <alignment horizontal="right" vertical="top" wrapText="1"/>
    </xf>
    <xf numFmtId="0" fontId="39" fillId="54" borderId="118"/>
    <xf numFmtId="0" fontId="28" fillId="30" borderId="109" applyNumberFormat="0" applyAlignment="0" applyProtection="0"/>
    <xf numFmtId="0" fontId="39" fillId="54" borderId="118"/>
    <xf numFmtId="1" fontId="24" fillId="0" borderId="108" applyFill="0" applyProtection="0">
      <alignment horizontal="right" vertical="top" wrapText="1"/>
    </xf>
    <xf numFmtId="1" fontId="14" fillId="0" borderId="118" applyFill="0" applyProtection="0">
      <alignment horizontal="right" vertical="top" wrapText="1"/>
    </xf>
    <xf numFmtId="0" fontId="16" fillId="32" borderId="98" applyNumberFormat="0" applyProtection="0">
      <alignment horizontal="left"/>
    </xf>
    <xf numFmtId="2" fontId="14" fillId="0" borderId="108" applyFill="0" applyProtection="0">
      <alignment horizontal="right" vertical="top" wrapText="1"/>
    </xf>
    <xf numFmtId="49" fontId="24" fillId="0" borderId="98" applyFill="0" applyProtection="0">
      <alignment horizontal="right"/>
    </xf>
    <xf numFmtId="1" fontId="14" fillId="0" borderId="98" applyFill="0" applyProtection="0">
      <alignment horizontal="right" vertical="top" wrapText="1"/>
    </xf>
    <xf numFmtId="0" fontId="16" fillId="32" borderId="118" applyNumberFormat="0" applyProtection="0">
      <alignment horizontal="left"/>
    </xf>
    <xf numFmtId="0" fontId="39" fillId="54" borderId="118"/>
    <xf numFmtId="0" fontId="21" fillId="0" borderId="121" applyNumberFormat="0" applyFill="0" applyAlignment="0" applyProtection="0"/>
    <xf numFmtId="49" fontId="14" fillId="0" borderId="118" applyFill="0" applyProtection="0">
      <alignment horizontal="right"/>
    </xf>
    <xf numFmtId="0" fontId="14" fillId="48" borderId="117" applyNumberFormat="0" applyFont="0" applyAlignment="0" applyProtection="0"/>
    <xf numFmtId="49" fontId="14" fillId="0" borderId="118" applyFill="0" applyProtection="0">
      <alignment horizontal="right"/>
    </xf>
    <xf numFmtId="0" fontId="21" fillId="0" borderId="121" applyNumberFormat="0" applyFill="0" applyAlignment="0" applyProtection="0"/>
    <xf numFmtId="49" fontId="14" fillId="0" borderId="108" applyFill="0" applyProtection="0">
      <alignment horizontal="right"/>
    </xf>
    <xf numFmtId="0" fontId="16" fillId="32" borderId="108" applyNumberFormat="0" applyProtection="0">
      <alignment horizontal="left"/>
    </xf>
    <xf numFmtId="49" fontId="14" fillId="0" borderId="118" applyFill="0" applyProtection="0">
      <alignment horizontal="right"/>
    </xf>
    <xf numFmtId="1" fontId="24" fillId="0" borderId="118" applyFill="0" applyProtection="0">
      <alignment horizontal="right" vertical="top" wrapText="1"/>
    </xf>
    <xf numFmtId="0" fontId="16" fillId="32" borderId="118" applyNumberFormat="0" applyProtection="0">
      <alignment horizontal="left"/>
    </xf>
    <xf numFmtId="0" fontId="14" fillId="0" borderId="118" applyFill="0" applyProtection="0">
      <alignment horizontal="right" vertical="top" wrapText="1"/>
    </xf>
    <xf numFmtId="0" fontId="39" fillId="54" borderId="108"/>
    <xf numFmtId="0" fontId="16" fillId="32" borderId="118" applyNumberFormat="0" applyProtection="0">
      <alignment horizontal="left"/>
    </xf>
    <xf numFmtId="1" fontId="24" fillId="0" borderId="98" applyFill="0" applyProtection="0">
      <alignment horizontal="right" vertical="top" wrapText="1"/>
    </xf>
    <xf numFmtId="2" fontId="24" fillId="0" borderId="98" applyFill="0" applyProtection="0">
      <alignment horizontal="right" vertical="top" wrapText="1"/>
    </xf>
    <xf numFmtId="49" fontId="24" fillId="0" borderId="98" applyFill="0" applyProtection="0">
      <alignment horizontal="right"/>
    </xf>
    <xf numFmtId="1" fontId="24" fillId="0" borderId="118" applyFill="0" applyProtection="0">
      <alignment horizontal="right" vertical="top" wrapText="1"/>
    </xf>
    <xf numFmtId="0" fontId="14" fillId="0" borderId="98" applyFill="0" applyProtection="0">
      <alignment horizontal="right" vertical="top" wrapText="1"/>
    </xf>
    <xf numFmtId="49" fontId="24" fillId="0" borderId="108" applyFill="0" applyProtection="0">
      <alignment horizontal="right"/>
    </xf>
    <xf numFmtId="0" fontId="39" fillId="54" borderId="118"/>
    <xf numFmtId="0" fontId="14" fillId="0" borderId="118" applyFill="0" applyProtection="0">
      <alignment horizontal="right" vertical="top" wrapText="1"/>
    </xf>
    <xf numFmtId="0" fontId="39" fillId="54" borderId="103"/>
    <xf numFmtId="49" fontId="24" fillId="0" borderId="108" applyFill="0" applyProtection="0">
      <alignment horizontal="right"/>
    </xf>
    <xf numFmtId="1" fontId="14" fillId="0" borderId="108" applyFill="0" applyProtection="0">
      <alignment horizontal="right" vertical="top" wrapText="1"/>
    </xf>
    <xf numFmtId="0" fontId="16" fillId="32" borderId="118" applyNumberFormat="0" applyProtection="0">
      <alignment horizontal="right"/>
    </xf>
    <xf numFmtId="0" fontId="14" fillId="0" borderId="108" applyFill="0" applyProtection="0">
      <alignment horizontal="right" vertical="top" wrapText="1"/>
    </xf>
    <xf numFmtId="0" fontId="14" fillId="0" borderId="118" applyFill="0" applyProtection="0">
      <alignment horizontal="right" vertical="top" wrapText="1"/>
    </xf>
    <xf numFmtId="0" fontId="39" fillId="54" borderId="118"/>
    <xf numFmtId="0" fontId="14" fillId="0" borderId="108" applyFill="0" applyProtection="0">
      <alignment horizontal="right" vertical="top" wrapText="1"/>
    </xf>
    <xf numFmtId="0" fontId="39" fillId="54" borderId="103"/>
    <xf numFmtId="0" fontId="21" fillId="0" borderId="106" applyNumberFormat="0" applyFill="0" applyAlignment="0" applyProtection="0"/>
    <xf numFmtId="0" fontId="16" fillId="32" borderId="108" applyNumberFormat="0" applyProtection="0">
      <alignment horizontal="left"/>
    </xf>
    <xf numFmtId="1" fontId="24" fillId="0" borderId="108" applyFill="0" applyProtection="0">
      <alignment horizontal="right" vertical="top" wrapText="1"/>
    </xf>
    <xf numFmtId="0" fontId="21" fillId="0" borderId="111" applyNumberFormat="0" applyFill="0" applyAlignment="0" applyProtection="0"/>
    <xf numFmtId="0" fontId="16" fillId="32" borderId="108" applyNumberFormat="0" applyProtection="0">
      <alignment horizontal="right"/>
    </xf>
    <xf numFmtId="0" fontId="14" fillId="0" borderId="98" applyFill="0" applyProtection="0">
      <alignment horizontal="right" vertical="top" wrapText="1"/>
    </xf>
    <xf numFmtId="0" fontId="24" fillId="0" borderId="108" applyFill="0" applyProtection="0">
      <alignment horizontal="right" vertical="top" wrapText="1"/>
    </xf>
    <xf numFmtId="49" fontId="24" fillId="0" borderId="98" applyFill="0" applyProtection="0">
      <alignment horizontal="right"/>
    </xf>
    <xf numFmtId="0" fontId="16" fillId="32" borderId="98" applyNumberFormat="0" applyProtection="0">
      <alignment horizontal="left"/>
    </xf>
    <xf numFmtId="0" fontId="14" fillId="0" borderId="108" applyFill="0" applyProtection="0">
      <alignment horizontal="right" vertical="top" wrapText="1"/>
    </xf>
    <xf numFmtId="0" fontId="16" fillId="32" borderId="118" applyNumberFormat="0" applyProtection="0">
      <alignment horizontal="left"/>
    </xf>
    <xf numFmtId="49" fontId="24" fillId="0" borderId="108" applyFill="0" applyProtection="0">
      <alignment horizontal="right"/>
    </xf>
    <xf numFmtId="0" fontId="20" fillId="30" borderId="110" applyNumberFormat="0" applyAlignment="0" applyProtection="0"/>
    <xf numFmtId="0" fontId="16" fillId="32" borderId="108" applyNumberFormat="0" applyProtection="0">
      <alignment horizontal="left"/>
    </xf>
    <xf numFmtId="0" fontId="39" fillId="54" borderId="118"/>
    <xf numFmtId="0" fontId="20" fillId="30" borderId="120" applyNumberFormat="0" applyAlignment="0" applyProtection="0"/>
    <xf numFmtId="1" fontId="24" fillId="0" borderId="118" applyFill="0" applyProtection="0">
      <alignment horizontal="right" vertical="top" wrapText="1"/>
    </xf>
    <xf numFmtId="1" fontId="14" fillId="0" borderId="118" applyFill="0" applyProtection="0">
      <alignment horizontal="right" vertical="top" wrapText="1"/>
    </xf>
    <xf numFmtId="0" fontId="14" fillId="48" borderId="112" applyNumberFormat="0" applyFont="0" applyAlignment="0" applyProtection="0"/>
    <xf numFmtId="0" fontId="18" fillId="29" borderId="114" applyNumberFormat="0" applyAlignment="0" applyProtection="0"/>
    <xf numFmtId="0" fontId="39" fillId="54" borderId="113"/>
    <xf numFmtId="0" fontId="39" fillId="54" borderId="103"/>
    <xf numFmtId="0" fontId="21" fillId="0" borderId="111" applyNumberFormat="0" applyFill="0" applyAlignment="0" applyProtection="0"/>
    <xf numFmtId="49" fontId="14" fillId="0" borderId="98" applyFill="0" applyProtection="0">
      <alignment horizontal="right"/>
    </xf>
    <xf numFmtId="0" fontId="20" fillId="30" borderId="105" applyNumberFormat="0" applyAlignment="0" applyProtection="0"/>
    <xf numFmtId="2" fontId="24" fillId="0" borderId="98" applyFill="0" applyProtection="0">
      <alignment horizontal="right" vertical="top" wrapText="1"/>
    </xf>
    <xf numFmtId="2" fontId="14" fillId="0" borderId="98" applyFill="0" applyProtection="0">
      <alignment horizontal="right" vertical="top" wrapText="1"/>
    </xf>
    <xf numFmtId="0" fontId="20" fillId="30" borderId="120" applyNumberFormat="0" applyAlignment="0" applyProtection="0"/>
    <xf numFmtId="49" fontId="14" fillId="0" borderId="108" applyFill="0" applyProtection="0">
      <alignment horizontal="right"/>
    </xf>
    <xf numFmtId="2" fontId="14" fillId="0" borderId="108" applyFill="0" applyProtection="0">
      <alignment horizontal="right" vertical="top" wrapText="1"/>
    </xf>
    <xf numFmtId="0" fontId="39" fillId="54" borderId="103"/>
    <xf numFmtId="2" fontId="14" fillId="0" borderId="118" applyFill="0" applyProtection="0">
      <alignment horizontal="right" vertical="top" wrapText="1"/>
    </xf>
    <xf numFmtId="2" fontId="14" fillId="0" borderId="118" applyFill="0" applyProtection="0">
      <alignment horizontal="right" vertical="top" wrapText="1"/>
    </xf>
    <xf numFmtId="0" fontId="28" fillId="30" borderId="119" applyNumberFormat="0" applyAlignment="0" applyProtection="0"/>
    <xf numFmtId="0" fontId="24" fillId="0" borderId="98" applyFill="0" applyProtection="0">
      <alignment horizontal="right" vertical="top" wrapText="1"/>
    </xf>
    <xf numFmtId="1" fontId="14" fillId="0" borderId="98" applyFill="0" applyProtection="0">
      <alignment horizontal="right" vertical="top" wrapText="1"/>
    </xf>
    <xf numFmtId="0" fontId="14" fillId="48" borderId="102" applyNumberFormat="0" applyFont="0" applyAlignment="0" applyProtection="0"/>
    <xf numFmtId="1" fontId="14" fillId="0" borderId="118" applyFill="0" applyProtection="0">
      <alignment horizontal="right" vertical="top" wrapText="1"/>
    </xf>
    <xf numFmtId="0" fontId="39" fillId="54" borderId="98"/>
    <xf numFmtId="0" fontId="39" fillId="54" borderId="98"/>
    <xf numFmtId="2" fontId="14" fillId="0" borderId="98" applyFill="0" applyProtection="0">
      <alignment horizontal="right" vertical="top" wrapText="1"/>
    </xf>
    <xf numFmtId="2" fontId="24" fillId="0" borderId="108" applyFill="0" applyProtection="0">
      <alignment horizontal="right" vertical="top" wrapText="1"/>
    </xf>
    <xf numFmtId="0" fontId="20" fillId="30" borderId="115" applyNumberFormat="0" applyAlignment="0" applyProtection="0"/>
    <xf numFmtId="0" fontId="39" fillId="54" borderId="103"/>
    <xf numFmtId="0" fontId="39" fillId="54" borderId="103"/>
    <xf numFmtId="0" fontId="39" fillId="54" borderId="98"/>
    <xf numFmtId="0" fontId="24" fillId="0" borderId="108" applyFill="0" applyProtection="0">
      <alignment horizontal="right" vertical="top" wrapText="1"/>
    </xf>
    <xf numFmtId="1" fontId="14" fillId="0" borderId="108" applyFill="0" applyProtection="0">
      <alignment horizontal="right" vertical="top" wrapText="1"/>
    </xf>
    <xf numFmtId="0" fontId="14" fillId="48" borderId="112" applyNumberFormat="0" applyFont="0" applyAlignment="0" applyProtection="0"/>
    <xf numFmtId="0" fontId="39" fillId="54" borderId="108"/>
    <xf numFmtId="0" fontId="39" fillId="54" borderId="108"/>
    <xf numFmtId="2" fontId="14" fillId="0" borderId="108" applyFill="0" applyProtection="0">
      <alignment horizontal="right" vertical="top" wrapText="1"/>
    </xf>
    <xf numFmtId="2" fontId="24" fillId="0" borderId="118" applyFill="0" applyProtection="0">
      <alignment horizontal="right" vertical="top" wrapText="1"/>
    </xf>
    <xf numFmtId="0" fontId="39" fillId="54" borderId="113"/>
    <xf numFmtId="0" fontId="39" fillId="54" borderId="113"/>
    <xf numFmtId="0" fontId="39" fillId="54" borderId="108"/>
    <xf numFmtId="0" fontId="14" fillId="48" borderId="122" applyNumberFormat="0" applyFont="0" applyAlignment="0" applyProtection="0"/>
    <xf numFmtId="49" fontId="24" fillId="0" borderId="118" applyFill="0" applyProtection="0">
      <alignment horizontal="right"/>
    </xf>
    <xf numFmtId="49" fontId="24" fillId="0" borderId="118" applyFill="0" applyProtection="0">
      <alignment horizontal="right"/>
    </xf>
    <xf numFmtId="2" fontId="14" fillId="0" borderId="118" applyFill="0" applyProtection="0">
      <alignment horizontal="right" vertical="top" wrapText="1"/>
    </xf>
    <xf numFmtId="0" fontId="39" fillId="54" borderId="118"/>
    <xf numFmtId="0" fontId="39" fillId="54" borderId="118"/>
    <xf numFmtId="49" fontId="14" fillId="0" borderId="118" applyFill="0" applyProtection="0">
      <alignment horizontal="right"/>
    </xf>
    <xf numFmtId="0" fontId="39" fillId="54" borderId="123"/>
    <xf numFmtId="0" fontId="39" fillId="54" borderId="123"/>
    <xf numFmtId="0" fontId="39" fillId="54" borderId="118"/>
    <xf numFmtId="0" fontId="12" fillId="0" borderId="0"/>
    <xf numFmtId="172" fontId="12" fillId="0" borderId="0"/>
    <xf numFmtId="3" fontId="12" fillId="8" borderId="2" applyFont="0" applyFill="0" applyBorder="0" applyAlignment="0" applyProtection="0"/>
    <xf numFmtId="0" fontId="12" fillId="61" borderId="79" applyNumberFormat="0" applyFont="0" applyAlignment="0" applyProtection="0"/>
    <xf numFmtId="0" fontId="12" fillId="61" borderId="79" applyNumberFormat="0" applyFont="0" applyAlignment="0" applyProtection="0"/>
    <xf numFmtId="0" fontId="12" fillId="61" borderId="79" applyNumberFormat="0" applyFont="0" applyAlignment="0" applyProtection="0"/>
    <xf numFmtId="0" fontId="12" fillId="61" borderId="79" applyNumberFormat="0" applyFont="0" applyAlignment="0" applyProtection="0"/>
    <xf numFmtId="0" fontId="28" fillId="30" borderId="119" applyNumberFormat="0" applyAlignment="0" applyProtection="0"/>
    <xf numFmtId="0" fontId="28" fillId="30" borderId="119" applyNumberFormat="0" applyAlignment="0" applyProtection="0"/>
    <xf numFmtId="16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12" fillId="0" borderId="0" applyFont="0" applyFill="0" applyBorder="0" applyAlignment="0" applyProtection="0"/>
    <xf numFmtId="0" fontId="18" fillId="29" borderId="119"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73" fontId="12" fillId="0" borderId="0"/>
    <xf numFmtId="173"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48" borderId="122" applyNumberFormat="0" applyFont="0" applyAlignment="0" applyProtection="0"/>
    <xf numFmtId="0" fontId="12" fillId="48" borderId="122" applyNumberFormat="0" applyFont="0" applyAlignment="0" applyProtection="0"/>
    <xf numFmtId="0" fontId="20" fillId="30" borderId="12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1" fillId="0" borderId="121" applyNumberFormat="0" applyFill="0" applyAlignment="0" applyProtection="0"/>
    <xf numFmtId="174" fontId="12" fillId="0" borderId="0" applyFont="0" applyFill="0" applyBorder="0" applyAlignment="0" applyProtection="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12" fillId="48" borderId="122" applyNumberFormat="0" applyFont="0" applyAlignment="0" applyProtection="0"/>
    <xf numFmtId="0" fontId="12" fillId="48" borderId="122" applyNumberFormat="0" applyFont="0" applyAlignment="0" applyProtection="0"/>
    <xf numFmtId="0" fontId="18" fillId="29" borderId="119" applyNumberFormat="0" applyAlignment="0" applyProtection="0"/>
    <xf numFmtId="0" fontId="18" fillId="29" borderId="119" applyNumberFormat="0" applyAlignment="0" applyProtection="0"/>
    <xf numFmtId="0" fontId="28" fillId="30" borderId="119" applyNumberFormat="0" applyAlignment="0" applyProtection="0"/>
    <xf numFmtId="0" fontId="28" fillId="30" borderId="119" applyNumberFormat="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20" fillId="30" borderId="120" applyNumberFormat="0" applyAlignment="0" applyProtection="0"/>
    <xf numFmtId="0" fontId="20" fillId="30" borderId="120" applyNumberFormat="0" applyAlignment="0" applyProtection="0"/>
    <xf numFmtId="0" fontId="21" fillId="0" borderId="121" applyNumberFormat="0" applyFill="0" applyAlignment="0" applyProtection="0"/>
    <xf numFmtId="0" fontId="21" fillId="0" borderId="121" applyNumberFormat="0" applyFill="0" applyAlignment="0" applyProtection="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9" fontId="12" fillId="0" borderId="0" applyFont="0" applyFill="0" applyBorder="0" applyAlignment="0" applyProtection="0"/>
    <xf numFmtId="0" fontId="18" fillId="29" borderId="124" applyNumberFormat="0" applyAlignment="0" applyProtection="0"/>
    <xf numFmtId="0" fontId="18" fillId="29" borderId="124" applyNumberFormat="0" applyAlignment="0" applyProtection="0"/>
    <xf numFmtId="0" fontId="20" fillId="30" borderId="125" applyNumberFormat="0" applyAlignment="0" applyProtection="0"/>
    <xf numFmtId="0" fontId="20" fillId="30" borderId="125" applyNumberFormat="0" applyAlignment="0" applyProtection="0"/>
    <xf numFmtId="9" fontId="12" fillId="0" borderId="0" applyFont="0" applyFill="0" applyBorder="0" applyAlignment="0" applyProtection="0"/>
    <xf numFmtId="0" fontId="21" fillId="0" borderId="126" applyNumberFormat="0" applyFill="0" applyAlignment="0" applyProtection="0"/>
    <xf numFmtId="0" fontId="21" fillId="0" borderId="126" applyNumberFormat="0" applyFill="0" applyAlignment="0" applyProtection="0"/>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49" fontId="12"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2" fillId="0" borderId="0"/>
    <xf numFmtId="164" fontId="12" fillId="0" borderId="0" applyFont="0" applyFill="0" applyBorder="0" applyAlignment="0" applyProtection="0"/>
    <xf numFmtId="0" fontId="12" fillId="48" borderId="127" applyNumberFormat="0" applyFont="0" applyAlignment="0" applyProtection="0"/>
    <xf numFmtId="0" fontId="28" fillId="30" borderId="124" applyNumberFormat="0" applyAlignment="0" applyProtection="0"/>
    <xf numFmtId="16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0" fontId="12" fillId="48" borderId="127" applyNumberFormat="0" applyFont="0" applyAlignment="0" applyProtection="0"/>
    <xf numFmtId="9" fontId="12" fillId="0" borderId="0" applyFont="0" applyFill="0" applyBorder="0" applyAlignment="0" applyProtection="0"/>
    <xf numFmtId="0" fontId="12" fillId="0" borderId="0"/>
    <xf numFmtId="0" fontId="12" fillId="0" borderId="0"/>
    <xf numFmtId="0" fontId="12" fillId="0" borderId="0" applyNumberFormat="0" applyFont="0" applyFill="0" applyBorder="0" applyProtection="0">
      <alignment horizontal="left" vertical="center" indent="2"/>
    </xf>
    <xf numFmtId="0" fontId="12" fillId="0" borderId="0" applyNumberFormat="0" applyFont="0" applyFill="0" applyBorder="0" applyProtection="0">
      <alignment horizontal="left" vertical="center" indent="5"/>
    </xf>
    <xf numFmtId="0" fontId="12" fillId="0" borderId="0"/>
    <xf numFmtId="0" fontId="12" fillId="0" borderId="0"/>
    <xf numFmtId="0" fontId="12" fillId="54" borderId="0" applyNumberFormat="0" applyFont="0" applyBorder="0" applyAlignment="0" applyProtection="0"/>
    <xf numFmtId="170" fontId="12" fillId="0" borderId="0" applyFont="0" applyFill="0" applyBorder="0" applyAlignment="0" applyProtection="0"/>
    <xf numFmtId="0" fontId="12" fillId="0" borderId="0"/>
    <xf numFmtId="0" fontId="12" fillId="0" borderId="128" applyFill="0" applyProtection="0">
      <alignment horizontal="right" vertical="top" wrapText="1"/>
    </xf>
    <xf numFmtId="2" fontId="12" fillId="0" borderId="1" applyFill="0" applyProtection="0">
      <alignment horizontal="right" vertical="top" wrapText="1"/>
    </xf>
    <xf numFmtId="1" fontId="12" fillId="0" borderId="1" applyFill="0" applyProtection="0">
      <alignment horizontal="right" vertical="top" wrapText="1"/>
    </xf>
    <xf numFmtId="49" fontId="12" fillId="0" borderId="1" applyFill="0" applyProtection="0">
      <alignment horizontal="right"/>
    </xf>
    <xf numFmtId="0" fontId="16" fillId="32" borderId="1" applyNumberFormat="0" applyProtection="0">
      <alignment horizontal="left"/>
    </xf>
    <xf numFmtId="0" fontId="16" fillId="32" borderId="1" applyNumberFormat="0" applyProtection="0">
      <alignment horizontal="right"/>
    </xf>
    <xf numFmtId="0" fontId="12" fillId="0" borderId="1" applyFill="0" applyProtection="0">
      <alignment horizontal="right" vertical="top" wrapText="1"/>
    </xf>
    <xf numFmtId="2" fontId="12" fillId="0" borderId="1" applyFill="0" applyProtection="0">
      <alignment horizontal="right" vertical="top" wrapText="1"/>
    </xf>
    <xf numFmtId="1" fontId="12" fillId="0" borderId="1" applyFill="0" applyProtection="0">
      <alignment horizontal="right" vertical="top" wrapText="1"/>
    </xf>
    <xf numFmtId="49" fontId="12" fillId="0" borderId="1" applyFill="0" applyProtection="0">
      <alignment horizontal="right"/>
    </xf>
    <xf numFmtId="0" fontId="16" fillId="32" borderId="1" applyNumberFormat="0" applyProtection="0">
      <alignment horizontal="left"/>
    </xf>
    <xf numFmtId="0" fontId="16" fillId="32" borderId="1" applyNumberFormat="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0" fontId="39" fillId="54" borderId="128"/>
    <xf numFmtId="0" fontId="12" fillId="0" borderId="1" applyFill="0" applyProtection="0">
      <alignment horizontal="right" vertical="top" wrapText="1"/>
    </xf>
    <xf numFmtId="0" fontId="16" fillId="32" borderId="1" applyNumberFormat="0" applyProtection="0">
      <alignment horizontal="right"/>
    </xf>
    <xf numFmtId="2" fontId="24" fillId="0" borderId="1" applyFill="0" applyProtection="0">
      <alignment horizontal="right" vertical="top" wrapText="1"/>
    </xf>
    <xf numFmtId="0" fontId="24" fillId="0" borderId="128" applyFill="0" applyProtection="0">
      <alignment horizontal="right" vertical="top" wrapText="1"/>
    </xf>
    <xf numFmtId="0" fontId="39" fillId="54" borderId="128"/>
    <xf numFmtId="0" fontId="16" fillId="32" borderId="128" applyNumberFormat="0" applyProtection="0">
      <alignment horizontal="right"/>
    </xf>
    <xf numFmtId="49" fontId="24" fillId="0" borderId="1" applyFill="0" applyProtection="0">
      <alignment horizontal="right"/>
    </xf>
    <xf numFmtId="1" fontId="12" fillId="0" borderId="1" applyFill="0" applyProtection="0">
      <alignment horizontal="right" vertical="top" wrapText="1"/>
    </xf>
    <xf numFmtId="2" fontId="12" fillId="0" borderId="1" applyFill="0" applyProtection="0">
      <alignment horizontal="right" vertical="top" wrapText="1"/>
    </xf>
    <xf numFmtId="0" fontId="16" fillId="32" borderId="1" applyNumberFormat="0" applyProtection="0">
      <alignment horizontal="left"/>
    </xf>
    <xf numFmtId="0" fontId="28" fillId="30" borderId="124" applyNumberFormat="0" applyAlignment="0" applyProtection="0"/>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8" fillId="29" borderId="124" applyNumberFormat="0" applyAlignment="0" applyProtection="0"/>
    <xf numFmtId="2" fontId="24"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49" fontId="24" fillId="0" borderId="128" applyFill="0" applyProtection="0">
      <alignment horizontal="right"/>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right"/>
    </xf>
    <xf numFmtId="2" fontId="12" fillId="0" borderId="128" applyFill="0" applyProtection="0">
      <alignment horizontal="right" vertical="top" wrapText="1"/>
    </xf>
    <xf numFmtId="49" fontId="24" fillId="0" borderId="128" applyFill="0" applyProtection="0">
      <alignment horizontal="right"/>
    </xf>
    <xf numFmtId="49" fontId="12" fillId="0" borderId="128" applyFill="0" applyProtection="0">
      <alignment horizontal="right"/>
    </xf>
    <xf numFmtId="0" fontId="39" fillId="54" borderId="128"/>
    <xf numFmtId="0" fontId="24" fillId="0" borderId="128" applyFill="0" applyProtection="0">
      <alignment horizontal="right" vertical="top" wrapText="1"/>
    </xf>
    <xf numFmtId="0" fontId="16" fillId="32" borderId="128" applyNumberFormat="0" applyProtection="0">
      <alignment horizontal="right"/>
    </xf>
    <xf numFmtId="0"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16" fillId="32" borderId="128" applyNumberFormat="0" applyProtection="0">
      <alignment horizontal="left"/>
    </xf>
    <xf numFmtId="1" fontId="12" fillId="0" borderId="1"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0" fontId="39" fillId="54" borderId="128"/>
    <xf numFmtId="0" fontId="16" fillId="32" borderId="1" applyNumberFormat="0" applyProtection="0">
      <alignment horizontal="right"/>
    </xf>
    <xf numFmtId="0" fontId="16" fillId="32" borderId="128" applyNumberFormat="0" applyProtection="0">
      <alignment horizontal="right"/>
    </xf>
    <xf numFmtId="49" fontId="12" fillId="0" borderId="128" applyFill="0" applyProtection="0">
      <alignment horizontal="right"/>
    </xf>
    <xf numFmtId="2" fontId="12" fillId="0" borderId="128" applyFill="0" applyProtection="0">
      <alignment horizontal="right" vertical="top" wrapText="1"/>
    </xf>
    <xf numFmtId="49" fontId="12" fillId="0" borderId="128" applyFill="0" applyProtection="0">
      <alignment horizontal="right"/>
    </xf>
    <xf numFmtId="0" fontId="21" fillId="0" borderId="126" applyNumberFormat="0" applyFill="0" applyAlignment="0" applyProtection="0"/>
    <xf numFmtId="0" fontId="12" fillId="48" borderId="127" applyNumberFormat="0" applyFont="0" applyAlignment="0" applyProtection="0"/>
    <xf numFmtId="0" fontId="16" fillId="32" borderId="128" applyNumberFormat="0" applyProtection="0">
      <alignment horizontal="right"/>
    </xf>
    <xf numFmtId="49" fontId="24" fillId="0" borderId="128" applyFill="0" applyProtection="0">
      <alignment horizontal="right"/>
    </xf>
    <xf numFmtId="1" fontId="24" fillId="0" borderId="128" applyFill="0" applyProtection="0">
      <alignment horizontal="right" vertical="top" wrapText="1"/>
    </xf>
    <xf numFmtId="0" fontId="21" fillId="0" borderId="126" applyNumberFormat="0" applyFill="0" applyAlignment="0" applyProtection="0"/>
    <xf numFmtId="0" fontId="16" fillId="32" borderId="128" applyNumberFormat="0" applyProtection="0">
      <alignment horizontal="right"/>
    </xf>
    <xf numFmtId="0" fontId="16" fillId="32" borderId="128" applyNumberFormat="0" applyProtection="0">
      <alignment horizontal="left"/>
    </xf>
    <xf numFmtId="0" fontId="21" fillId="0" borderId="126" applyNumberFormat="0" applyFill="0" applyAlignment="0" applyProtection="0"/>
    <xf numFmtId="0" fontId="39" fillId="54" borderId="128"/>
    <xf numFmtId="0" fontId="20" fillId="30" borderId="125" applyNumberFormat="0" applyAlignment="0" applyProtection="0"/>
    <xf numFmtId="0" fontId="16" fillId="32" borderId="128" applyNumberFormat="0" applyProtection="0">
      <alignment horizontal="right"/>
    </xf>
    <xf numFmtId="1" fontId="12"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0" fontId="39" fillId="54" borderId="128"/>
    <xf numFmtId="1" fontId="12" fillId="0" borderId="128" applyFill="0" applyProtection="0">
      <alignment horizontal="right" vertical="top" wrapText="1"/>
    </xf>
    <xf numFmtId="0" fontId="18" fillId="29" borderId="124" applyNumberFormat="0" applyAlignment="0" applyProtection="0"/>
    <xf numFmtId="0" fontId="39" fillId="54" borderId="128"/>
    <xf numFmtId="0" fontId="39" fillId="54" borderId="128"/>
    <xf numFmtId="49" fontId="24" fillId="0" borderId="128" applyFill="0" applyProtection="0">
      <alignment horizontal="right"/>
    </xf>
    <xf numFmtId="0" fontId="12" fillId="0" borderId="128" applyFill="0" applyProtection="0">
      <alignment horizontal="right" vertical="top" wrapText="1"/>
    </xf>
    <xf numFmtId="0" fontId="18" fillId="29" borderId="124" applyNumberFormat="0" applyAlignment="0" applyProtection="0"/>
    <xf numFmtId="0" fontId="12" fillId="0" borderId="128" applyFill="0" applyProtection="0">
      <alignment horizontal="right" vertical="top" wrapText="1"/>
    </xf>
    <xf numFmtId="0" fontId="20" fillId="30" borderId="125" applyNumberFormat="0" applyAlignment="0" applyProtection="0"/>
    <xf numFmtId="0" fontId="39" fillId="54" borderId="128"/>
    <xf numFmtId="0" fontId="39" fillId="54" borderId="128"/>
    <xf numFmtId="0" fontId="39" fillId="54" borderId="128"/>
    <xf numFmtId="2" fontId="12" fillId="0" borderId="128" applyFill="0" applyProtection="0">
      <alignment horizontal="right" vertical="top" wrapText="1"/>
    </xf>
    <xf numFmtId="1" fontId="12" fillId="0" borderId="128" applyFill="0" applyProtection="0">
      <alignment horizontal="right" vertical="top" wrapText="1"/>
    </xf>
    <xf numFmtId="0" fontId="20" fillId="30" borderId="125" applyNumberFormat="0" applyAlignment="0" applyProtection="0"/>
    <xf numFmtId="0" fontId="39" fillId="54" borderId="128"/>
    <xf numFmtId="0" fontId="16" fillId="32" borderId="128" applyNumberFormat="0" applyProtection="0">
      <alignment horizontal="right"/>
    </xf>
    <xf numFmtId="49" fontId="12" fillId="0" borderId="128" applyFill="0" applyProtection="0">
      <alignment horizontal="right"/>
    </xf>
    <xf numFmtId="1" fontId="24" fillId="0" borderId="1" applyFill="0" applyProtection="0">
      <alignment horizontal="right" vertical="top" wrapText="1"/>
    </xf>
    <xf numFmtId="1" fontId="12" fillId="0" borderId="128" applyFill="0" applyProtection="0">
      <alignment horizontal="right" vertical="top" wrapText="1"/>
    </xf>
    <xf numFmtId="0" fontId="39" fillId="54" borderId="128"/>
    <xf numFmtId="0" fontId="18" fillId="29" borderId="124" applyNumberFormat="0" applyAlignment="0" applyProtection="0"/>
    <xf numFmtId="1"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0" fontId="18" fillId="29" borderId="124" applyNumberFormat="0" applyAlignment="0" applyProtection="0"/>
    <xf numFmtId="0" fontId="16" fillId="32" borderId="128" applyNumberFormat="0" applyProtection="0">
      <alignment horizontal="right"/>
    </xf>
    <xf numFmtId="0" fontId="16" fillId="32" borderId="128" applyNumberFormat="0" applyProtection="0">
      <alignment horizontal="right"/>
    </xf>
    <xf numFmtId="0" fontId="39" fillId="54" borderId="128"/>
    <xf numFmtId="0" fontId="39" fillId="54" borderId="128"/>
    <xf numFmtId="0" fontId="16" fillId="32" borderId="128" applyNumberFormat="0" applyProtection="0">
      <alignment horizontal="right"/>
    </xf>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1" fontId="12" fillId="0" borderId="128" applyFill="0" applyProtection="0">
      <alignment horizontal="right" vertical="top" wrapText="1"/>
    </xf>
    <xf numFmtId="49" fontId="12" fillId="0" borderId="128" applyFill="0" applyProtection="0">
      <alignment horizontal="right"/>
    </xf>
    <xf numFmtId="49" fontId="12" fillId="0" borderId="128" applyFill="0" applyProtection="0">
      <alignment horizontal="right"/>
    </xf>
    <xf numFmtId="49" fontId="24" fillId="0" borderId="128" applyFill="0" applyProtection="0">
      <alignment horizontal="right"/>
    </xf>
    <xf numFmtId="0" fontId="12" fillId="48" borderId="127" applyNumberFormat="0" applyFont="0" applyAlignment="0" applyProtection="0"/>
    <xf numFmtId="0" fontId="16" fillId="32" borderId="128" applyNumberFormat="0" applyProtection="0">
      <alignment horizontal="left"/>
    </xf>
    <xf numFmtId="0" fontId="21" fillId="0" borderId="126" applyNumberFormat="0" applyFill="0" applyAlignment="0" applyProtection="0"/>
    <xf numFmtId="0" fontId="12" fillId="0" borderId="128" applyFill="0" applyProtection="0">
      <alignment horizontal="right" vertical="top" wrapText="1"/>
    </xf>
    <xf numFmtId="0" fontId="39" fillId="54" borderId="128"/>
    <xf numFmtId="49" fontId="24" fillId="0" borderId="128" applyFill="0" applyProtection="0">
      <alignment horizontal="right"/>
    </xf>
    <xf numFmtId="2" fontId="24" fillId="0" borderId="128" applyFill="0" applyProtection="0">
      <alignment horizontal="right" vertical="top" wrapText="1"/>
    </xf>
    <xf numFmtId="2" fontId="12" fillId="0" borderId="128" applyFill="0" applyProtection="0">
      <alignment horizontal="right" vertical="top" wrapText="1"/>
    </xf>
    <xf numFmtId="1" fontId="24" fillId="0" borderId="128" applyFill="0" applyProtection="0">
      <alignment horizontal="right" vertical="top" wrapText="1"/>
    </xf>
    <xf numFmtId="0" fontId="39" fillId="54" borderId="128"/>
    <xf numFmtId="2" fontId="12" fillId="0" borderId="128" applyFill="0" applyProtection="0">
      <alignment horizontal="right" vertical="top" wrapText="1"/>
    </xf>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2" fontId="24" fillId="0" borderId="1" applyFill="0" applyProtection="0">
      <alignment horizontal="right" vertical="top" wrapText="1"/>
    </xf>
    <xf numFmtId="49" fontId="12" fillId="0" borderId="1" applyFill="0" applyProtection="0">
      <alignment horizontal="right"/>
    </xf>
    <xf numFmtId="0" fontId="39" fillId="54" borderId="1"/>
    <xf numFmtId="0" fontId="39" fillId="54" borderId="1"/>
    <xf numFmtId="0" fontId="39" fillId="54" borderId="1"/>
    <xf numFmtId="1" fontId="24" fillId="0" borderId="1" applyFill="0" applyProtection="0">
      <alignment horizontal="right" vertical="top" wrapText="1"/>
    </xf>
    <xf numFmtId="0" fontId="39" fillId="54" borderId="1"/>
    <xf numFmtId="0" fontId="39" fillId="54" borderId="1"/>
    <xf numFmtId="1" fontId="24" fillId="0" borderId="128" applyFill="0" applyProtection="0">
      <alignment horizontal="right" vertical="top" wrapText="1"/>
    </xf>
    <xf numFmtId="0" fontId="24" fillId="0" borderId="1"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1" fontId="12" fillId="0" borderId="1" applyFill="0" applyProtection="0">
      <alignment horizontal="right" vertical="top" wrapText="1"/>
    </xf>
    <xf numFmtId="0" fontId="16" fillId="32" borderId="1" applyNumberFormat="0" applyProtection="0">
      <alignment horizontal="right"/>
    </xf>
    <xf numFmtId="2"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39" fillId="54" borderId="128"/>
    <xf numFmtId="49" fontId="24" fillId="0" borderId="128" applyFill="0" applyProtection="0">
      <alignment horizontal="right"/>
    </xf>
    <xf numFmtId="0" fontId="12"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0" fontId="39" fillId="54" borderId="128"/>
    <xf numFmtId="0" fontId="39" fillId="54" borderId="128"/>
    <xf numFmtId="49" fontId="12" fillId="0" borderId="128" applyFill="0" applyProtection="0">
      <alignment horizontal="right"/>
    </xf>
    <xf numFmtId="0" fontId="12" fillId="0" borderId="128" applyFill="0" applyProtection="0">
      <alignment horizontal="right" vertical="top" wrapText="1"/>
    </xf>
    <xf numFmtId="0" fontId="39" fillId="54" borderId="128"/>
    <xf numFmtId="0" fontId="16" fillId="32" borderId="128" applyNumberFormat="0" applyProtection="0">
      <alignment horizontal="right"/>
    </xf>
    <xf numFmtId="0" fontId="21" fillId="0" borderId="126" applyNumberFormat="0" applyFill="0" applyAlignment="0" applyProtection="0"/>
    <xf numFmtId="2" fontId="24" fillId="0" borderId="128" applyFill="0" applyProtection="0">
      <alignment horizontal="right" vertical="top" wrapText="1"/>
    </xf>
    <xf numFmtId="0" fontId="20" fillId="30" borderId="125" applyNumberFormat="0" applyAlignment="0" applyProtection="0"/>
    <xf numFmtId="0" fontId="39" fillId="54" borderId="128"/>
    <xf numFmtId="2" fontId="12" fillId="0" borderId="128" applyFill="0" applyProtection="0">
      <alignment horizontal="right" vertical="top" wrapText="1"/>
    </xf>
    <xf numFmtId="1" fontId="24" fillId="0" borderId="128" applyFill="0" applyProtection="0">
      <alignment horizontal="right" vertical="top" wrapText="1"/>
    </xf>
    <xf numFmtId="49" fontId="12" fillId="0" borderId="128" applyFill="0" applyProtection="0">
      <alignment horizontal="right"/>
    </xf>
    <xf numFmtId="0" fontId="21" fillId="0" borderId="126" applyNumberFormat="0" applyFill="0" applyAlignment="0" applyProtection="0"/>
    <xf numFmtId="0" fontId="16" fillId="32" borderId="128" applyNumberFormat="0" applyProtection="0">
      <alignment horizontal="right"/>
    </xf>
    <xf numFmtId="0" fontId="18" fillId="29" borderId="124" applyNumberFormat="0" applyAlignment="0" applyProtection="0"/>
    <xf numFmtId="2" fontId="12" fillId="0" borderId="128" applyFill="0" applyProtection="0">
      <alignment horizontal="right" vertical="top" wrapText="1"/>
    </xf>
    <xf numFmtId="0" fontId="12" fillId="48" borderId="127" applyNumberFormat="0" applyFont="0" applyAlignment="0" applyProtection="0"/>
    <xf numFmtId="0" fontId="12" fillId="0" borderId="1"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39" fillId="54" borderId="128"/>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2" fontId="24" fillId="0" borderId="128" applyFill="0" applyProtection="0">
      <alignment horizontal="right" vertical="top" wrapText="1"/>
    </xf>
    <xf numFmtId="2" fontId="24" fillId="0" borderId="128" applyFill="0" applyProtection="0">
      <alignment horizontal="right" vertical="top" wrapText="1"/>
    </xf>
    <xf numFmtId="0" fontId="20" fillId="30" borderId="125" applyNumberFormat="0" applyAlignment="0" applyProtection="0"/>
    <xf numFmtId="0" fontId="16" fillId="32" borderId="128" applyNumberFormat="0" applyProtection="0">
      <alignment horizontal="right"/>
    </xf>
    <xf numFmtId="49" fontId="12" fillId="0" borderId="128" applyFill="0" applyProtection="0">
      <alignment horizontal="right"/>
    </xf>
    <xf numFmtId="1" fontId="24" fillId="0" borderId="128" applyFill="0" applyProtection="0">
      <alignment horizontal="right" vertical="top" wrapText="1"/>
    </xf>
    <xf numFmtId="2" fontId="12" fillId="0" borderId="128" applyFill="0" applyProtection="0">
      <alignment horizontal="right" vertical="top" wrapText="1"/>
    </xf>
    <xf numFmtId="2" fontId="24"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0" fontId="24" fillId="0" borderId="128" applyFill="0" applyProtection="0">
      <alignment horizontal="right" vertical="top" wrapText="1"/>
    </xf>
    <xf numFmtId="1" fontId="24"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 applyNumberFormat="0" applyProtection="0">
      <alignment horizontal="right"/>
    </xf>
    <xf numFmtId="0" fontId="12" fillId="0" borderId="128" applyFill="0" applyProtection="0">
      <alignment horizontal="right" vertical="top" wrapText="1"/>
    </xf>
    <xf numFmtId="2" fontId="24" fillId="0" borderId="1" applyFill="0" applyProtection="0">
      <alignment horizontal="right" vertical="top" wrapText="1"/>
    </xf>
    <xf numFmtId="49" fontId="12" fillId="0" borderId="1" applyFill="0" applyProtection="0">
      <alignment horizontal="right"/>
    </xf>
    <xf numFmtId="0" fontId="16" fillId="32" borderId="128" applyNumberFormat="0" applyProtection="0">
      <alignment horizontal="left"/>
    </xf>
    <xf numFmtId="0" fontId="39" fillId="54" borderId="128"/>
    <xf numFmtId="0" fontId="39" fillId="54" borderId="128"/>
    <xf numFmtId="0" fontId="39" fillId="54" borderId="128"/>
    <xf numFmtId="0" fontId="21" fillId="0" borderId="126" applyNumberFormat="0" applyFill="0" applyAlignment="0" applyProtection="0"/>
    <xf numFmtId="0" fontId="28" fillId="30" borderId="124" applyNumberFormat="0" applyAlignment="0" applyProtection="0"/>
    <xf numFmtId="49" fontId="24" fillId="0" borderId="128" applyFill="0" applyProtection="0">
      <alignment horizontal="right"/>
    </xf>
    <xf numFmtId="0" fontId="12" fillId="48" borderId="127" applyNumberFormat="0" applyFont="0" applyAlignment="0" applyProtection="0"/>
    <xf numFmtId="1" fontId="24" fillId="0" borderId="128" applyFill="0" applyProtection="0">
      <alignment horizontal="right" vertical="top" wrapText="1"/>
    </xf>
    <xf numFmtId="0" fontId="24" fillId="0" borderId="128" applyFill="0" applyProtection="0">
      <alignment horizontal="right" vertical="top" wrapText="1"/>
    </xf>
    <xf numFmtId="0" fontId="39" fillId="54" borderId="128"/>
    <xf numFmtId="0" fontId="39" fillId="54" borderId="128"/>
    <xf numFmtId="0" fontId="12" fillId="0" borderId="128" applyFill="0" applyProtection="0">
      <alignment horizontal="right" vertical="top" wrapText="1"/>
    </xf>
    <xf numFmtId="1" fontId="12" fillId="0" borderId="128" applyFill="0" applyProtection="0">
      <alignment horizontal="right" vertical="top" wrapText="1"/>
    </xf>
    <xf numFmtId="0" fontId="20" fillId="30" borderId="125" applyNumberFormat="0" applyAlignment="0" applyProtection="0"/>
    <xf numFmtId="49" fontId="24" fillId="0" borderId="128" applyFill="0" applyProtection="0">
      <alignment horizontal="right"/>
    </xf>
    <xf numFmtId="1" fontId="12" fillId="0" borderId="128" applyFill="0" applyProtection="0">
      <alignment horizontal="right" vertical="top" wrapText="1"/>
    </xf>
    <xf numFmtId="49" fontId="24" fillId="0" borderId="128" applyFill="0" applyProtection="0">
      <alignment horizontal="right"/>
    </xf>
    <xf numFmtId="0" fontId="12" fillId="48" borderId="127" applyNumberFormat="0" applyFont="0" applyAlignment="0" applyProtection="0"/>
    <xf numFmtId="0" fontId="12" fillId="0" borderId="128" applyFill="0" applyProtection="0">
      <alignment horizontal="right" vertical="top" wrapText="1"/>
    </xf>
    <xf numFmtId="1"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24" fillId="0" borderId="1" applyFill="0" applyProtection="0">
      <alignment horizontal="right"/>
    </xf>
    <xf numFmtId="0" fontId="39" fillId="54" borderId="1"/>
    <xf numFmtId="0" fontId="39" fillId="54" borderId="1"/>
    <xf numFmtId="49" fontId="24" fillId="0" borderId="1" applyFill="0" applyProtection="0">
      <alignment horizontal="right"/>
    </xf>
    <xf numFmtId="0" fontId="39" fillId="54" borderId="1"/>
    <xf numFmtId="0" fontId="12" fillId="0" borderId="128" applyFill="0" applyProtection="0">
      <alignment horizontal="right" vertical="top" wrapText="1"/>
    </xf>
    <xf numFmtId="1" fontId="24" fillId="0" borderId="1" applyFill="0" applyProtection="0">
      <alignment horizontal="right" vertical="top" wrapText="1"/>
    </xf>
    <xf numFmtId="0" fontId="12" fillId="0" borderId="1" applyFill="0" applyProtection="0">
      <alignment horizontal="right" vertical="top" wrapText="1"/>
    </xf>
    <xf numFmtId="49" fontId="12" fillId="0" borderId="128" applyFill="0" applyProtection="0">
      <alignment horizontal="right"/>
    </xf>
    <xf numFmtId="49" fontId="12" fillId="0" borderId="1" applyFill="0" applyProtection="0">
      <alignment horizontal="right"/>
    </xf>
    <xf numFmtId="2" fontId="12" fillId="0" borderId="1" applyFill="0" applyProtection="0">
      <alignment horizontal="right" vertical="top" wrapText="1"/>
    </xf>
    <xf numFmtId="0" fontId="39" fillId="54" borderId="128"/>
    <xf numFmtId="0" fontId="16" fillId="32" borderId="128" applyNumberFormat="0" applyProtection="0">
      <alignment horizontal="left"/>
    </xf>
    <xf numFmtId="0" fontId="39" fillId="54" borderId="128"/>
    <xf numFmtId="0" fontId="16" fillId="32" borderId="128" applyNumberFormat="0" applyProtection="0">
      <alignment horizontal="right"/>
    </xf>
    <xf numFmtId="0" fontId="12"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0" fontId="39" fillId="54" borderId="128"/>
    <xf numFmtId="2" fontId="24" fillId="0" borderId="128" applyFill="0" applyProtection="0">
      <alignment horizontal="right" vertical="top" wrapText="1"/>
    </xf>
    <xf numFmtId="0" fontId="16" fillId="32" borderId="128" applyNumberFormat="0" applyProtection="0">
      <alignment horizontal="left"/>
    </xf>
    <xf numFmtId="0" fontId="39" fillId="54" borderId="128"/>
    <xf numFmtId="49" fontId="24" fillId="0" borderId="128" applyFill="0" applyProtection="0">
      <alignment horizontal="right"/>
    </xf>
    <xf numFmtId="1" fontId="24" fillId="0" borderId="128" applyFill="0" applyProtection="0">
      <alignment horizontal="right" vertical="top" wrapText="1"/>
    </xf>
    <xf numFmtId="1" fontId="24"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0" fontId="16" fillId="32" borderId="128" applyNumberFormat="0" applyProtection="0">
      <alignment horizontal="left"/>
    </xf>
    <xf numFmtId="0" fontId="18" fillId="29" borderId="124" applyNumberFormat="0" applyAlignment="0" applyProtection="0"/>
    <xf numFmtId="49" fontId="24" fillId="0" borderId="128" applyFill="0" applyProtection="0">
      <alignment horizontal="right"/>
    </xf>
    <xf numFmtId="0" fontId="28" fillId="30" borderId="124" applyNumberFormat="0" applyAlignment="0" applyProtection="0"/>
    <xf numFmtId="2" fontId="24"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1" fontId="24" fillId="0" borderId="1" applyFill="0" applyProtection="0">
      <alignment horizontal="right" vertical="top" wrapText="1"/>
    </xf>
    <xf numFmtId="0" fontId="16" fillId="32" borderId="1" applyNumberFormat="0" applyProtection="0">
      <alignment horizontal="left"/>
    </xf>
    <xf numFmtId="0" fontId="16" fillId="32" borderId="128" applyNumberFormat="0" applyProtection="0">
      <alignment horizontal="right"/>
    </xf>
    <xf numFmtId="2" fontId="12" fillId="0" borderId="1" applyFill="0" applyProtection="0">
      <alignment horizontal="right" vertical="top" wrapText="1"/>
    </xf>
    <xf numFmtId="1" fontId="12" fillId="0" borderId="1" applyFill="0" applyProtection="0">
      <alignment horizontal="right" vertical="top" wrapText="1"/>
    </xf>
    <xf numFmtId="0" fontId="24" fillId="0" borderId="128" applyFill="0" applyProtection="0">
      <alignment horizontal="right" vertical="top" wrapText="1"/>
    </xf>
    <xf numFmtId="0" fontId="39" fillId="54" borderId="128"/>
    <xf numFmtId="0" fontId="39" fillId="54" borderId="128"/>
    <xf numFmtId="1" fontId="24" fillId="0" borderId="128" applyFill="0" applyProtection="0">
      <alignment horizontal="right" vertical="top" wrapText="1"/>
    </xf>
    <xf numFmtId="0" fontId="28" fillId="30" borderId="124" applyNumberFormat="0" applyAlignment="0" applyProtection="0"/>
    <xf numFmtId="2" fontId="24" fillId="0" borderId="128" applyFill="0" applyProtection="0">
      <alignment horizontal="right" vertical="top" wrapText="1"/>
    </xf>
    <xf numFmtId="0" fontId="12" fillId="0" borderId="128" applyFill="0" applyProtection="0">
      <alignment horizontal="right" vertical="top" wrapText="1"/>
    </xf>
    <xf numFmtId="0" fontId="18" fillId="29" borderId="124" applyNumberFormat="0" applyAlignment="0" applyProtection="0"/>
    <xf numFmtId="1" fontId="24"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12" fillId="48" borderId="127" applyNumberFormat="0" applyFont="0" applyAlignment="0" applyProtection="0"/>
    <xf numFmtId="0" fontId="16" fillId="32" borderId="128" applyNumberFormat="0" applyProtection="0">
      <alignment horizontal="left"/>
    </xf>
    <xf numFmtId="49" fontId="24" fillId="0" borderId="128" applyFill="0" applyProtection="0">
      <alignment horizontal="right"/>
    </xf>
    <xf numFmtId="49" fontId="12" fillId="0" borderId="128" applyFill="0" applyProtection="0">
      <alignment horizontal="right"/>
    </xf>
    <xf numFmtId="2"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39" fillId="54" borderId="128"/>
    <xf numFmtId="1"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39" fillId="54" borderId="128"/>
    <xf numFmtId="0" fontId="20" fillId="30" borderId="125" applyNumberFormat="0" applyAlignment="0" applyProtection="0"/>
    <xf numFmtId="49" fontId="12" fillId="0" borderId="128" applyFill="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2" fontId="12" fillId="0" borderId="1" applyFill="0" applyProtection="0">
      <alignment horizontal="right" vertical="top" wrapText="1"/>
    </xf>
    <xf numFmtId="1" fontId="12" fillId="0" borderId="128" applyFill="0" applyProtection="0">
      <alignment horizontal="right" vertical="top" wrapText="1"/>
    </xf>
    <xf numFmtId="0" fontId="28" fillId="30" borderId="124" applyNumberFormat="0" applyAlignment="0" applyProtection="0"/>
    <xf numFmtId="2"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1" fontId="24"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21" fillId="0" borderId="126" applyNumberFormat="0" applyFill="0" applyAlignment="0" applyProtection="0"/>
    <xf numFmtId="0" fontId="12" fillId="0" borderId="128" applyFill="0" applyProtection="0">
      <alignment horizontal="right" vertical="top" wrapText="1"/>
    </xf>
    <xf numFmtId="49" fontId="24" fillId="0" borderId="128" applyFill="0" applyProtection="0">
      <alignment horizontal="right"/>
    </xf>
    <xf numFmtId="0"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20" fillId="30" borderId="125" applyNumberFormat="0" applyAlignment="0" applyProtection="0"/>
    <xf numFmtId="1" fontId="12" fillId="0" borderId="128" applyFill="0" applyProtection="0">
      <alignment horizontal="right" vertical="top" wrapText="1"/>
    </xf>
    <xf numFmtId="0" fontId="16" fillId="32" borderId="128" applyNumberFormat="0" applyProtection="0">
      <alignment horizontal="left"/>
    </xf>
    <xf numFmtId="0" fontId="39" fillId="54" borderId="128"/>
    <xf numFmtId="49" fontId="12" fillId="0" borderId="128" applyFill="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0" fontId="39" fillId="54" borderId="128"/>
    <xf numFmtId="2"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2" fontId="24" fillId="0" borderId="1" applyFill="0" applyProtection="0">
      <alignment horizontal="right" vertical="top" wrapText="1"/>
    </xf>
    <xf numFmtId="1" fontId="24" fillId="0" borderId="1" applyFill="0" applyProtection="0">
      <alignment horizontal="right" vertical="top" wrapText="1"/>
    </xf>
    <xf numFmtId="1" fontId="24" fillId="0" borderId="128" applyFill="0" applyProtection="0">
      <alignment horizontal="right" vertical="top" wrapText="1"/>
    </xf>
    <xf numFmtId="49" fontId="24" fillId="0" borderId="1" applyFill="0" applyProtection="0">
      <alignment horizontal="right"/>
    </xf>
    <xf numFmtId="0" fontId="12" fillId="48" borderId="127" applyNumberFormat="0" applyFont="0" applyAlignment="0" applyProtection="0"/>
    <xf numFmtId="0" fontId="16" fillId="32" borderId="1" applyNumberFormat="0" applyProtection="0">
      <alignment horizontal="right"/>
    </xf>
    <xf numFmtId="0" fontId="12" fillId="0" borderId="128" applyFill="0" applyProtection="0">
      <alignment horizontal="right" vertical="top" wrapText="1"/>
    </xf>
    <xf numFmtId="0" fontId="12" fillId="0" borderId="1" applyFill="0" applyProtection="0">
      <alignment horizontal="right" vertical="top" wrapText="1"/>
    </xf>
    <xf numFmtId="1" fontId="12" fillId="0" borderId="128" applyFill="0" applyProtection="0">
      <alignment horizontal="right" vertical="top" wrapText="1"/>
    </xf>
    <xf numFmtId="0" fontId="21" fillId="0" borderId="126" applyNumberFormat="0" applyFill="0" applyAlignment="0" applyProtection="0"/>
    <xf numFmtId="2" fontId="12" fillId="0" borderId="128" applyFill="0" applyProtection="0">
      <alignment horizontal="right" vertical="top" wrapText="1"/>
    </xf>
    <xf numFmtId="0" fontId="39" fillId="54" borderId="128"/>
    <xf numFmtId="0" fontId="20" fillId="30" borderId="125" applyNumberFormat="0" applyAlignment="0" applyProtection="0"/>
    <xf numFmtId="0" fontId="39" fillId="54" borderId="128"/>
    <xf numFmtId="0" fontId="24" fillId="0" borderId="128" applyFill="0" applyProtection="0">
      <alignment horizontal="right" vertical="top" wrapText="1"/>
    </xf>
    <xf numFmtId="0" fontId="39" fillId="54" borderId="128"/>
    <xf numFmtId="0" fontId="16" fillId="32" borderId="128" applyNumberFormat="0" applyProtection="0">
      <alignment horizontal="left"/>
    </xf>
    <xf numFmtId="0" fontId="39" fillId="54" borderId="128"/>
    <xf numFmtId="1" fontId="24" fillId="0" borderId="128" applyFill="0" applyProtection="0">
      <alignment horizontal="right" vertical="top" wrapText="1"/>
    </xf>
    <xf numFmtId="0" fontId="12" fillId="48" borderId="127" applyNumberFormat="0" applyFont="0" applyAlignment="0" applyProtection="0"/>
    <xf numFmtId="1" fontId="12" fillId="0" borderId="128" applyFill="0" applyProtection="0">
      <alignment horizontal="right" vertical="top" wrapText="1"/>
    </xf>
    <xf numFmtId="2" fontId="24" fillId="0" borderId="128" applyFill="0" applyProtection="0">
      <alignment horizontal="right" vertical="top" wrapText="1"/>
    </xf>
    <xf numFmtId="1" fontId="24" fillId="0" borderId="128" applyFill="0" applyProtection="0">
      <alignment horizontal="right" vertical="top" wrapText="1"/>
    </xf>
    <xf numFmtId="1" fontId="24" fillId="0" borderId="128" applyFill="0" applyProtection="0">
      <alignment horizontal="right" vertical="top" wrapText="1"/>
    </xf>
    <xf numFmtId="2" fontId="12" fillId="0" borderId="128" applyFill="0" applyProtection="0">
      <alignment horizontal="right" vertical="top" wrapText="1"/>
    </xf>
    <xf numFmtId="49" fontId="12" fillId="0" borderId="128" applyFill="0" applyProtection="0">
      <alignment horizontal="right"/>
    </xf>
    <xf numFmtId="0" fontId="39" fillId="54" borderId="128"/>
    <xf numFmtId="0" fontId="16" fillId="32" borderId="128" applyNumberFormat="0" applyProtection="0">
      <alignment horizontal="left"/>
    </xf>
    <xf numFmtId="0" fontId="21" fillId="0" borderId="126" applyNumberFormat="0" applyFill="0" applyAlignment="0" applyProtection="0"/>
    <xf numFmtId="0" fontId="39" fillId="54" borderId="128"/>
    <xf numFmtId="0" fontId="12" fillId="0" borderId="128" applyFill="0" applyProtection="0">
      <alignment horizontal="right" vertical="top" wrapText="1"/>
    </xf>
    <xf numFmtId="2" fontId="24" fillId="0" borderId="128" applyFill="0" applyProtection="0">
      <alignment horizontal="right" vertical="top" wrapText="1"/>
    </xf>
    <xf numFmtId="2" fontId="12"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0" fontId="39" fillId="54" borderId="128"/>
    <xf numFmtId="49" fontId="12" fillId="0" borderId="128" applyFill="0" applyProtection="0">
      <alignment horizontal="right"/>
    </xf>
    <xf numFmtId="49" fontId="12" fillId="0" borderId="1" applyFill="0" applyProtection="0">
      <alignment horizontal="right"/>
    </xf>
    <xf numFmtId="0" fontId="20" fillId="30" borderId="125" applyNumberFormat="0" applyAlignment="0" applyProtection="0"/>
    <xf numFmtId="0" fontId="39" fillId="54" borderId="128"/>
    <xf numFmtId="0" fontId="12" fillId="0" borderId="1" applyFill="0" applyProtection="0">
      <alignment horizontal="right" vertical="top" wrapText="1"/>
    </xf>
    <xf numFmtId="2" fontId="12" fillId="0" borderId="1" applyFill="0" applyProtection="0">
      <alignment horizontal="right" vertical="top" wrapText="1"/>
    </xf>
    <xf numFmtId="49" fontId="24" fillId="0" borderId="128" applyFill="0" applyProtection="0">
      <alignment horizontal="right"/>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left"/>
    </xf>
    <xf numFmtId="1" fontId="24"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right"/>
    </xf>
    <xf numFmtId="0" fontId="12" fillId="0" borderId="128" applyFill="0" applyProtection="0">
      <alignment horizontal="right" vertical="top" wrapText="1"/>
    </xf>
    <xf numFmtId="0" fontId="39" fillId="54" borderId="128"/>
    <xf numFmtId="49" fontId="24" fillId="0" borderId="128" applyFill="0" applyProtection="0">
      <alignment horizontal="right"/>
    </xf>
    <xf numFmtId="49" fontId="24" fillId="0" borderId="128" applyFill="0" applyProtection="0">
      <alignment horizontal="right"/>
    </xf>
    <xf numFmtId="1" fontId="12"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left"/>
    </xf>
    <xf numFmtId="0" fontId="39" fillId="54" borderId="128"/>
    <xf numFmtId="2" fontId="24" fillId="0" borderId="128" applyFill="0" applyProtection="0">
      <alignment horizontal="right" vertical="top" wrapText="1"/>
    </xf>
    <xf numFmtId="0" fontId="24"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39" fillId="54" borderId="128"/>
    <xf numFmtId="0" fontId="12" fillId="48" borderId="127" applyNumberFormat="0" applyFont="0" applyAlignment="0" applyProtection="0"/>
    <xf numFmtId="1" fontId="12" fillId="0" borderId="128" applyFill="0" applyProtection="0">
      <alignment horizontal="right" vertical="top" wrapText="1"/>
    </xf>
    <xf numFmtId="0" fontId="39" fillId="54" borderId="128"/>
    <xf numFmtId="49" fontId="24" fillId="0" borderId="128" applyFill="0" applyProtection="0">
      <alignment horizontal="right"/>
    </xf>
    <xf numFmtId="2" fontId="12" fillId="0" borderId="128"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12" fillId="0" borderId="1" applyFill="0" applyProtection="0">
      <alignment horizontal="right" vertical="top" wrapText="1"/>
    </xf>
    <xf numFmtId="0" fontId="16" fillId="32" borderId="128" applyNumberFormat="0" applyProtection="0">
      <alignment horizontal="left"/>
    </xf>
    <xf numFmtId="0" fontId="16" fillId="32" borderId="128" applyNumberFormat="0" applyProtection="0">
      <alignment horizontal="right"/>
    </xf>
    <xf numFmtId="49" fontId="24" fillId="0" borderId="1" applyFill="0" applyProtection="0">
      <alignment horizontal="right"/>
    </xf>
    <xf numFmtId="0" fontId="16" fillId="32" borderId="1" applyNumberFormat="0" applyProtection="0">
      <alignment horizontal="left"/>
    </xf>
    <xf numFmtId="0" fontId="39" fillId="54" borderId="128"/>
    <xf numFmtId="0" fontId="12" fillId="0" borderId="128" applyFill="0" applyProtection="0">
      <alignment horizontal="right" vertical="top" wrapText="1"/>
    </xf>
    <xf numFmtId="1"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16" fillId="32" borderId="128" applyNumberFormat="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1"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0"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right"/>
    </xf>
    <xf numFmtId="0" fontId="24" fillId="0" borderId="1" applyFill="0" applyProtection="0">
      <alignment horizontal="right" vertical="top" wrapText="1"/>
    </xf>
    <xf numFmtId="0" fontId="39" fillId="54" borderId="128"/>
    <xf numFmtId="2" fontId="24" fillId="0" borderId="1" applyFill="0" applyProtection="0">
      <alignment horizontal="right" vertical="top" wrapText="1"/>
    </xf>
    <xf numFmtId="1" fontId="12" fillId="0" borderId="1" applyFill="0" applyProtection="0">
      <alignment horizontal="right" vertical="top" wrapText="1"/>
    </xf>
    <xf numFmtId="0" fontId="16" fillId="32" borderId="128" applyNumberFormat="0" applyProtection="0">
      <alignment horizontal="left"/>
    </xf>
    <xf numFmtId="0" fontId="39" fillId="54" borderId="1"/>
    <xf numFmtId="0" fontId="39" fillId="54" borderId="1"/>
    <xf numFmtId="0" fontId="16" fillId="32" borderId="1" applyNumberFormat="0" applyProtection="0">
      <alignment horizontal="left"/>
    </xf>
    <xf numFmtId="0" fontId="16" fillId="32" borderId="128" applyNumberFormat="0" applyProtection="0">
      <alignment horizontal="right"/>
    </xf>
    <xf numFmtId="49" fontId="12" fillId="0" borderId="128" applyFill="0" applyProtection="0">
      <alignment horizontal="right"/>
    </xf>
    <xf numFmtId="0" fontId="16" fillId="32" borderId="128" applyNumberFormat="0" applyProtection="0">
      <alignment horizontal="right"/>
    </xf>
    <xf numFmtId="1" fontId="12" fillId="0" borderId="128" applyFill="0" applyProtection="0">
      <alignment horizontal="right" vertical="top" wrapText="1"/>
    </xf>
    <xf numFmtId="0" fontId="39" fillId="54" borderId="128"/>
    <xf numFmtId="0" fontId="39" fillId="54" borderId="128"/>
    <xf numFmtId="0" fontId="39" fillId="54" borderId="1"/>
    <xf numFmtId="0" fontId="24"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2" fontId="24"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0" fontId="16" fillId="32" borderId="128" applyNumberFormat="0" applyProtection="0">
      <alignment horizontal="left"/>
    </xf>
    <xf numFmtId="0" fontId="39" fillId="54" borderId="128"/>
    <xf numFmtId="0" fontId="39" fillId="54" borderId="128"/>
    <xf numFmtId="0" fontId="39" fillId="54" borderId="128"/>
    <xf numFmtId="0" fontId="16" fillId="32" borderId="128" applyNumberFormat="0" applyProtection="0">
      <alignment horizontal="right"/>
    </xf>
    <xf numFmtId="0" fontId="12"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0" fontId="18" fillId="29" borderId="124" applyNumberFormat="0" applyAlignment="0" applyProtection="0"/>
    <xf numFmtId="0" fontId="16" fillId="32" borderId="128" applyNumberFormat="0" applyProtection="0">
      <alignment horizontal="left"/>
    </xf>
    <xf numFmtId="2" fontId="12" fillId="0" borderId="128" applyFill="0" applyProtection="0">
      <alignment horizontal="right" vertical="top" wrapText="1"/>
    </xf>
    <xf numFmtId="0" fontId="39" fillId="54" borderId="128"/>
    <xf numFmtId="0" fontId="39" fillId="54" borderId="128"/>
    <xf numFmtId="0" fontId="39" fillId="54" borderId="128"/>
    <xf numFmtId="0" fontId="18" fillId="29" borderId="124" applyNumberFormat="0" applyAlignment="0" applyProtection="0"/>
    <xf numFmtId="0" fontId="16" fillId="32" borderId="128" applyNumberFormat="0" applyProtection="0">
      <alignment horizontal="right"/>
    </xf>
    <xf numFmtId="0" fontId="16" fillId="32" borderId="128" applyNumberFormat="0" applyProtection="0">
      <alignment horizontal="left"/>
    </xf>
    <xf numFmtId="0" fontId="16" fillId="32" borderId="128" applyNumberFormat="0" applyProtection="0">
      <alignment horizontal="left"/>
    </xf>
    <xf numFmtId="2" fontId="12" fillId="0" borderId="128" applyFill="0" applyProtection="0">
      <alignment horizontal="right" vertical="top" wrapText="1"/>
    </xf>
    <xf numFmtId="0" fontId="16" fillId="32" borderId="128" applyNumberFormat="0" applyProtection="0">
      <alignment horizontal="left"/>
    </xf>
    <xf numFmtId="0" fontId="12" fillId="0" borderId="128" applyFill="0" applyProtection="0">
      <alignment horizontal="right" vertical="top" wrapText="1"/>
    </xf>
    <xf numFmtId="0" fontId="39" fillId="54" borderId="128"/>
    <xf numFmtId="0" fontId="39" fillId="54" borderId="128"/>
    <xf numFmtId="0" fontId="39" fillId="54" borderId="128"/>
    <xf numFmtId="0" fontId="24" fillId="0" borderId="128" applyFill="0" applyProtection="0">
      <alignment horizontal="right" vertical="top" wrapText="1"/>
    </xf>
    <xf numFmtId="0" fontId="39" fillId="54" borderId="128"/>
    <xf numFmtId="49" fontId="24" fillId="0" borderId="128" applyFill="0" applyProtection="0">
      <alignment horizontal="right"/>
    </xf>
    <xf numFmtId="0" fontId="12" fillId="0" borderId="128" applyFill="0" applyProtection="0">
      <alignment horizontal="right" vertical="top" wrapText="1"/>
    </xf>
    <xf numFmtId="0" fontId="39" fillId="54" borderId="128"/>
    <xf numFmtId="0" fontId="39" fillId="54" borderId="128"/>
    <xf numFmtId="0" fontId="39" fillId="54" borderId="128"/>
    <xf numFmtId="49" fontId="24" fillId="0" borderId="128" applyFill="0" applyProtection="0">
      <alignment horizontal="right"/>
    </xf>
    <xf numFmtId="49" fontId="24" fillId="0" borderId="128" applyFill="0" applyProtection="0">
      <alignment horizontal="right"/>
    </xf>
    <xf numFmtId="0" fontId="16" fillId="32" borderId="128" applyNumberFormat="0" applyProtection="0">
      <alignment horizontal="left"/>
    </xf>
    <xf numFmtId="0" fontId="39" fillId="54" borderId="128"/>
    <xf numFmtId="0" fontId="39" fillId="54" borderId="128"/>
    <xf numFmtId="0" fontId="39" fillId="54" borderId="128"/>
    <xf numFmtId="0" fontId="12" fillId="0" borderId="128" applyFill="0" applyProtection="0">
      <alignment horizontal="right" vertical="top" wrapText="1"/>
    </xf>
    <xf numFmtId="0" fontId="39" fillId="54" borderId="128"/>
    <xf numFmtId="0" fontId="39" fillId="54" borderId="128"/>
    <xf numFmtId="0" fontId="39" fillId="54" borderId="128"/>
    <xf numFmtId="0" fontId="39" fillId="54" borderId="128"/>
    <xf numFmtId="0" fontId="39" fillId="54" borderId="128"/>
    <xf numFmtId="0" fontId="18" fillId="29" borderId="124" applyNumberFormat="0" applyAlignment="0" applyProtection="0"/>
    <xf numFmtId="0" fontId="18" fillId="29" borderId="124" applyNumberFormat="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0" fontId="24" fillId="0" borderId="128" applyFill="0" applyProtection="0">
      <alignment horizontal="right" vertical="top" wrapText="1"/>
    </xf>
    <xf numFmtId="1" fontId="24"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0" fontId="24" fillId="0" borderId="128" applyFill="0" applyProtection="0">
      <alignment horizontal="right" vertical="top" wrapText="1"/>
    </xf>
    <xf numFmtId="49" fontId="24"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0" fontId="12" fillId="48" borderId="127" applyNumberFormat="0" applyFont="0" applyAlignment="0" applyProtection="0"/>
    <xf numFmtId="0" fontId="28" fillId="30" borderId="124" applyNumberFormat="0" applyAlignment="0" applyProtection="0"/>
    <xf numFmtId="0" fontId="20" fillId="30" borderId="125" applyNumberFormat="0" applyAlignment="0" applyProtection="0"/>
    <xf numFmtId="0" fontId="12" fillId="48" borderId="127" applyNumberFormat="0" applyFont="0" applyAlignment="0" applyProtection="0"/>
    <xf numFmtId="0" fontId="28" fillId="30" borderId="124" applyNumberFormat="0" applyAlignment="0" applyProtection="0"/>
    <xf numFmtId="0" fontId="39" fillId="54" borderId="128"/>
    <xf numFmtId="0" fontId="39" fillId="54" borderId="128"/>
    <xf numFmtId="0" fontId="39" fillId="54" borderId="128"/>
    <xf numFmtId="0" fontId="28" fillId="30" borderId="124" applyNumberFormat="0" applyAlignment="0" applyProtection="0"/>
    <xf numFmtId="0" fontId="12" fillId="48" borderId="127" applyNumberFormat="0" applyFont="0" applyAlignment="0" applyProtection="0"/>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39" fillId="54" borderId="128"/>
    <xf numFmtId="0" fontId="20" fillId="30" borderId="125" applyNumberFormat="0" applyAlignment="0" applyProtection="0"/>
    <xf numFmtId="0" fontId="39" fillId="54" borderId="128"/>
    <xf numFmtId="0" fontId="39" fillId="54" borderId="128"/>
    <xf numFmtId="0" fontId="39" fillId="54" borderId="128"/>
    <xf numFmtId="0" fontId="39" fillId="54" borderId="128"/>
    <xf numFmtId="0" fontId="12" fillId="48" borderId="127" applyNumberFormat="0" applyFont="0" applyAlignment="0" applyProtection="0"/>
    <xf numFmtId="0" fontId="21" fillId="0" borderId="126" applyNumberFormat="0" applyFill="0" applyAlignment="0" applyProtection="0"/>
    <xf numFmtId="0" fontId="18" fillId="29" borderId="124" applyNumberFormat="0" applyAlignment="0" applyProtection="0"/>
    <xf numFmtId="0" fontId="12" fillId="48" borderId="127" applyNumberFormat="0" applyFont="0" applyAlignment="0" applyProtection="0"/>
    <xf numFmtId="0" fontId="39" fillId="54" borderId="128"/>
    <xf numFmtId="0" fontId="39" fillId="54" borderId="128"/>
    <xf numFmtId="0" fontId="39" fillId="54" borderId="128"/>
    <xf numFmtId="0" fontId="20" fillId="30" borderId="125" applyNumberFormat="0" applyAlignment="0" applyProtection="0"/>
    <xf numFmtId="0" fontId="18" fillId="29" borderId="124" applyNumberFormat="0" applyAlignment="0" applyProtection="0"/>
    <xf numFmtId="0" fontId="39" fillId="54" borderId="128"/>
    <xf numFmtId="0" fontId="28" fillId="30" borderId="124" applyNumberFormat="0" applyAlignment="0" applyProtection="0"/>
    <xf numFmtId="0" fontId="39" fillId="54" borderId="128"/>
    <xf numFmtId="0" fontId="39" fillId="54" borderId="128"/>
    <xf numFmtId="0" fontId="39" fillId="54" borderId="128"/>
    <xf numFmtId="0" fontId="39" fillId="54" borderId="128"/>
    <xf numFmtId="0" fontId="20" fillId="30" borderId="125" applyNumberFormat="0" applyAlignment="0" applyProtection="0"/>
    <xf numFmtId="0" fontId="39" fillId="54" borderId="128"/>
    <xf numFmtId="0" fontId="21" fillId="0" borderId="126" applyNumberFormat="0" applyFill="0" applyAlignment="0" applyProtection="0"/>
    <xf numFmtId="0" fontId="39" fillId="54" borderId="128"/>
    <xf numFmtId="0" fontId="21" fillId="0" borderId="126" applyNumberFormat="0" applyFill="0" applyAlignment="0" applyProtection="0"/>
    <xf numFmtId="0" fontId="39" fillId="54" borderId="128"/>
    <xf numFmtId="0" fontId="18" fillId="29" borderId="124" applyNumberFormat="0" applyAlignment="0" applyProtection="0"/>
    <xf numFmtId="0" fontId="39" fillId="54" borderId="128"/>
    <xf numFmtId="0" fontId="18" fillId="29" borderId="124" applyNumberFormat="0" applyAlignment="0" applyProtection="0"/>
    <xf numFmtId="0" fontId="39" fillId="54" borderId="128"/>
    <xf numFmtId="0" fontId="12" fillId="48" borderId="127" applyNumberFormat="0" applyFont="0" applyAlignment="0" applyProtection="0"/>
    <xf numFmtId="0" fontId="21" fillId="0" borderId="126" applyNumberFormat="0" applyFill="0" applyAlignment="0" applyProtection="0"/>
    <xf numFmtId="0" fontId="21" fillId="0" borderId="126" applyNumberFormat="0" applyFill="0" applyAlignment="0" applyProtection="0"/>
    <xf numFmtId="0" fontId="28" fillId="30" borderId="124" applyNumberFormat="0" applyAlignment="0" applyProtection="0"/>
    <xf numFmtId="0" fontId="39" fillId="54" borderId="128"/>
    <xf numFmtId="0" fontId="39" fillId="54" borderId="128"/>
    <xf numFmtId="0" fontId="39" fillId="54" borderId="128"/>
    <xf numFmtId="0" fontId="39" fillId="54" borderId="128"/>
    <xf numFmtId="0" fontId="12" fillId="48" borderId="127" applyNumberFormat="0" applyFont="0" applyAlignment="0" applyProtection="0"/>
    <xf numFmtId="0" fontId="20" fillId="30" borderId="125" applyNumberFormat="0" applyAlignment="0" applyProtection="0"/>
    <xf numFmtId="0" fontId="39" fillId="54" borderId="128"/>
    <xf numFmtId="0" fontId="39" fillId="54" borderId="128"/>
    <xf numFmtId="0" fontId="12" fillId="48" borderId="127" applyNumberFormat="0" applyFont="0" applyAlignment="0" applyProtection="0"/>
    <xf numFmtId="0" fontId="39" fillId="54" borderId="128"/>
    <xf numFmtId="0" fontId="21" fillId="0" borderId="126" applyNumberFormat="0" applyFill="0" applyAlignment="0" applyProtection="0"/>
    <xf numFmtId="0" fontId="21" fillId="0" borderId="126" applyNumberFormat="0" applyFill="0" applyAlignment="0" applyProtection="0"/>
    <xf numFmtId="0" fontId="18" fillId="29" borderId="124" applyNumberFormat="0" applyAlignment="0" applyProtection="0"/>
    <xf numFmtId="0" fontId="39" fillId="54" borderId="128"/>
    <xf numFmtId="0" fontId="20" fillId="30" borderId="125" applyNumberFormat="0" applyAlignment="0" applyProtection="0"/>
    <xf numFmtId="0" fontId="18" fillId="29" borderId="124" applyNumberFormat="0" applyAlignment="0" applyProtection="0"/>
    <xf numFmtId="0" fontId="21" fillId="0" borderId="126" applyNumberFormat="0" applyFill="0" applyAlignment="0" applyProtection="0"/>
    <xf numFmtId="0" fontId="20" fillId="30" borderId="125" applyNumberFormat="0" applyAlignment="0" applyProtection="0"/>
    <xf numFmtId="0" fontId="18" fillId="29" borderId="124" applyNumberFormat="0" applyAlignment="0" applyProtection="0"/>
    <xf numFmtId="0" fontId="39" fillId="54" borderId="128"/>
    <xf numFmtId="0" fontId="18" fillId="29" borderId="124" applyNumberFormat="0" applyAlignment="0" applyProtection="0"/>
    <xf numFmtId="0" fontId="39" fillId="54" borderId="128"/>
    <xf numFmtId="0" fontId="39" fillId="54" borderId="128"/>
    <xf numFmtId="0" fontId="39" fillId="54" borderId="128"/>
    <xf numFmtId="0" fontId="39" fillId="54" borderId="128"/>
    <xf numFmtId="0" fontId="12" fillId="48" borderId="127" applyNumberFormat="0" applyFont="0" applyAlignment="0" applyProtection="0"/>
    <xf numFmtId="0" fontId="39" fillId="54" borderId="128"/>
    <xf numFmtId="0" fontId="39" fillId="54" borderId="128"/>
    <xf numFmtId="0" fontId="20" fillId="30" borderId="125" applyNumberFormat="0" applyAlignment="0" applyProtection="0"/>
    <xf numFmtId="0" fontId="12" fillId="48" borderId="127" applyNumberFormat="0" applyFont="0" applyAlignment="0" applyProtection="0"/>
    <xf numFmtId="0" fontId="39" fillId="54" borderId="128"/>
    <xf numFmtId="0" fontId="39" fillId="54" borderId="128"/>
    <xf numFmtId="0" fontId="39" fillId="54" borderId="128"/>
    <xf numFmtId="0" fontId="39" fillId="54" borderId="128"/>
    <xf numFmtId="0" fontId="39" fillId="54" borderId="128"/>
    <xf numFmtId="0" fontId="39" fillId="54" borderId="128"/>
    <xf numFmtId="0" fontId="12" fillId="61" borderId="79" applyNumberFormat="0" applyFont="0" applyAlignment="0" applyProtection="0"/>
    <xf numFmtId="0" fontId="28" fillId="30" borderId="124" applyNumberFormat="0" applyAlignment="0" applyProtection="0"/>
    <xf numFmtId="0" fontId="28" fillId="30" borderId="124" applyNumberFormat="0" applyAlignment="0" applyProtection="0"/>
    <xf numFmtId="0" fontId="18" fillId="29" borderId="124" applyNumberFormat="0" applyAlignment="0" applyProtection="0"/>
    <xf numFmtId="165" fontId="12" fillId="0" borderId="0" applyFont="0" applyFill="0" applyBorder="0" applyAlignment="0" applyProtection="0"/>
    <xf numFmtId="0" fontId="12" fillId="0" borderId="0"/>
    <xf numFmtId="0" fontId="12" fillId="0" borderId="0"/>
    <xf numFmtId="0" fontId="12" fillId="0" borderId="0"/>
    <xf numFmtId="173" fontId="12" fillId="0" borderId="0"/>
    <xf numFmtId="173" fontId="12" fillId="0" borderId="0"/>
    <xf numFmtId="172"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48" borderId="127" applyNumberFormat="0" applyFont="0" applyAlignment="0" applyProtection="0"/>
    <xf numFmtId="0" fontId="12" fillId="48" borderId="127" applyNumberFormat="0" applyFont="0" applyAlignment="0" applyProtection="0"/>
    <xf numFmtId="0" fontId="20" fillId="30" borderId="125"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0" fontId="21" fillId="0" borderId="126" applyNumberFormat="0" applyFill="0" applyAlignment="0" applyProtection="0"/>
    <xf numFmtId="0" fontId="12" fillId="0" borderId="0"/>
    <xf numFmtId="0" fontId="12" fillId="0" borderId="0" applyNumberFormat="0" applyFont="0" applyFill="0" applyBorder="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2" fillId="48" borderId="127" applyNumberFormat="0" applyFont="0" applyAlignment="0" applyProtection="0"/>
    <xf numFmtId="0" fontId="12" fillId="48" borderId="127" applyNumberFormat="0" applyFont="0" applyAlignment="0" applyProtection="0"/>
    <xf numFmtId="0" fontId="18" fillId="29" borderId="124" applyNumberFormat="0" applyAlignment="0" applyProtection="0"/>
    <xf numFmtId="0" fontId="18" fillId="29" borderId="124" applyNumberFormat="0" applyAlignment="0" applyProtection="0"/>
    <xf numFmtId="0" fontId="28" fillId="30" borderId="124" applyNumberFormat="0" applyAlignment="0" applyProtection="0"/>
    <xf numFmtId="0" fontId="28" fillId="30" borderId="124" applyNumberFormat="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6" fillId="32" borderId="128" applyNumberFormat="0" applyProtection="0">
      <alignment horizontal="right"/>
    </xf>
    <xf numFmtId="0" fontId="16" fillId="32" borderId="128" applyNumberFormat="0" applyProtection="0">
      <alignment horizontal="left"/>
    </xf>
    <xf numFmtId="0" fontId="16" fillId="32" borderId="128" applyNumberFormat="0" applyProtection="0">
      <alignment horizontal="right"/>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left"/>
    </xf>
    <xf numFmtId="49" fontId="12" fillId="0" borderId="128" applyFill="0" applyProtection="0">
      <alignment horizontal="right"/>
    </xf>
    <xf numFmtId="0"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0" fontId="12" fillId="48" borderId="127" applyNumberFormat="0" applyFont="0" applyAlignment="0" applyProtection="0"/>
    <xf numFmtId="0"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24" fillId="0" borderId="128" applyFill="0" applyProtection="0">
      <alignment horizontal="right" vertical="top" wrapText="1"/>
    </xf>
    <xf numFmtId="0" fontId="39" fillId="54" borderId="128"/>
    <xf numFmtId="0" fontId="39" fillId="54" borderId="128"/>
    <xf numFmtId="1" fontId="12" fillId="0" borderId="128" applyFill="0" applyProtection="0">
      <alignment horizontal="right" vertical="top" wrapText="1"/>
    </xf>
    <xf numFmtId="1" fontId="24" fillId="0" borderId="128" applyFill="0" applyProtection="0">
      <alignment horizontal="right" vertical="top" wrapText="1"/>
    </xf>
    <xf numFmtId="49" fontId="12" fillId="0" borderId="128" applyFill="0" applyProtection="0">
      <alignment horizontal="right"/>
    </xf>
    <xf numFmtId="49" fontId="12"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39" fillId="54" borderId="128"/>
    <xf numFmtId="0" fontId="39" fillId="54" borderId="128"/>
    <xf numFmtId="1"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49" fontId="24" fillId="0" borderId="128" applyFill="0" applyProtection="0">
      <alignment horizontal="right"/>
    </xf>
    <xf numFmtId="49" fontId="24"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left"/>
    </xf>
    <xf numFmtId="1" fontId="24" fillId="0" borderId="128" applyFill="0" applyProtection="0">
      <alignment horizontal="right" vertical="top" wrapText="1"/>
    </xf>
    <xf numFmtId="0" fontId="12" fillId="48" borderId="127" applyNumberFormat="0" applyFont="0" applyAlignment="0" applyProtection="0"/>
    <xf numFmtId="2"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1" fontId="24" fillId="0" borderId="128" applyFill="0" applyProtection="0">
      <alignment horizontal="right" vertical="top" wrapText="1"/>
    </xf>
    <xf numFmtId="0"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0" fontId="12"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2" fontId="12" fillId="0" borderId="128" applyFill="0" applyProtection="0">
      <alignment horizontal="right" vertical="top" wrapText="1"/>
    </xf>
    <xf numFmtId="49" fontId="24" fillId="0" borderId="128" applyFill="0" applyProtection="0">
      <alignment horizontal="right"/>
    </xf>
    <xf numFmtId="0" fontId="12" fillId="0" borderId="128" applyFill="0" applyProtection="0">
      <alignment horizontal="right" vertical="top" wrapText="1"/>
    </xf>
    <xf numFmtId="0" fontId="12" fillId="48" borderId="127" applyNumberFormat="0" applyFont="0" applyAlignment="0" applyProtection="0"/>
    <xf numFmtId="0" fontId="39" fillId="54" borderId="128"/>
    <xf numFmtId="1" fontId="24" fillId="0" borderId="128" applyFill="0" applyProtection="0">
      <alignment horizontal="right" vertical="top" wrapText="1"/>
    </xf>
    <xf numFmtId="0" fontId="28" fillId="30" borderId="124" applyNumberFormat="0" applyAlignment="0" applyProtection="0"/>
    <xf numFmtId="0" fontId="12" fillId="0" borderId="128" applyFill="0" applyProtection="0">
      <alignment horizontal="right" vertical="top" wrapText="1"/>
    </xf>
    <xf numFmtId="0" fontId="16" fillId="32" borderId="128" applyNumberFormat="0" applyProtection="0">
      <alignment horizontal="left"/>
    </xf>
    <xf numFmtId="0" fontId="39" fillId="54" borderId="128"/>
    <xf numFmtId="0" fontId="16" fillId="32" borderId="128" applyNumberFormat="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0"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2" fontId="24"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right"/>
    </xf>
    <xf numFmtId="0" fontId="21" fillId="0" borderId="126" applyNumberFormat="0" applyFill="0" applyAlignment="0" applyProtection="0"/>
    <xf numFmtId="0" fontId="39" fillId="54" borderId="128"/>
    <xf numFmtId="0" fontId="18" fillId="29" borderId="124" applyNumberFormat="0" applyAlignment="0" applyProtection="0"/>
    <xf numFmtId="49" fontId="12" fillId="0" borderId="128" applyFill="0" applyProtection="0">
      <alignment horizontal="right"/>
    </xf>
    <xf numFmtId="0" fontId="20" fillId="30" borderId="125" applyNumberFormat="0" applyAlignment="0" applyProtection="0"/>
    <xf numFmtId="49" fontId="24"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right"/>
    </xf>
    <xf numFmtId="1" fontId="24" fillId="0" borderId="128" applyFill="0" applyProtection="0">
      <alignment horizontal="right" vertical="top" wrapText="1"/>
    </xf>
    <xf numFmtId="49" fontId="12" fillId="0" borderId="128" applyFill="0" applyProtection="0">
      <alignment horizontal="right"/>
    </xf>
    <xf numFmtId="0" fontId="12" fillId="0" borderId="128" applyFill="0" applyProtection="0">
      <alignment horizontal="right" vertical="top" wrapText="1"/>
    </xf>
    <xf numFmtId="49" fontId="12" fillId="0" borderId="128" applyFill="0" applyProtection="0">
      <alignment horizontal="right"/>
    </xf>
    <xf numFmtId="0" fontId="18" fillId="29" borderId="124" applyNumberFormat="0" applyAlignment="0" applyProtection="0"/>
    <xf numFmtId="0" fontId="39" fillId="54" borderId="128"/>
    <xf numFmtId="1"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2" fontId="12" fillId="0" borderId="128" applyFill="0" applyProtection="0">
      <alignment horizontal="right" vertical="top" wrapText="1"/>
    </xf>
    <xf numFmtId="0" fontId="39" fillId="54" borderId="128"/>
    <xf numFmtId="49" fontId="24" fillId="0" borderId="128" applyFill="0" applyProtection="0">
      <alignment horizontal="right"/>
    </xf>
    <xf numFmtId="0" fontId="39" fillId="54" borderId="128"/>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left"/>
    </xf>
    <xf numFmtId="0" fontId="12" fillId="0" borderId="128" applyFill="0" applyProtection="0">
      <alignment horizontal="right" vertical="top" wrapText="1"/>
    </xf>
    <xf numFmtId="2" fontId="12" fillId="0" borderId="128" applyFill="0" applyProtection="0">
      <alignment horizontal="right" vertical="top" wrapText="1"/>
    </xf>
    <xf numFmtId="49" fontId="24" fillId="0" borderId="128" applyFill="0" applyProtection="0">
      <alignment horizontal="right"/>
    </xf>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0" fontId="16" fillId="32" borderId="128" applyNumberFormat="0" applyProtection="0">
      <alignment horizontal="left"/>
    </xf>
    <xf numFmtId="0"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39" fillId="54" borderId="128"/>
    <xf numFmtId="0" fontId="24" fillId="0" borderId="128"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left"/>
    </xf>
    <xf numFmtId="2" fontId="12"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left"/>
    </xf>
    <xf numFmtId="1" fontId="24" fillId="0" borderId="128" applyFill="0" applyProtection="0">
      <alignment horizontal="right" vertical="top" wrapText="1"/>
    </xf>
    <xf numFmtId="1" fontId="12"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49" fontId="12" fillId="0" borderId="128" applyFill="0" applyProtection="0">
      <alignment horizontal="right"/>
    </xf>
    <xf numFmtId="2" fontId="12"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2"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right"/>
    </xf>
    <xf numFmtId="0" fontId="16" fillId="32" borderId="128" applyNumberFormat="0" applyProtection="0">
      <alignment horizontal="left"/>
    </xf>
    <xf numFmtId="1"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2" fontId="12" fillId="0" borderId="128" applyFill="0" applyProtection="0">
      <alignment horizontal="right" vertical="top" wrapText="1"/>
    </xf>
    <xf numFmtId="2" fontId="24" fillId="0" borderId="128" applyFill="0" applyProtection="0">
      <alignment horizontal="right" vertical="top" wrapText="1"/>
    </xf>
    <xf numFmtId="49" fontId="12" fillId="0" borderId="128" applyFill="0" applyProtection="0">
      <alignment horizontal="right"/>
    </xf>
    <xf numFmtId="0" fontId="12" fillId="48" borderId="127" applyNumberFormat="0" applyFont="0" applyAlignment="0" applyProtection="0"/>
    <xf numFmtId="49" fontId="24" fillId="0" borderId="128" applyFill="0" applyProtection="0">
      <alignment horizontal="right"/>
    </xf>
    <xf numFmtId="1" fontId="12" fillId="0" borderId="128" applyFill="0" applyProtection="0">
      <alignment horizontal="right" vertical="top" wrapText="1"/>
    </xf>
    <xf numFmtId="1" fontId="24" fillId="0" borderId="128" applyFill="0" applyProtection="0">
      <alignment horizontal="right" vertical="top" wrapText="1"/>
    </xf>
    <xf numFmtId="0" fontId="39" fillId="54" borderId="128"/>
    <xf numFmtId="0" fontId="39" fillId="54" borderId="128"/>
    <xf numFmtId="0" fontId="39" fillId="54" borderId="128"/>
    <xf numFmtId="0" fontId="12" fillId="0" borderId="128" applyFill="0" applyProtection="0">
      <alignment horizontal="right" vertical="top" wrapText="1"/>
    </xf>
    <xf numFmtId="49" fontId="24" fillId="0" borderId="128" applyFill="0" applyProtection="0">
      <alignment horizontal="right"/>
    </xf>
    <xf numFmtId="49" fontId="24" fillId="0" borderId="128" applyFill="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2" fontId="24" fillId="0" borderId="128" applyFill="0" applyProtection="0">
      <alignment horizontal="right" vertical="top" wrapText="1"/>
    </xf>
    <xf numFmtId="1" fontId="24" fillId="0" borderId="128" applyFill="0" applyProtection="0">
      <alignment horizontal="right" vertical="top" wrapText="1"/>
    </xf>
    <xf numFmtId="2" fontId="24" fillId="0" borderId="128" applyFill="0" applyProtection="0">
      <alignment horizontal="right" vertical="top" wrapText="1"/>
    </xf>
    <xf numFmtId="0" fontId="21" fillId="0" borderId="126" applyNumberFormat="0" applyFill="0" applyAlignment="0" applyProtection="0"/>
    <xf numFmtId="0" fontId="39" fillId="54" borderId="128"/>
    <xf numFmtId="49" fontId="12" fillId="0" borderId="128" applyFill="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0" fontId="16" fillId="32" borderId="128" applyNumberFormat="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20" fillId="30" borderId="125" applyNumberFormat="0" applyAlignment="0" applyProtection="0"/>
    <xf numFmtId="49" fontId="24" fillId="0" borderId="128" applyFill="0" applyProtection="0">
      <alignment horizontal="right"/>
    </xf>
    <xf numFmtId="2" fontId="24" fillId="0" borderId="128" applyFill="0" applyProtection="0">
      <alignment horizontal="right" vertical="top" wrapText="1"/>
    </xf>
    <xf numFmtId="2" fontId="12" fillId="0" borderId="128" applyFill="0" applyProtection="0">
      <alignment horizontal="right" vertical="top" wrapText="1"/>
    </xf>
    <xf numFmtId="2" fontId="24" fillId="0" borderId="128" applyFill="0" applyProtection="0">
      <alignment horizontal="right" vertical="top" wrapText="1"/>
    </xf>
    <xf numFmtId="0" fontId="16" fillId="32" borderId="128" applyNumberFormat="0" applyProtection="0">
      <alignment horizontal="left"/>
    </xf>
    <xf numFmtId="1" fontId="12" fillId="0" borderId="128" applyFill="0" applyProtection="0">
      <alignment horizontal="right" vertical="top" wrapText="1"/>
    </xf>
    <xf numFmtId="0" fontId="16" fillId="32" borderId="128" applyNumberFormat="0" applyProtection="0">
      <alignment horizontal="right"/>
    </xf>
    <xf numFmtId="0" fontId="39" fillId="54" borderId="128"/>
    <xf numFmtId="0" fontId="39" fillId="54" borderId="128"/>
    <xf numFmtId="0" fontId="39" fillId="54" borderId="128"/>
    <xf numFmtId="2" fontId="24" fillId="0" borderId="128" applyFill="0" applyProtection="0">
      <alignment horizontal="right" vertical="top" wrapText="1"/>
    </xf>
    <xf numFmtId="2" fontId="12"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left"/>
    </xf>
    <xf numFmtId="0" fontId="39" fillId="54" borderId="128"/>
    <xf numFmtId="0" fontId="12" fillId="0" borderId="128"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1" fontId="24" fillId="0" borderId="128" applyFill="0" applyProtection="0">
      <alignment horizontal="right" vertical="top" wrapText="1"/>
    </xf>
    <xf numFmtId="0" fontId="39" fillId="54" borderId="128"/>
    <xf numFmtId="2"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39" fillId="54" borderId="128"/>
    <xf numFmtId="0" fontId="39" fillId="54" borderId="128"/>
    <xf numFmtId="49" fontId="12" fillId="0" borderId="128" applyFill="0" applyProtection="0">
      <alignment horizontal="right"/>
    </xf>
    <xf numFmtId="0" fontId="16" fillId="32" borderId="128" applyNumberFormat="0" applyProtection="0">
      <alignment horizontal="left"/>
    </xf>
    <xf numFmtId="0" fontId="39" fillId="54" borderId="128"/>
    <xf numFmtId="0"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2" fontId="12" fillId="0" borderId="128" applyFill="0" applyProtection="0">
      <alignment horizontal="right" vertical="top" wrapText="1"/>
    </xf>
    <xf numFmtId="0" fontId="39" fillId="54" borderId="128"/>
    <xf numFmtId="0" fontId="39" fillId="54" borderId="128"/>
    <xf numFmtId="0" fontId="39" fillId="54" borderId="128"/>
    <xf numFmtId="0" fontId="12" fillId="48" borderId="127" applyNumberFormat="0" applyFont="0" applyAlignment="0" applyProtection="0"/>
    <xf numFmtId="0" fontId="28" fillId="30" borderId="124" applyNumberFormat="0" applyAlignment="0" applyProtection="0"/>
    <xf numFmtId="0" fontId="18" fillId="29" borderId="124" applyNumberFormat="0" applyAlignment="0" applyProtection="0"/>
    <xf numFmtId="0" fontId="12" fillId="48" borderId="127" applyNumberFormat="0" applyFont="0" applyAlignment="0" applyProtection="0"/>
    <xf numFmtId="2" fontId="24" fillId="0" borderId="128" applyFill="0" applyProtection="0">
      <alignment horizontal="right" vertical="top" wrapText="1"/>
    </xf>
    <xf numFmtId="0" fontId="18" fillId="29" borderId="124" applyNumberFormat="0" applyAlignment="0" applyProtection="0"/>
    <xf numFmtId="0" fontId="18" fillId="29" borderId="124" applyNumberFormat="0" applyAlignment="0" applyProtection="0"/>
    <xf numFmtId="0" fontId="39" fillId="54" borderId="128"/>
    <xf numFmtId="0" fontId="20" fillId="30" borderId="125" applyNumberFormat="0" applyAlignment="0" applyProtection="0"/>
    <xf numFmtId="0" fontId="20" fillId="30" borderId="125" applyNumberFormat="0" applyAlignment="0" applyProtection="0"/>
    <xf numFmtId="0" fontId="21" fillId="0" borderId="126" applyNumberFormat="0" applyFill="0" applyAlignment="0" applyProtection="0"/>
    <xf numFmtId="0" fontId="21" fillId="0" borderId="126" applyNumberFormat="0" applyFill="0" applyAlignment="0" applyProtection="0"/>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21" fillId="0" borderId="126" applyNumberFormat="0" applyFill="0" applyAlignment="0" applyProtection="0"/>
    <xf numFmtId="0" fontId="21" fillId="0" borderId="126" applyNumberFormat="0" applyFill="0" applyAlignment="0" applyProtection="0"/>
    <xf numFmtId="0" fontId="20" fillId="30" borderId="125" applyNumberFormat="0" applyAlignment="0" applyProtection="0"/>
    <xf numFmtId="0" fontId="20" fillId="30" borderId="125" applyNumberFormat="0" applyAlignment="0" applyProtection="0"/>
    <xf numFmtId="0" fontId="18" fillId="29" borderId="124" applyNumberFormat="0" applyAlignment="0" applyProtection="0"/>
    <xf numFmtId="0" fontId="18" fillId="29" borderId="124" applyNumberFormat="0" applyAlignment="0" applyProtection="0"/>
    <xf numFmtId="0" fontId="12" fillId="0" borderId="128" applyFill="0" applyProtection="0">
      <alignment horizontal="right" vertical="top" wrapText="1"/>
    </xf>
    <xf numFmtId="0" fontId="39" fillId="54" borderId="128"/>
    <xf numFmtId="0" fontId="16" fillId="32" borderId="128" applyNumberFormat="0" applyProtection="0">
      <alignment horizontal="left"/>
    </xf>
    <xf numFmtId="0" fontId="16" fillId="32" borderId="128" applyNumberFormat="0" applyProtection="0">
      <alignment horizontal="right"/>
    </xf>
    <xf numFmtId="1" fontId="12"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right"/>
    </xf>
    <xf numFmtId="0" fontId="39" fillId="54" borderId="128"/>
    <xf numFmtId="2" fontId="12" fillId="0" borderId="128" applyFill="0" applyProtection="0">
      <alignment horizontal="right" vertical="top" wrapText="1"/>
    </xf>
    <xf numFmtId="0" fontId="24" fillId="0" borderId="128" applyFill="0" applyProtection="0">
      <alignment horizontal="right" vertical="top" wrapText="1"/>
    </xf>
    <xf numFmtId="0" fontId="16" fillId="32" borderId="128" applyNumberFormat="0" applyProtection="0">
      <alignment horizontal="left"/>
    </xf>
    <xf numFmtId="0" fontId="12" fillId="48" borderId="127" applyNumberFormat="0" applyFont="0" applyAlignment="0" applyProtection="0"/>
    <xf numFmtId="0" fontId="28" fillId="30" borderId="124" applyNumberFormat="0" applyAlignment="0" applyProtection="0"/>
    <xf numFmtId="0" fontId="16" fillId="32" borderId="128" applyNumberFormat="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0" fontId="24" fillId="0" borderId="128" applyFill="0" applyProtection="0">
      <alignment horizontal="right" vertical="top" wrapText="1"/>
    </xf>
    <xf numFmtId="49" fontId="12" fillId="0" borderId="128" applyFill="0" applyProtection="0">
      <alignment horizontal="right"/>
    </xf>
    <xf numFmtId="0" fontId="39" fillId="54" borderId="128"/>
    <xf numFmtId="0" fontId="16" fillId="32" borderId="128" applyNumberFormat="0" applyProtection="0">
      <alignment horizontal="right"/>
    </xf>
    <xf numFmtId="0" fontId="39" fillId="54" borderId="128"/>
    <xf numFmtId="0" fontId="16" fillId="32" borderId="128" applyNumberFormat="0" applyProtection="0">
      <alignment horizontal="left"/>
    </xf>
    <xf numFmtId="49" fontId="24" fillId="0" borderId="128" applyFill="0" applyProtection="0">
      <alignment horizontal="right"/>
    </xf>
    <xf numFmtId="0" fontId="39" fillId="54" borderId="128"/>
    <xf numFmtId="0" fontId="18" fillId="29" borderId="124" applyNumberFormat="0" applyAlignment="0" applyProtection="0"/>
    <xf numFmtId="1" fontId="24" fillId="0" borderId="128" applyFill="0" applyProtection="0">
      <alignment horizontal="right" vertical="top" wrapText="1"/>
    </xf>
    <xf numFmtId="0" fontId="16" fillId="32" borderId="128" applyNumberFormat="0" applyProtection="0">
      <alignment horizontal="right"/>
    </xf>
    <xf numFmtId="49" fontId="24" fillId="0" borderId="128" applyFill="0" applyProtection="0">
      <alignment horizontal="right"/>
    </xf>
    <xf numFmtId="0" fontId="16" fillId="32" borderId="128" applyNumberFormat="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21" fillId="0" borderId="126" applyNumberFormat="0" applyFill="0" applyAlignment="0" applyProtection="0"/>
    <xf numFmtId="0" fontId="39" fillId="54" borderId="128"/>
    <xf numFmtId="49" fontId="12" fillId="0" borderId="128" applyFill="0" applyProtection="0">
      <alignment horizontal="right"/>
    </xf>
    <xf numFmtId="0"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2" fontId="12" fillId="0" borderId="128" applyFill="0" applyProtection="0">
      <alignment horizontal="right" vertical="top" wrapText="1"/>
    </xf>
    <xf numFmtId="0" fontId="39" fillId="54" borderId="128"/>
    <xf numFmtId="0" fontId="12" fillId="0" borderId="128" applyFill="0" applyProtection="0">
      <alignment horizontal="right" vertical="top" wrapText="1"/>
    </xf>
    <xf numFmtId="0" fontId="21" fillId="0" borderId="126" applyNumberFormat="0" applyFill="0" applyAlignment="0" applyProtection="0"/>
    <xf numFmtId="1"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0" fontId="39" fillId="54" borderId="128"/>
    <xf numFmtId="0" fontId="12" fillId="48" borderId="127" applyNumberFormat="0" applyFont="0" applyAlignment="0" applyProtection="0"/>
    <xf numFmtId="0" fontId="28" fillId="30" borderId="124" applyNumberFormat="0" applyAlignment="0" applyProtection="0"/>
    <xf numFmtId="1" fontId="12" fillId="0" borderId="128" applyFill="0" applyProtection="0">
      <alignment horizontal="right" vertical="top" wrapText="1"/>
    </xf>
    <xf numFmtId="0" fontId="18" fillId="29" borderId="124" applyNumberFormat="0" applyAlignment="0" applyProtection="0"/>
    <xf numFmtId="49" fontId="12" fillId="0" borderId="128" applyFill="0" applyProtection="0">
      <alignment horizontal="right"/>
    </xf>
    <xf numFmtId="0" fontId="39" fillId="54" borderId="128"/>
    <xf numFmtId="2" fontId="12" fillId="0" borderId="128" applyFill="0" applyProtection="0">
      <alignment horizontal="right" vertical="top" wrapText="1"/>
    </xf>
    <xf numFmtId="0" fontId="12" fillId="0" borderId="128" applyFill="0" applyProtection="0">
      <alignment horizontal="right" vertical="top" wrapText="1"/>
    </xf>
    <xf numFmtId="0" fontId="20" fillId="30" borderId="125" applyNumberFormat="0" applyAlignment="0" applyProtection="0"/>
    <xf numFmtId="1"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39" fillId="54" borderId="128"/>
    <xf numFmtId="0" fontId="39" fillId="54" borderId="128"/>
    <xf numFmtId="2" fontId="24" fillId="0" borderId="128" applyFill="0" applyProtection="0">
      <alignment horizontal="right" vertical="top" wrapText="1"/>
    </xf>
    <xf numFmtId="0" fontId="16" fillId="32" borderId="128" applyNumberFormat="0" applyProtection="0">
      <alignment horizontal="right"/>
    </xf>
    <xf numFmtId="0" fontId="39" fillId="54" borderId="128"/>
    <xf numFmtId="0" fontId="39" fillId="54" borderId="128"/>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1" fontId="24" fillId="0" borderId="128" applyFill="0" applyProtection="0">
      <alignment horizontal="right" vertical="top" wrapText="1"/>
    </xf>
    <xf numFmtId="0" fontId="16" fillId="32" borderId="128" applyNumberFormat="0" applyProtection="0">
      <alignment horizontal="right"/>
    </xf>
    <xf numFmtId="0" fontId="16" fillId="32" borderId="128" applyNumberFormat="0" applyProtection="0">
      <alignment horizontal="right"/>
    </xf>
    <xf numFmtId="0" fontId="16" fillId="32" borderId="128" applyNumberFormat="0" applyProtection="0">
      <alignment horizontal="right"/>
    </xf>
    <xf numFmtId="49" fontId="24" fillId="0" borderId="128" applyFill="0" applyProtection="0">
      <alignment horizontal="right"/>
    </xf>
    <xf numFmtId="0" fontId="39" fillId="54" borderId="128"/>
    <xf numFmtId="0" fontId="39" fillId="54" borderId="128"/>
    <xf numFmtId="0" fontId="16" fillId="32" borderId="128" applyNumberFormat="0" applyProtection="0">
      <alignment horizontal="left"/>
    </xf>
    <xf numFmtId="1" fontId="12" fillId="0" borderId="128" applyFill="0" applyProtection="0">
      <alignment horizontal="right" vertical="top" wrapText="1"/>
    </xf>
    <xf numFmtId="49" fontId="12" fillId="0" borderId="128" applyFill="0" applyProtection="0">
      <alignment horizontal="right"/>
    </xf>
    <xf numFmtId="1" fontId="24" fillId="0" borderId="128" applyFill="0" applyProtection="0">
      <alignment horizontal="right" vertical="top" wrapText="1"/>
    </xf>
    <xf numFmtId="0" fontId="39" fillId="54" borderId="128"/>
    <xf numFmtId="0" fontId="12" fillId="0" borderId="128" applyFill="0" applyProtection="0">
      <alignment horizontal="right" vertical="top" wrapText="1"/>
    </xf>
    <xf numFmtId="2" fontId="12" fillId="0" borderId="128" applyFill="0" applyProtection="0">
      <alignment horizontal="right" vertical="top" wrapText="1"/>
    </xf>
    <xf numFmtId="0" fontId="24"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1" fontId="12" fillId="0" borderId="128" applyFill="0" applyProtection="0">
      <alignment horizontal="right" vertical="top" wrapText="1"/>
    </xf>
    <xf numFmtId="0" fontId="21" fillId="0" borderId="126" applyNumberFormat="0" applyFill="0" applyAlignment="0" applyProtection="0"/>
    <xf numFmtId="0" fontId="18" fillId="29" borderId="124" applyNumberFormat="0" applyAlignment="0" applyProtection="0"/>
    <xf numFmtId="1"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28" fillId="30" borderId="124" applyNumberFormat="0" applyAlignment="0" applyProtection="0"/>
    <xf numFmtId="0" fontId="18" fillId="29" borderId="124" applyNumberFormat="0" applyAlignment="0" applyProtection="0"/>
    <xf numFmtId="1" fontId="12" fillId="0" borderId="128" applyFill="0" applyProtection="0">
      <alignment horizontal="right" vertical="top" wrapText="1"/>
    </xf>
    <xf numFmtId="0" fontId="39" fillId="54" borderId="128"/>
    <xf numFmtId="0" fontId="39" fillId="54" borderId="128"/>
    <xf numFmtId="0" fontId="39" fillId="54" borderId="128"/>
    <xf numFmtId="1" fontId="12" fillId="0" borderId="128" applyFill="0" applyProtection="0">
      <alignment horizontal="right" vertical="top" wrapText="1"/>
    </xf>
    <xf numFmtId="1" fontId="24" fillId="0" borderId="128" applyFill="0" applyProtection="0">
      <alignment horizontal="right" vertical="top" wrapText="1"/>
    </xf>
    <xf numFmtId="0"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49" fontId="24" fillId="0" borderId="128" applyFill="0" applyProtection="0">
      <alignment horizontal="right"/>
    </xf>
    <xf numFmtId="0" fontId="39" fillId="54" borderId="128"/>
    <xf numFmtId="0" fontId="39" fillId="54" borderId="128"/>
    <xf numFmtId="2" fontId="24"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20" fillId="30" borderId="125" applyNumberFormat="0" applyAlignment="0" applyProtection="0"/>
    <xf numFmtId="0" fontId="16" fillId="32" borderId="128" applyNumberFormat="0" applyProtection="0">
      <alignment horizontal="left"/>
    </xf>
    <xf numFmtId="2" fontId="24" fillId="0" borderId="128" applyFill="0" applyProtection="0">
      <alignment horizontal="right" vertical="top" wrapText="1"/>
    </xf>
    <xf numFmtId="0" fontId="39" fillId="54" borderId="128"/>
    <xf numFmtId="0" fontId="39" fillId="54" borderId="128"/>
    <xf numFmtId="0" fontId="12" fillId="48" borderId="127" applyNumberFormat="0" applyFont="0" applyAlignment="0" applyProtection="0"/>
    <xf numFmtId="49" fontId="24" fillId="0" borderId="128" applyFill="0" applyProtection="0">
      <alignment horizontal="right"/>
    </xf>
    <xf numFmtId="0" fontId="39" fillId="54" borderId="128"/>
    <xf numFmtId="2" fontId="24" fillId="0" borderId="128" applyFill="0" applyProtection="0">
      <alignment horizontal="right" vertical="top" wrapText="1"/>
    </xf>
    <xf numFmtId="0" fontId="28" fillId="30" borderId="124" applyNumberFormat="0" applyAlignment="0" applyProtection="0"/>
    <xf numFmtId="49" fontId="12" fillId="0" borderId="128" applyFill="0" applyProtection="0">
      <alignment horizontal="right"/>
    </xf>
    <xf numFmtId="2" fontId="24" fillId="0" borderId="128" applyFill="0" applyProtection="0">
      <alignment horizontal="right" vertical="top" wrapText="1"/>
    </xf>
    <xf numFmtId="0"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right"/>
    </xf>
    <xf numFmtId="0" fontId="39" fillId="54" borderId="128"/>
    <xf numFmtId="49" fontId="12" fillId="0" borderId="128" applyFill="0" applyProtection="0">
      <alignment horizontal="right"/>
    </xf>
    <xf numFmtId="0" fontId="16" fillId="32" borderId="128" applyNumberFormat="0" applyProtection="0">
      <alignment horizontal="left"/>
    </xf>
    <xf numFmtId="0" fontId="20" fillId="30" borderId="125" applyNumberFormat="0" applyAlignment="0" applyProtection="0"/>
    <xf numFmtId="0" fontId="39" fillId="54" borderId="128"/>
    <xf numFmtId="2" fontId="12" fillId="0" borderId="128" applyFill="0" applyProtection="0">
      <alignment horizontal="right" vertical="top" wrapText="1"/>
    </xf>
    <xf numFmtId="0" fontId="39" fillId="54" borderId="128"/>
    <xf numFmtId="0" fontId="39" fillId="54" borderId="128"/>
    <xf numFmtId="0" fontId="16" fillId="32" borderId="128" applyNumberFormat="0" applyProtection="0">
      <alignment horizontal="left"/>
    </xf>
    <xf numFmtId="0" fontId="39" fillId="54" borderId="128"/>
    <xf numFmtId="49" fontId="12" fillId="0" borderId="128" applyFill="0" applyProtection="0">
      <alignment horizontal="right"/>
    </xf>
    <xf numFmtId="49" fontId="24" fillId="0" borderId="128" applyFill="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0" fontId="18" fillId="29" borderId="124" applyNumberFormat="0" applyAlignment="0" applyProtection="0"/>
    <xf numFmtId="0" fontId="16" fillId="32" borderId="128" applyNumberFormat="0" applyProtection="0">
      <alignment horizontal="right"/>
    </xf>
    <xf numFmtId="0" fontId="39" fillId="54" borderId="128"/>
    <xf numFmtId="0" fontId="18" fillId="29" borderId="124" applyNumberFormat="0" applyAlignment="0" applyProtection="0"/>
    <xf numFmtId="0" fontId="12" fillId="48" borderId="127" applyNumberFormat="0" applyFont="0" applyAlignment="0" applyProtection="0"/>
    <xf numFmtId="2" fontId="24" fillId="0" borderId="128" applyFill="0" applyProtection="0">
      <alignment horizontal="right" vertical="top" wrapText="1"/>
    </xf>
    <xf numFmtId="0" fontId="39" fillId="54" borderId="128"/>
    <xf numFmtId="2" fontId="24" fillId="0" borderId="128" applyFill="0" applyProtection="0">
      <alignment horizontal="right" vertical="top" wrapText="1"/>
    </xf>
    <xf numFmtId="1" fontId="24" fillId="0" borderId="128" applyFill="0" applyProtection="0">
      <alignment horizontal="right" vertical="top" wrapText="1"/>
    </xf>
    <xf numFmtId="2" fontId="12" fillId="0" borderId="128" applyFill="0" applyProtection="0">
      <alignment horizontal="right" vertical="top" wrapText="1"/>
    </xf>
    <xf numFmtId="0" fontId="12" fillId="48" borderId="127" applyNumberFormat="0" applyFont="0" applyAlignment="0" applyProtection="0"/>
    <xf numFmtId="1" fontId="12" fillId="0" borderId="128" applyFill="0" applyProtection="0">
      <alignment horizontal="right" vertical="top" wrapText="1"/>
    </xf>
    <xf numFmtId="0" fontId="18" fillId="29" borderId="124" applyNumberFormat="0" applyAlignment="0" applyProtection="0"/>
    <xf numFmtId="1" fontId="24" fillId="0" borderId="128" applyFill="0" applyProtection="0">
      <alignment horizontal="right" vertical="top" wrapText="1"/>
    </xf>
    <xf numFmtId="0" fontId="39" fillId="54" borderId="128"/>
    <xf numFmtId="0" fontId="28" fillId="30" borderId="124" applyNumberFormat="0" applyAlignment="0" applyProtection="0"/>
    <xf numFmtId="0" fontId="39" fillId="54" borderId="128"/>
    <xf numFmtId="1"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left"/>
    </xf>
    <xf numFmtId="2" fontId="12" fillId="0" borderId="128" applyFill="0" applyProtection="0">
      <alignment horizontal="right" vertical="top" wrapText="1"/>
    </xf>
    <xf numFmtId="49" fontId="24" fillId="0" borderId="128" applyFill="0" applyProtection="0">
      <alignment horizontal="right"/>
    </xf>
    <xf numFmtId="1" fontId="12" fillId="0" borderId="128" applyFill="0" applyProtection="0">
      <alignment horizontal="right" vertical="top" wrapText="1"/>
    </xf>
    <xf numFmtId="0" fontId="16" fillId="32" borderId="128" applyNumberFormat="0" applyProtection="0">
      <alignment horizontal="left"/>
    </xf>
    <xf numFmtId="0" fontId="39" fillId="54" borderId="128"/>
    <xf numFmtId="0" fontId="21" fillId="0" borderId="126" applyNumberFormat="0" applyFill="0" applyAlignment="0" applyProtection="0"/>
    <xf numFmtId="49" fontId="12" fillId="0" borderId="128" applyFill="0" applyProtection="0">
      <alignment horizontal="right"/>
    </xf>
    <xf numFmtId="0" fontId="12" fillId="48" borderId="127" applyNumberFormat="0" applyFont="0" applyAlignment="0" applyProtection="0"/>
    <xf numFmtId="49" fontId="12" fillId="0" borderId="128" applyFill="0" applyProtection="0">
      <alignment horizontal="right"/>
    </xf>
    <xf numFmtId="0" fontId="21" fillId="0" borderId="126" applyNumberFormat="0" applyFill="0" applyAlignment="0" applyProtection="0"/>
    <xf numFmtId="49" fontId="12" fillId="0" borderId="128" applyFill="0" applyProtection="0">
      <alignment horizontal="right"/>
    </xf>
    <xf numFmtId="0" fontId="16" fillId="32" borderId="128" applyNumberFormat="0" applyProtection="0">
      <alignment horizontal="left"/>
    </xf>
    <xf numFmtId="49" fontId="12" fillId="0" borderId="128" applyFill="0" applyProtection="0">
      <alignment horizontal="right"/>
    </xf>
    <xf numFmtId="1" fontId="24" fillId="0" borderId="128" applyFill="0" applyProtection="0">
      <alignment horizontal="right" vertical="top" wrapText="1"/>
    </xf>
    <xf numFmtId="0" fontId="16" fillId="32" borderId="128" applyNumberFormat="0" applyProtection="0">
      <alignment horizontal="left"/>
    </xf>
    <xf numFmtId="0" fontId="12" fillId="0" borderId="128" applyFill="0" applyProtection="0">
      <alignment horizontal="right" vertical="top" wrapText="1"/>
    </xf>
    <xf numFmtId="0" fontId="39" fillId="54" borderId="128"/>
    <xf numFmtId="0" fontId="16" fillId="32" borderId="128" applyNumberFormat="0" applyProtection="0">
      <alignment horizontal="left"/>
    </xf>
    <xf numFmtId="1" fontId="24" fillId="0" borderId="128" applyFill="0" applyProtection="0">
      <alignment horizontal="right" vertical="top" wrapText="1"/>
    </xf>
    <xf numFmtId="2" fontId="24" fillId="0" borderId="128" applyFill="0" applyProtection="0">
      <alignment horizontal="right" vertical="top" wrapText="1"/>
    </xf>
    <xf numFmtId="49" fontId="24" fillId="0" borderId="128" applyFill="0" applyProtection="0">
      <alignment horizontal="right"/>
    </xf>
    <xf numFmtId="1" fontId="24"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39" fillId="54" borderId="128"/>
    <xf numFmtId="0" fontId="12" fillId="0" borderId="128" applyFill="0" applyProtection="0">
      <alignment horizontal="right" vertical="top" wrapText="1"/>
    </xf>
    <xf numFmtId="0" fontId="39" fillId="54" borderId="128"/>
    <xf numFmtId="49" fontId="24" fillId="0" borderId="128" applyFill="0" applyProtection="0">
      <alignment horizontal="right"/>
    </xf>
    <xf numFmtId="1"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0" fontId="12" fillId="0" borderId="128" applyFill="0" applyProtection="0">
      <alignment horizontal="right" vertical="top" wrapText="1"/>
    </xf>
    <xf numFmtId="0" fontId="39" fillId="54" borderId="128"/>
    <xf numFmtId="0" fontId="12" fillId="0" borderId="128" applyFill="0" applyProtection="0">
      <alignment horizontal="right" vertical="top" wrapText="1"/>
    </xf>
    <xf numFmtId="0" fontId="39" fillId="54" borderId="128"/>
    <xf numFmtId="0" fontId="21" fillId="0" borderId="126" applyNumberFormat="0" applyFill="0" applyAlignment="0" applyProtection="0"/>
    <xf numFmtId="0" fontId="16" fillId="32" borderId="128" applyNumberFormat="0" applyProtection="0">
      <alignment horizontal="left"/>
    </xf>
    <xf numFmtId="1" fontId="24" fillId="0" borderId="128" applyFill="0" applyProtection="0">
      <alignment horizontal="right" vertical="top" wrapText="1"/>
    </xf>
    <xf numFmtId="0" fontId="21" fillId="0" borderId="126" applyNumberFormat="0" applyFill="0" applyAlignment="0" applyProtection="0"/>
    <xf numFmtId="0" fontId="16" fillId="32" borderId="128" applyNumberFormat="0" applyProtection="0">
      <alignment horizontal="right"/>
    </xf>
    <xf numFmtId="0" fontId="12" fillId="0" borderId="128" applyFill="0" applyProtection="0">
      <alignment horizontal="right" vertical="top" wrapText="1"/>
    </xf>
    <xf numFmtId="0"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left"/>
    </xf>
    <xf numFmtId="0" fontId="12" fillId="0" borderId="128" applyFill="0" applyProtection="0">
      <alignment horizontal="right" vertical="top" wrapText="1"/>
    </xf>
    <xf numFmtId="0" fontId="16" fillId="32" borderId="128" applyNumberFormat="0" applyProtection="0">
      <alignment horizontal="left"/>
    </xf>
    <xf numFmtId="49" fontId="24" fillId="0" borderId="128" applyFill="0" applyProtection="0">
      <alignment horizontal="right"/>
    </xf>
    <xf numFmtId="0" fontId="20" fillId="30" borderId="125" applyNumberFormat="0" applyAlignment="0" applyProtection="0"/>
    <xf numFmtId="0" fontId="16" fillId="32" borderId="128" applyNumberFormat="0" applyProtection="0">
      <alignment horizontal="left"/>
    </xf>
    <xf numFmtId="0" fontId="39" fillId="54" borderId="128"/>
    <xf numFmtId="0" fontId="20" fillId="30" borderId="125" applyNumberFormat="0" applyAlignment="0" applyProtection="0"/>
    <xf numFmtId="1" fontId="24" fillId="0" borderId="128" applyFill="0" applyProtection="0">
      <alignment horizontal="right" vertical="top" wrapText="1"/>
    </xf>
    <xf numFmtId="1" fontId="12" fillId="0" borderId="128" applyFill="0" applyProtection="0">
      <alignment horizontal="right" vertical="top" wrapText="1"/>
    </xf>
    <xf numFmtId="0" fontId="12" fillId="48" borderId="127" applyNumberFormat="0" applyFont="0" applyAlignment="0" applyProtection="0"/>
    <xf numFmtId="0" fontId="18" fillId="29" borderId="124" applyNumberFormat="0" applyAlignment="0" applyProtection="0"/>
    <xf numFmtId="0" fontId="39" fillId="54" borderId="128"/>
    <xf numFmtId="0" fontId="39" fillId="54" borderId="128"/>
    <xf numFmtId="0" fontId="21" fillId="0" borderId="126" applyNumberFormat="0" applyFill="0" applyAlignment="0" applyProtection="0"/>
    <xf numFmtId="49" fontId="12" fillId="0" borderId="128" applyFill="0" applyProtection="0">
      <alignment horizontal="right"/>
    </xf>
    <xf numFmtId="0" fontId="20" fillId="30" borderId="125" applyNumberFormat="0" applyAlignment="0" applyProtection="0"/>
    <xf numFmtId="2" fontId="24" fillId="0" borderId="128" applyFill="0" applyProtection="0">
      <alignment horizontal="right" vertical="top" wrapText="1"/>
    </xf>
    <xf numFmtId="2" fontId="12" fillId="0" borderId="128" applyFill="0" applyProtection="0">
      <alignment horizontal="right" vertical="top" wrapText="1"/>
    </xf>
    <xf numFmtId="0" fontId="20" fillId="30" borderId="125" applyNumberFormat="0" applyAlignment="0" applyProtection="0"/>
    <xf numFmtId="49" fontId="12" fillId="0" borderId="128" applyFill="0" applyProtection="0">
      <alignment horizontal="right"/>
    </xf>
    <xf numFmtId="2" fontId="12" fillId="0" borderId="128" applyFill="0" applyProtection="0">
      <alignment horizontal="right" vertical="top" wrapText="1"/>
    </xf>
    <xf numFmtId="0" fontId="39" fillId="54" borderId="128"/>
    <xf numFmtId="2" fontId="12" fillId="0" borderId="128" applyFill="0" applyProtection="0">
      <alignment horizontal="right" vertical="top" wrapText="1"/>
    </xf>
    <xf numFmtId="2" fontId="12" fillId="0" borderId="128" applyFill="0" applyProtection="0">
      <alignment horizontal="right" vertical="top" wrapText="1"/>
    </xf>
    <xf numFmtId="0" fontId="28" fillId="30" borderId="124" applyNumberFormat="0" applyAlignment="0" applyProtection="0"/>
    <xf numFmtId="0" fontId="24" fillId="0" borderId="128" applyFill="0" applyProtection="0">
      <alignment horizontal="right" vertical="top" wrapText="1"/>
    </xf>
    <xf numFmtId="1" fontId="12" fillId="0" borderId="128" applyFill="0" applyProtection="0">
      <alignment horizontal="right" vertical="top" wrapText="1"/>
    </xf>
    <xf numFmtId="0" fontId="12" fillId="48" borderId="127" applyNumberFormat="0" applyFont="0" applyAlignment="0" applyProtection="0"/>
    <xf numFmtId="1" fontId="12" fillId="0" borderId="128" applyFill="0" applyProtection="0">
      <alignment horizontal="right" vertical="top" wrapText="1"/>
    </xf>
    <xf numFmtId="0" fontId="39" fillId="54" borderId="128"/>
    <xf numFmtId="0" fontId="39" fillId="54" borderId="128"/>
    <xf numFmtId="2" fontId="12" fillId="0" borderId="128" applyFill="0" applyProtection="0">
      <alignment horizontal="right" vertical="top" wrapText="1"/>
    </xf>
    <xf numFmtId="2" fontId="24" fillId="0" borderId="128" applyFill="0" applyProtection="0">
      <alignment horizontal="right" vertical="top" wrapText="1"/>
    </xf>
    <xf numFmtId="0" fontId="20" fillId="30" borderId="125" applyNumberFormat="0" applyAlignment="0" applyProtection="0"/>
    <xf numFmtId="0" fontId="39" fillId="54" borderId="128"/>
    <xf numFmtId="0" fontId="39" fillId="54" borderId="128"/>
    <xf numFmtId="0" fontId="39" fillId="54" borderId="128"/>
    <xf numFmtId="0" fontId="24" fillId="0" borderId="128" applyFill="0" applyProtection="0">
      <alignment horizontal="right" vertical="top" wrapText="1"/>
    </xf>
    <xf numFmtId="1" fontId="12" fillId="0" borderId="128" applyFill="0" applyProtection="0">
      <alignment horizontal="right" vertical="top" wrapText="1"/>
    </xf>
    <xf numFmtId="0" fontId="12" fillId="48" borderId="127" applyNumberFormat="0" applyFont="0" applyAlignment="0" applyProtection="0"/>
    <xf numFmtId="0" fontId="39" fillId="54" borderId="128"/>
    <xf numFmtId="0" fontId="39" fillId="54" borderId="128"/>
    <xf numFmtId="2" fontId="12" fillId="0" borderId="128" applyFill="0" applyProtection="0">
      <alignment horizontal="right" vertical="top" wrapText="1"/>
    </xf>
    <xf numFmtId="2" fontId="24" fillId="0" borderId="128" applyFill="0" applyProtection="0">
      <alignment horizontal="right" vertical="top" wrapText="1"/>
    </xf>
    <xf numFmtId="0" fontId="39" fillId="54" borderId="128"/>
    <xf numFmtId="0" fontId="39" fillId="54" borderId="128"/>
    <xf numFmtId="0" fontId="39" fillId="54" borderId="128"/>
    <xf numFmtId="0" fontId="12" fillId="48" borderId="127" applyNumberFormat="0" applyFont="0" applyAlignment="0" applyProtection="0"/>
    <xf numFmtId="49" fontId="24" fillId="0" borderId="128" applyFill="0" applyProtection="0">
      <alignment horizontal="right"/>
    </xf>
    <xf numFmtId="49" fontId="24" fillId="0" borderId="128" applyFill="0" applyProtection="0">
      <alignment horizontal="right"/>
    </xf>
    <xf numFmtId="2" fontId="12" fillId="0" borderId="128" applyFill="0" applyProtection="0">
      <alignment horizontal="right" vertical="top" wrapText="1"/>
    </xf>
    <xf numFmtId="0" fontId="39" fillId="54" borderId="128"/>
    <xf numFmtId="0" fontId="39" fillId="54" borderId="128"/>
    <xf numFmtId="49" fontId="12" fillId="0" borderId="128" applyFill="0" applyProtection="0">
      <alignment horizontal="right"/>
    </xf>
    <xf numFmtId="0" fontId="39" fillId="54" borderId="128"/>
    <xf numFmtId="0" fontId="39" fillId="54" borderId="128"/>
    <xf numFmtId="0" fontId="39" fillId="54" borderId="128"/>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1" fontId="12" fillId="0" borderId="128" applyFill="0" applyProtection="0">
      <alignment horizontal="right" vertical="top" wrapText="1"/>
    </xf>
    <xf numFmtId="49" fontId="12" fillId="0" borderId="128" applyFill="0" applyProtection="0">
      <alignment horizontal="right"/>
    </xf>
    <xf numFmtId="0" fontId="16" fillId="32" borderId="128" applyNumberFormat="0" applyProtection="0">
      <alignment horizontal="left"/>
    </xf>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24" fillId="0" borderId="128" applyFill="0" applyProtection="0">
      <alignment horizontal="right"/>
    </xf>
    <xf numFmtId="1" fontId="12" fillId="0" borderId="128" applyFill="0" applyProtection="0">
      <alignment horizontal="right" vertical="top" wrapText="1"/>
    </xf>
    <xf numFmtId="2" fontId="12" fillId="0" borderId="128" applyFill="0" applyProtection="0">
      <alignment horizontal="right" vertical="top" wrapText="1"/>
    </xf>
    <xf numFmtId="0" fontId="16" fillId="32" borderId="128" applyNumberFormat="0" applyProtection="0">
      <alignment horizontal="left"/>
    </xf>
    <xf numFmtId="1" fontId="12" fillId="0" borderId="128" applyFill="0" applyProtection="0">
      <alignment horizontal="right" vertical="top" wrapText="1"/>
    </xf>
    <xf numFmtId="0" fontId="16" fillId="32" borderId="128" applyNumberFormat="0" applyProtection="0">
      <alignment horizontal="right"/>
    </xf>
    <xf numFmtId="1" fontId="24" fillId="0" borderId="128" applyFill="0" applyProtection="0">
      <alignment horizontal="right" vertical="top" wrapText="1"/>
    </xf>
    <xf numFmtId="2" fontId="24" fillId="0" borderId="128" applyFill="0" applyProtection="0">
      <alignment horizontal="right" vertical="top" wrapText="1"/>
    </xf>
    <xf numFmtId="49" fontId="12" fillId="0" borderId="128" applyFill="0" applyProtection="0">
      <alignment horizontal="right"/>
    </xf>
    <xf numFmtId="0" fontId="39" fillId="54" borderId="128"/>
    <xf numFmtId="0" fontId="39" fillId="54" borderId="128"/>
    <xf numFmtId="0" fontId="39" fillId="54" borderId="128"/>
    <xf numFmtId="1" fontId="24" fillId="0" borderId="128" applyFill="0" applyProtection="0">
      <alignment horizontal="right" vertical="top" wrapText="1"/>
    </xf>
    <xf numFmtId="0" fontId="39" fillId="54" borderId="128"/>
    <xf numFmtId="0" fontId="39" fillId="54" borderId="128"/>
    <xf numFmtId="0" fontId="24" fillId="0" borderId="128" applyFill="0" applyProtection="0">
      <alignment horizontal="right" vertical="top" wrapText="1"/>
    </xf>
    <xf numFmtId="1" fontId="12" fillId="0" borderId="128" applyFill="0" applyProtection="0">
      <alignment horizontal="right" vertical="top" wrapText="1"/>
    </xf>
    <xf numFmtId="0" fontId="16" fillId="32" borderId="128" applyNumberFormat="0" applyProtection="0">
      <alignment horizontal="right"/>
    </xf>
    <xf numFmtId="0" fontId="12" fillId="0" borderId="128" applyFill="0" applyProtection="0">
      <alignment horizontal="right" vertical="top" wrapText="1"/>
    </xf>
    <xf numFmtId="0" fontId="16" fillId="32" borderId="128" applyNumberFormat="0" applyProtection="0">
      <alignment horizontal="right"/>
    </xf>
    <xf numFmtId="2" fontId="24" fillId="0" borderId="128" applyFill="0" applyProtection="0">
      <alignment horizontal="right" vertical="top" wrapText="1"/>
    </xf>
    <xf numFmtId="49" fontId="12" fillId="0" borderId="128" applyFill="0" applyProtection="0">
      <alignment horizontal="right"/>
    </xf>
    <xf numFmtId="49" fontId="24" fillId="0" borderId="128" applyFill="0" applyProtection="0">
      <alignment horizontal="right"/>
    </xf>
    <xf numFmtId="0" fontId="39" fillId="54" borderId="128"/>
    <xf numFmtId="0" fontId="39" fillId="54" borderId="128"/>
    <xf numFmtId="49" fontId="24" fillId="0" borderId="128" applyFill="0" applyProtection="0">
      <alignment horizontal="right"/>
    </xf>
    <xf numFmtId="0" fontId="39" fillId="54" borderId="128"/>
    <xf numFmtId="1" fontId="24" fillId="0" borderId="128" applyFill="0" applyProtection="0">
      <alignment horizontal="right" vertical="top" wrapText="1"/>
    </xf>
    <xf numFmtId="0" fontId="12" fillId="0" borderId="128" applyFill="0" applyProtection="0">
      <alignment horizontal="right" vertical="top" wrapText="1"/>
    </xf>
    <xf numFmtId="49" fontId="12" fillId="0" borderId="128" applyFill="0" applyProtection="0">
      <alignment horizontal="right"/>
    </xf>
    <xf numFmtId="2" fontId="12" fillId="0" borderId="128" applyFill="0" applyProtection="0">
      <alignment horizontal="right" vertical="top" wrapText="1"/>
    </xf>
    <xf numFmtId="1" fontId="24" fillId="0" borderId="128" applyFill="0" applyProtection="0">
      <alignment horizontal="right" vertical="top" wrapText="1"/>
    </xf>
    <xf numFmtId="0" fontId="16" fillId="32" borderId="128" applyNumberFormat="0" applyProtection="0">
      <alignment horizontal="left"/>
    </xf>
    <xf numFmtId="2" fontId="12" fillId="0" borderId="128" applyFill="0" applyProtection="0">
      <alignment horizontal="right" vertical="top" wrapText="1"/>
    </xf>
    <xf numFmtId="1" fontId="12" fillId="0" borderId="128" applyFill="0" applyProtection="0">
      <alignment horizontal="right" vertical="top" wrapText="1"/>
    </xf>
    <xf numFmtId="2" fontId="12" fillId="0" borderId="128" applyFill="0" applyProtection="0">
      <alignment horizontal="right" vertical="top" wrapText="1"/>
    </xf>
    <xf numFmtId="2" fontId="24" fillId="0" borderId="128" applyFill="0" applyProtection="0">
      <alignment horizontal="right" vertical="top" wrapText="1"/>
    </xf>
    <xf numFmtId="1" fontId="24"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right"/>
    </xf>
    <xf numFmtId="0" fontId="12" fillId="0" borderId="128" applyFill="0" applyProtection="0">
      <alignment horizontal="right" vertical="top" wrapText="1"/>
    </xf>
    <xf numFmtId="49" fontId="12" fillId="0" borderId="128" applyFill="0" applyProtection="0">
      <alignment horizontal="right"/>
    </xf>
    <xf numFmtId="0" fontId="12" fillId="0" borderId="128" applyFill="0" applyProtection="0">
      <alignment horizontal="right" vertical="top" wrapText="1"/>
    </xf>
    <xf numFmtId="2" fontId="12" fillId="0" borderId="128" applyFill="0" applyProtection="0">
      <alignment horizontal="right" vertical="top" wrapText="1"/>
    </xf>
    <xf numFmtId="0" fontId="12" fillId="0" borderId="128" applyFill="0" applyProtection="0">
      <alignment horizontal="right" vertical="top" wrapText="1"/>
    </xf>
    <xf numFmtId="49" fontId="24" fillId="0" borderId="128" applyFill="0" applyProtection="0">
      <alignment horizontal="right"/>
    </xf>
    <xf numFmtId="0" fontId="16" fillId="32" borderId="128" applyNumberFormat="0" applyProtection="0">
      <alignment horizontal="left"/>
    </xf>
    <xf numFmtId="0" fontId="24" fillId="0" borderId="128" applyFill="0" applyProtection="0">
      <alignment horizontal="right" vertical="top" wrapText="1"/>
    </xf>
    <xf numFmtId="2" fontId="24" fillId="0" borderId="128" applyFill="0" applyProtection="0">
      <alignment horizontal="right" vertical="top" wrapText="1"/>
    </xf>
    <xf numFmtId="1" fontId="12" fillId="0" borderId="128" applyFill="0" applyProtection="0">
      <alignment horizontal="right" vertical="top" wrapText="1"/>
    </xf>
    <xf numFmtId="0" fontId="39" fillId="54" borderId="128"/>
    <xf numFmtId="0" fontId="39" fillId="54" borderId="128"/>
    <xf numFmtId="0" fontId="16" fillId="32" borderId="128" applyNumberFormat="0" applyProtection="0">
      <alignment horizontal="left"/>
    </xf>
    <xf numFmtId="0" fontId="39" fillId="54" borderId="128"/>
    <xf numFmtId="0" fontId="18" fillId="29" borderId="129" applyNumberFormat="0" applyAlignment="0" applyProtection="0"/>
    <xf numFmtId="0" fontId="18" fillId="29" borderId="129" applyNumberFormat="0" applyAlignment="0" applyProtection="0"/>
    <xf numFmtId="0" fontId="20" fillId="30" borderId="130" applyNumberFormat="0" applyAlignment="0" applyProtection="0"/>
    <xf numFmtId="0" fontId="20" fillId="30" borderId="130" applyNumberFormat="0" applyAlignment="0" applyProtection="0"/>
    <xf numFmtId="0" fontId="21" fillId="0" borderId="131" applyNumberFormat="0" applyFill="0" applyAlignment="0" applyProtection="0"/>
    <xf numFmtId="0" fontId="21" fillId="0" borderId="131" applyNumberFormat="0" applyFill="0" applyAlignment="0" applyProtection="0"/>
    <xf numFmtId="0" fontId="16" fillId="32" borderId="133" applyNumberFormat="0" applyProtection="0">
      <alignment horizontal="left"/>
    </xf>
    <xf numFmtId="0" fontId="16" fillId="32" borderId="133" applyNumberFormat="0" applyProtection="0">
      <alignment horizontal="right"/>
    </xf>
    <xf numFmtId="0" fontId="12" fillId="0" borderId="133" applyFill="0" applyProtection="0">
      <alignment horizontal="right" vertical="top" wrapText="1"/>
    </xf>
    <xf numFmtId="2" fontId="12" fillId="0" borderId="133" applyFill="0" applyProtection="0">
      <alignment horizontal="right" vertical="top" wrapText="1"/>
    </xf>
    <xf numFmtId="1" fontId="12" fillId="0" borderId="133" applyFill="0" applyProtection="0">
      <alignment horizontal="right" vertical="top" wrapText="1"/>
    </xf>
    <xf numFmtId="49" fontId="12" fillId="0" borderId="133" applyFill="0" applyProtection="0">
      <alignment horizontal="right"/>
    </xf>
    <xf numFmtId="0" fontId="16" fillId="32" borderId="133" applyNumberFormat="0" applyProtection="0">
      <alignment horizontal="left"/>
    </xf>
    <xf numFmtId="0" fontId="16" fillId="32" borderId="133" applyNumberFormat="0" applyProtection="0">
      <alignment horizontal="right"/>
    </xf>
    <xf numFmtId="0" fontId="12" fillId="0" borderId="133" applyFill="0" applyProtection="0">
      <alignment horizontal="right" vertical="top" wrapText="1"/>
    </xf>
    <xf numFmtId="2" fontId="12" fillId="0" borderId="133" applyFill="0" applyProtection="0">
      <alignment horizontal="right" vertical="top" wrapText="1"/>
    </xf>
    <xf numFmtId="1" fontId="12" fillId="0" borderId="133" applyFill="0" applyProtection="0">
      <alignment horizontal="right" vertical="top" wrapText="1"/>
    </xf>
    <xf numFmtId="49" fontId="12" fillId="0" borderId="133" applyFill="0" applyProtection="0">
      <alignment horizontal="right"/>
    </xf>
    <xf numFmtId="0" fontId="21" fillId="0" borderId="136" applyNumberFormat="0" applyFill="0" applyAlignment="0" applyProtection="0"/>
    <xf numFmtId="0" fontId="21" fillId="0" borderId="136" applyNumberFormat="0" applyFill="0" applyAlignment="0" applyProtection="0"/>
    <xf numFmtId="0" fontId="20" fillId="30" borderId="135" applyNumberFormat="0" applyAlignment="0" applyProtection="0"/>
    <xf numFmtId="0" fontId="20" fillId="30" borderId="135" applyNumberFormat="0" applyAlignment="0" applyProtection="0"/>
    <xf numFmtId="0" fontId="18" fillId="29" borderId="134" applyNumberFormat="0" applyAlignment="0" applyProtection="0"/>
    <xf numFmtId="0" fontId="18" fillId="29" borderId="134" applyNumberFormat="0" applyAlignment="0" applyProtection="0"/>
    <xf numFmtId="0" fontId="16" fillId="32" borderId="133" applyNumberFormat="0" applyProtection="0">
      <alignment horizontal="left"/>
    </xf>
    <xf numFmtId="0" fontId="16" fillId="32" borderId="133" applyNumberFormat="0" applyProtection="0">
      <alignment horizontal="right"/>
    </xf>
    <xf numFmtId="1" fontId="12" fillId="0" borderId="133" applyFill="0" applyProtection="0">
      <alignment horizontal="right" vertical="top" wrapText="1"/>
    </xf>
    <xf numFmtId="49" fontId="12" fillId="0" borderId="133" applyFill="0" applyProtection="0">
      <alignment horizontal="right"/>
    </xf>
    <xf numFmtId="2" fontId="24" fillId="0" borderId="133" applyFill="0" applyProtection="0">
      <alignment horizontal="right" vertical="top" wrapText="1"/>
    </xf>
    <xf numFmtId="1" fontId="24" fillId="0" borderId="133" applyFill="0" applyProtection="0">
      <alignment horizontal="right" vertical="top" wrapText="1"/>
    </xf>
    <xf numFmtId="0" fontId="16" fillId="32" borderId="133" applyNumberFormat="0" applyProtection="0">
      <alignment horizontal="left"/>
    </xf>
    <xf numFmtId="49" fontId="12" fillId="0" borderId="133" applyFill="0" applyProtection="0">
      <alignment horizontal="right"/>
    </xf>
    <xf numFmtId="0" fontId="12" fillId="48" borderId="132" applyNumberFormat="0" applyFont="0" applyAlignment="0" applyProtection="0"/>
    <xf numFmtId="0" fontId="28" fillId="30" borderId="129" applyNumberFormat="0" applyAlignment="0" applyProtection="0"/>
    <xf numFmtId="0" fontId="16" fillId="32" borderId="133" applyNumberFormat="0" applyProtection="0">
      <alignment horizontal="right"/>
    </xf>
    <xf numFmtId="0" fontId="12" fillId="0" borderId="133" applyFill="0" applyProtection="0">
      <alignment horizontal="right" vertical="top" wrapText="1"/>
    </xf>
    <xf numFmtId="0" fontId="12" fillId="48" borderId="132" applyNumberFormat="0" applyFont="0" applyAlignment="0" applyProtection="0"/>
    <xf numFmtId="0" fontId="39" fillId="54" borderId="143"/>
    <xf numFmtId="0" fontId="39" fillId="54" borderId="138"/>
    <xf numFmtId="0" fontId="16" fillId="32" borderId="133" applyNumberFormat="0" applyProtection="0">
      <alignment horizontal="left"/>
    </xf>
    <xf numFmtId="49" fontId="24" fillId="0" borderId="133" applyFill="0" applyProtection="0">
      <alignment horizontal="right"/>
    </xf>
    <xf numFmtId="1" fontId="12" fillId="0" borderId="133" applyFill="0" applyProtection="0">
      <alignment horizontal="right" vertical="top" wrapText="1"/>
    </xf>
    <xf numFmtId="2" fontId="12" fillId="0" borderId="133" applyFill="0" applyProtection="0">
      <alignment horizontal="right" vertical="top" wrapText="1"/>
    </xf>
    <xf numFmtId="0" fontId="24" fillId="0" borderId="133" applyFill="0" applyProtection="0">
      <alignment horizontal="right" vertical="top" wrapText="1"/>
    </xf>
    <xf numFmtId="0" fontId="39" fillId="54" borderId="138"/>
    <xf numFmtId="0" fontId="12" fillId="48" borderId="142" applyNumberFormat="0" applyFont="0" applyAlignment="0" applyProtection="0"/>
    <xf numFmtId="0" fontId="39" fillId="54" borderId="138"/>
    <xf numFmtId="0" fontId="12" fillId="48" borderId="137" applyNumberFormat="0" applyFont="0" applyAlignment="0" applyProtection="0"/>
    <xf numFmtId="0" fontId="12" fillId="0" borderId="133" applyFill="0" applyProtection="0">
      <alignment horizontal="right" vertical="top" wrapText="1"/>
    </xf>
    <xf numFmtId="0" fontId="39" fillId="54" borderId="133"/>
    <xf numFmtId="0" fontId="39" fillId="54" borderId="133"/>
    <xf numFmtId="0" fontId="39" fillId="54" borderId="133"/>
    <xf numFmtId="1" fontId="24" fillId="0" borderId="133" applyFill="0" applyProtection="0">
      <alignment horizontal="right" vertical="top" wrapText="1"/>
    </xf>
    <xf numFmtId="0" fontId="39" fillId="54" borderId="133"/>
    <xf numFmtId="0" fontId="39" fillId="54" borderId="133"/>
    <xf numFmtId="2" fontId="24" fillId="0" borderId="133" applyFill="0" applyProtection="0">
      <alignment horizontal="right" vertical="top" wrapText="1"/>
    </xf>
    <xf numFmtId="2" fontId="12" fillId="0" borderId="133" applyFill="0" applyProtection="0">
      <alignment horizontal="right" vertical="top" wrapText="1"/>
    </xf>
    <xf numFmtId="1" fontId="24" fillId="0" borderId="133" applyFill="0" applyProtection="0">
      <alignment horizontal="right" vertical="top" wrapText="1"/>
    </xf>
    <xf numFmtId="0" fontId="21" fillId="0" borderId="141" applyNumberFormat="0" applyFill="0" applyAlignment="0" applyProtection="0"/>
    <xf numFmtId="0" fontId="39" fillId="54" borderId="143"/>
    <xf numFmtId="1" fontId="12" fillId="0" borderId="133" applyFill="0" applyProtection="0">
      <alignment horizontal="right" vertical="top" wrapText="1"/>
    </xf>
    <xf numFmtId="49" fontId="24" fillId="0" borderId="133" applyFill="0" applyProtection="0">
      <alignment horizontal="right"/>
    </xf>
    <xf numFmtId="0" fontId="16" fillId="32" borderId="133" applyNumberFormat="0" applyProtection="0">
      <alignment horizontal="right"/>
    </xf>
    <xf numFmtId="0" fontId="18" fillId="29" borderId="139" applyNumberFormat="0" applyAlignment="0" applyProtection="0"/>
    <xf numFmtId="0" fontId="39" fillId="54" borderId="143"/>
    <xf numFmtId="0" fontId="39" fillId="54" borderId="133"/>
    <xf numFmtId="0" fontId="39" fillId="54" borderId="133"/>
    <xf numFmtId="2" fontId="24" fillId="0" borderId="133" applyFill="0" applyProtection="0">
      <alignment horizontal="right" vertical="top" wrapText="1"/>
    </xf>
    <xf numFmtId="0" fontId="39" fillId="54" borderId="133"/>
    <xf numFmtId="49" fontId="24" fillId="0" borderId="133" applyFill="0" applyProtection="0">
      <alignment horizontal="right"/>
    </xf>
    <xf numFmtId="0" fontId="12" fillId="0" borderId="133" applyFill="0" applyProtection="0">
      <alignment horizontal="right" vertical="top" wrapText="1"/>
    </xf>
    <xf numFmtId="0" fontId="39" fillId="54" borderId="138"/>
    <xf numFmtId="0" fontId="21" fillId="0" borderId="141" applyNumberFormat="0" applyFill="0" applyAlignment="0" applyProtection="0"/>
    <xf numFmtId="0" fontId="39" fillId="54" borderId="138"/>
    <xf numFmtId="0" fontId="39" fillId="54" borderId="143"/>
    <xf numFmtId="0" fontId="12" fillId="48" borderId="142" applyNumberFormat="0" applyFont="0" applyAlignment="0" applyProtection="0"/>
    <xf numFmtId="0" fontId="20" fillId="30" borderId="140" applyNumberFormat="0" applyAlignment="0" applyProtection="0"/>
    <xf numFmtId="0" fontId="12" fillId="0" borderId="133" applyFill="0" applyProtection="0">
      <alignment horizontal="right" vertical="top" wrapText="1"/>
    </xf>
    <xf numFmtId="49" fontId="24" fillId="0" borderId="133" applyFill="0" applyProtection="0">
      <alignment horizontal="right"/>
    </xf>
    <xf numFmtId="0" fontId="16" fillId="32" borderId="133" applyNumberFormat="0" applyProtection="0">
      <alignment horizontal="left"/>
    </xf>
    <xf numFmtId="0" fontId="39" fillId="54" borderId="138"/>
    <xf numFmtId="49" fontId="12" fillId="0" borderId="133" applyFill="0" applyProtection="0">
      <alignment horizontal="right"/>
    </xf>
    <xf numFmtId="2" fontId="24" fillId="0" borderId="133" applyFill="0" applyProtection="0">
      <alignment horizontal="right" vertical="top" wrapText="1"/>
    </xf>
    <xf numFmtId="2" fontId="12" fillId="0" borderId="133" applyFill="0" applyProtection="0">
      <alignment horizontal="right" vertical="top" wrapText="1"/>
    </xf>
    <xf numFmtId="0" fontId="39" fillId="54" borderId="138"/>
    <xf numFmtId="0" fontId="39" fillId="54" borderId="143"/>
    <xf numFmtId="0" fontId="39" fillId="54" borderId="143"/>
    <xf numFmtId="0" fontId="24" fillId="0" borderId="133" applyFill="0" applyProtection="0">
      <alignment horizontal="right" vertical="top" wrapText="1"/>
    </xf>
    <xf numFmtId="1" fontId="24" fillId="0" borderId="133" applyFill="0" applyProtection="0">
      <alignment horizontal="right" vertical="top" wrapText="1"/>
    </xf>
    <xf numFmtId="1" fontId="12" fillId="0" borderId="133" applyFill="0" applyProtection="0">
      <alignment horizontal="right" vertical="top" wrapText="1"/>
    </xf>
    <xf numFmtId="0" fontId="39" fillId="54" borderId="143"/>
    <xf numFmtId="0" fontId="16" fillId="32" borderId="133" applyNumberFormat="0" applyProtection="0">
      <alignment horizontal="right"/>
    </xf>
    <xf numFmtId="0" fontId="16" fillId="32" borderId="133" applyNumberFormat="0" applyProtection="0">
      <alignment horizontal="right"/>
    </xf>
    <xf numFmtId="2" fontId="24" fillId="0" borderId="133" applyFill="0" applyProtection="0">
      <alignment horizontal="right" vertical="top" wrapText="1"/>
    </xf>
    <xf numFmtId="49" fontId="12" fillId="0" borderId="133" applyFill="0" applyProtection="0">
      <alignment horizontal="right"/>
    </xf>
    <xf numFmtId="0" fontId="39" fillId="54" borderId="143"/>
    <xf numFmtId="0" fontId="18" fillId="29" borderId="139" applyNumberFormat="0" applyAlignment="0" applyProtection="0"/>
    <xf numFmtId="0" fontId="39" fillId="54" borderId="138"/>
    <xf numFmtId="1" fontId="24" fillId="0" borderId="133" applyFill="0" applyProtection="0">
      <alignment horizontal="right" vertical="top" wrapText="1"/>
    </xf>
    <xf numFmtId="0" fontId="12" fillId="0" borderId="133" applyFill="0" applyProtection="0">
      <alignment horizontal="right" vertical="top" wrapText="1"/>
    </xf>
    <xf numFmtId="0" fontId="28" fillId="30" borderId="139" applyNumberFormat="0" applyAlignment="0" applyProtection="0"/>
    <xf numFmtId="0" fontId="20" fillId="30" borderId="140" applyNumberFormat="0" applyAlignment="0" applyProtection="0"/>
    <xf numFmtId="0" fontId="12" fillId="48" borderId="137" applyNumberFormat="0" applyFont="0" applyAlignment="0" applyProtection="0"/>
    <xf numFmtId="49" fontId="24" fillId="0" borderId="133" applyFill="0" applyProtection="0">
      <alignment horizontal="right"/>
    </xf>
    <xf numFmtId="2" fontId="12" fillId="0" borderId="133" applyFill="0" applyProtection="0">
      <alignment horizontal="right" vertical="top" wrapText="1"/>
    </xf>
    <xf numFmtId="0" fontId="28" fillId="30" borderId="134" applyNumberFormat="0" applyAlignment="0" applyProtection="0"/>
    <xf numFmtId="0" fontId="39" fillId="54" borderId="133"/>
    <xf numFmtId="0" fontId="39" fillId="54" borderId="133"/>
    <xf numFmtId="2" fontId="12" fillId="0" borderId="133" applyFill="0" applyProtection="0">
      <alignment horizontal="right" vertical="top" wrapText="1"/>
    </xf>
    <xf numFmtId="1" fontId="12" fillId="0" borderId="133" applyFill="0" applyProtection="0">
      <alignment horizontal="right" vertical="top" wrapText="1"/>
    </xf>
    <xf numFmtId="0" fontId="39" fillId="54" borderId="138"/>
    <xf numFmtId="0" fontId="39" fillId="54" borderId="138"/>
    <xf numFmtId="0" fontId="39" fillId="54" borderId="133"/>
    <xf numFmtId="0" fontId="39" fillId="54" borderId="143"/>
    <xf numFmtId="0" fontId="39" fillId="54" borderId="143"/>
    <xf numFmtId="0" fontId="18" fillId="29" borderId="144" applyNumberFormat="0" applyAlignment="0" applyProtection="0"/>
    <xf numFmtId="0" fontId="18" fillId="29" borderId="144" applyNumberFormat="0" applyAlignment="0" applyProtection="0"/>
    <xf numFmtId="0" fontId="20" fillId="30" borderId="145" applyNumberFormat="0" applyAlignment="0" applyProtection="0"/>
    <xf numFmtId="0" fontId="20" fillId="30" borderId="145" applyNumberFormat="0" applyAlignment="0" applyProtection="0"/>
    <xf numFmtId="2" fontId="12" fillId="0" borderId="148" applyFill="0" applyProtection="0">
      <alignment horizontal="right" vertical="top" wrapText="1"/>
    </xf>
    <xf numFmtId="0" fontId="21" fillId="0" borderId="146" applyNumberFormat="0" applyFill="0" applyAlignment="0" applyProtection="0"/>
    <xf numFmtId="0" fontId="21" fillId="0" borderId="146" applyNumberFormat="0" applyFill="0" applyAlignment="0" applyProtection="0"/>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0" fontId="16" fillId="32" borderId="143" applyNumberFormat="0" applyProtection="0">
      <alignment horizontal="right"/>
    </xf>
    <xf numFmtId="0" fontId="16" fillId="32" borderId="143" applyNumberFormat="0" applyProtection="0">
      <alignment horizontal="left"/>
    </xf>
    <xf numFmtId="49" fontId="12" fillId="0" borderId="143" applyFill="0" applyProtection="0">
      <alignment horizontal="right"/>
    </xf>
    <xf numFmtId="1" fontId="12" fillId="0" borderId="143" applyFill="0" applyProtection="0">
      <alignment horizontal="right" vertical="top" wrapText="1"/>
    </xf>
    <xf numFmtId="2" fontId="12" fillId="0" borderId="143" applyFill="0" applyProtection="0">
      <alignment horizontal="right" vertical="top" wrapText="1"/>
    </xf>
    <xf numFmtId="0" fontId="12" fillId="0" borderId="143" applyFill="0" applyProtection="0">
      <alignment horizontal="right" vertical="top" wrapText="1"/>
    </xf>
    <xf numFmtId="1" fontId="12" fillId="0" borderId="148" applyFill="0" applyProtection="0">
      <alignment horizontal="right" vertical="top" wrapText="1"/>
    </xf>
    <xf numFmtId="49" fontId="24" fillId="0" borderId="143" applyFill="0" applyProtection="0">
      <alignment horizontal="right"/>
    </xf>
    <xf numFmtId="2" fontId="24" fillId="0" borderId="143" applyFill="0" applyProtection="0">
      <alignment horizontal="right" vertical="top" wrapText="1"/>
    </xf>
    <xf numFmtId="1" fontId="24" fillId="0" borderId="143" applyFill="0" applyProtection="0">
      <alignment horizontal="right" vertical="top" wrapText="1"/>
    </xf>
    <xf numFmtId="49" fontId="24" fillId="0" borderId="143" applyFill="0" applyProtection="0">
      <alignment horizontal="right"/>
    </xf>
    <xf numFmtId="2" fontId="24" fillId="0" borderId="143" applyFill="0" applyProtection="0">
      <alignment horizontal="right" vertical="top" wrapText="1"/>
    </xf>
    <xf numFmtId="1" fontId="24" fillId="0" borderId="143" applyFill="0" applyProtection="0">
      <alignment horizontal="right" vertical="top" wrapText="1"/>
    </xf>
    <xf numFmtId="49" fontId="24" fillId="0" borderId="143" applyFill="0" applyProtection="0">
      <alignment horizontal="right"/>
    </xf>
    <xf numFmtId="0" fontId="24" fillId="0" borderId="143" applyFill="0" applyProtection="0">
      <alignment horizontal="right" vertical="top" wrapText="1"/>
    </xf>
    <xf numFmtId="1" fontId="24" fillId="0" borderId="143" applyFill="0" applyProtection="0">
      <alignment horizontal="right" vertical="top" wrapText="1"/>
    </xf>
    <xf numFmtId="2" fontId="24" fillId="0" borderId="143" applyFill="0" applyProtection="0">
      <alignment horizontal="right" vertical="top" wrapText="1"/>
    </xf>
    <xf numFmtId="49" fontId="24" fillId="0" borderId="143" applyFill="0" applyProtection="0">
      <alignment horizontal="right"/>
    </xf>
    <xf numFmtId="1" fontId="24" fillId="0" borderId="143" applyFill="0" applyProtection="0">
      <alignment horizontal="right" vertical="top" wrapText="1"/>
    </xf>
    <xf numFmtId="2" fontId="24" fillId="0" borderId="143" applyFill="0" applyProtection="0">
      <alignment horizontal="right" vertical="top" wrapText="1"/>
    </xf>
    <xf numFmtId="0" fontId="24" fillId="0" borderId="143" applyFill="0" applyProtection="0">
      <alignment horizontal="right" vertical="top" wrapText="1"/>
    </xf>
    <xf numFmtId="49" fontId="24" fillId="0" borderId="143" applyFill="0" applyProtection="0">
      <alignment horizontal="right"/>
    </xf>
    <xf numFmtId="2" fontId="24" fillId="0" borderId="143" applyFill="0" applyProtection="0">
      <alignment horizontal="right" vertical="top" wrapText="1"/>
    </xf>
    <xf numFmtId="1" fontId="24" fillId="0" borderId="143"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12" fillId="48" borderId="147" applyNumberFormat="0" applyFont="0" applyAlignment="0" applyProtection="0"/>
    <xf numFmtId="0" fontId="28" fillId="30" borderId="144" applyNumberFormat="0" applyAlignment="0" applyProtection="0"/>
    <xf numFmtId="2" fontId="12" fillId="0" borderId="148" applyFill="0" applyProtection="0">
      <alignment horizontal="right" vertical="top" wrapText="1"/>
    </xf>
    <xf numFmtId="0" fontId="20" fillId="30" borderId="150" applyNumberFormat="0" applyAlignment="0" applyProtection="0"/>
    <xf numFmtId="2" fontId="24" fillId="0" borderId="148" applyFill="0" applyProtection="0">
      <alignment horizontal="right" vertical="top" wrapText="1"/>
    </xf>
    <xf numFmtId="0" fontId="12" fillId="48" borderId="147" applyNumberFormat="0" applyFont="0" applyAlignment="0" applyProtection="0"/>
    <xf numFmtId="0" fontId="16" fillId="32" borderId="148" applyNumberFormat="0" applyProtection="0">
      <alignment horizontal="left"/>
    </xf>
    <xf numFmtId="0" fontId="39" fillId="54" borderId="153"/>
    <xf numFmtId="2" fontId="24" fillId="0" borderId="148" applyFill="0" applyProtection="0">
      <alignment horizontal="right" vertical="top" wrapText="1"/>
    </xf>
    <xf numFmtId="1" fontId="12" fillId="0" borderId="148" applyFill="0" applyProtection="0">
      <alignment horizontal="right" vertical="top" wrapText="1"/>
    </xf>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0" fontId="39" fillId="54" borderId="153"/>
    <xf numFmtId="1" fontId="24" fillId="0" borderId="148" applyFill="0" applyProtection="0">
      <alignment horizontal="right" vertical="top" wrapText="1"/>
    </xf>
    <xf numFmtId="1" fontId="12" fillId="0" borderId="148" applyFill="0" applyProtection="0">
      <alignment horizontal="right" vertical="top" wrapText="1"/>
    </xf>
    <xf numFmtId="0" fontId="20" fillId="30" borderId="150" applyNumberFormat="0" applyAlignment="0" applyProtection="0"/>
    <xf numFmtId="0" fontId="39" fillId="54" borderId="153"/>
    <xf numFmtId="0" fontId="39" fillId="54" borderId="153"/>
    <xf numFmtId="0" fontId="12" fillId="0" borderId="148" applyFill="0" applyProtection="0">
      <alignment horizontal="right" vertical="top" wrapText="1"/>
    </xf>
    <xf numFmtId="0" fontId="39" fillId="54" borderId="148"/>
    <xf numFmtId="0" fontId="39" fillId="54" borderId="148"/>
    <xf numFmtId="0" fontId="39" fillId="54" borderId="148"/>
    <xf numFmtId="49" fontId="12" fillId="0" borderId="148" applyFill="0" applyProtection="0">
      <alignment horizontal="right"/>
    </xf>
    <xf numFmtId="1" fontId="12" fillId="0" borderId="148" applyFill="0" applyProtection="0">
      <alignment horizontal="right" vertical="top" wrapText="1"/>
    </xf>
    <xf numFmtId="0" fontId="39" fillId="54" borderId="148"/>
    <xf numFmtId="0" fontId="39" fillId="54" borderId="148"/>
    <xf numFmtId="49" fontId="24" fillId="0" borderId="148" applyFill="0" applyProtection="0">
      <alignment horizontal="right"/>
    </xf>
    <xf numFmtId="2" fontId="24" fillId="0" borderId="148" applyFill="0" applyProtection="0">
      <alignment horizontal="right" vertical="top" wrapText="1"/>
    </xf>
    <xf numFmtId="0" fontId="39" fillId="54" borderId="153"/>
    <xf numFmtId="49" fontId="24" fillId="0" borderId="148" applyFill="0" applyProtection="0">
      <alignment horizontal="right"/>
    </xf>
    <xf numFmtId="2" fontId="24" fillId="0" borderId="148" applyFill="0" applyProtection="0">
      <alignment horizontal="right" vertical="top" wrapText="1"/>
    </xf>
    <xf numFmtId="0" fontId="28" fillId="30" borderId="149" applyNumberFormat="0" applyAlignment="0" applyProtection="0"/>
    <xf numFmtId="0"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49" fontId="12" fillId="0" borderId="148" applyFill="0" applyProtection="0">
      <alignment horizontal="right"/>
    </xf>
    <xf numFmtId="0" fontId="39" fillId="54" borderId="153"/>
    <xf numFmtId="0" fontId="39" fillId="54" borderId="153"/>
    <xf numFmtId="2" fontId="12"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0" fontId="16" fillId="32" borderId="148" applyNumberFormat="0" applyProtection="0">
      <alignment horizontal="left"/>
    </xf>
    <xf numFmtId="0" fontId="39" fillId="54" borderId="148"/>
    <xf numFmtId="0" fontId="12" fillId="0" borderId="148" applyFill="0" applyProtection="0">
      <alignment horizontal="right" vertical="top" wrapText="1"/>
    </xf>
    <xf numFmtId="49" fontId="24" fillId="0" borderId="148" applyFill="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0" fontId="24" fillId="0" borderId="148" applyFill="0" applyProtection="0">
      <alignment horizontal="right" vertical="top" wrapText="1"/>
    </xf>
    <xf numFmtId="0" fontId="16" fillId="32" borderId="148" applyNumberFormat="0" applyProtection="0">
      <alignment horizontal="left"/>
    </xf>
    <xf numFmtId="0" fontId="21" fillId="0" borderId="151" applyNumberFormat="0" applyFill="0" applyAlignment="0" applyProtection="0"/>
    <xf numFmtId="0" fontId="18" fillId="29" borderId="149" applyNumberFormat="0" applyAlignment="0" applyProtection="0"/>
    <xf numFmtId="1" fontId="24" fillId="0" borderId="148" applyFill="0" applyProtection="0">
      <alignment horizontal="right" vertical="top" wrapText="1"/>
    </xf>
    <xf numFmtId="2" fontId="12" fillId="0" borderId="148" applyFill="0" applyProtection="0">
      <alignment horizontal="right" vertical="top" wrapText="1"/>
    </xf>
    <xf numFmtId="2"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0" fontId="16" fillId="32" borderId="148" applyNumberFormat="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0" fontId="39" fillId="54" borderId="153"/>
    <xf numFmtId="1" fontId="24" fillId="0" borderId="148" applyFill="0" applyProtection="0">
      <alignment horizontal="right" vertical="top" wrapText="1"/>
    </xf>
    <xf numFmtId="49" fontId="12" fillId="0" borderId="148" applyFill="0" applyProtection="0">
      <alignment horizontal="right"/>
    </xf>
    <xf numFmtId="49" fontId="24" fillId="0" borderId="148" applyFill="0" applyProtection="0">
      <alignment horizontal="right"/>
    </xf>
    <xf numFmtId="0" fontId="12" fillId="48" borderId="152" applyNumberFormat="0" applyFont="0" applyAlignment="0" applyProtection="0"/>
    <xf numFmtId="49" fontId="12" fillId="0" borderId="148" applyFill="0" applyProtection="0">
      <alignment horizontal="right"/>
    </xf>
    <xf numFmtId="0" fontId="21" fillId="0" borderId="151" applyNumberFormat="0" applyFill="0" applyAlignment="0" applyProtection="0"/>
    <xf numFmtId="0" fontId="18" fillId="29" borderId="149" applyNumberFormat="0" applyAlignment="0" applyProtection="0"/>
    <xf numFmtId="0" fontId="12" fillId="48" borderId="152" applyNumberFormat="0" applyFont="0" applyAlignment="0" applyProtection="0"/>
    <xf numFmtId="49" fontId="24" fillId="0" borderId="148" applyFill="0" applyProtection="0">
      <alignment horizontal="right"/>
    </xf>
    <xf numFmtId="0"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0" fontId="12" fillId="0" borderId="148" applyFill="0" applyProtection="0">
      <alignment horizontal="right" vertical="top" wrapText="1"/>
    </xf>
    <xf numFmtId="0" fontId="39" fillId="54" borderId="148"/>
    <xf numFmtId="0" fontId="39" fillId="54" borderId="148"/>
    <xf numFmtId="0" fontId="39" fillId="54" borderId="143"/>
    <xf numFmtId="0" fontId="39" fillId="54" borderId="153"/>
    <xf numFmtId="0" fontId="39" fillId="54" borderId="153"/>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0" fontId="39" fillId="54" borderId="148"/>
    <xf numFmtId="0"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0" fontId="24" fillId="0" borderId="148" applyFill="0" applyProtection="0">
      <alignment horizontal="right" vertical="top" wrapText="1"/>
    </xf>
    <xf numFmtId="0" fontId="39" fillId="54" borderId="148"/>
    <xf numFmtId="0" fontId="16" fillId="32" borderId="148" applyNumberFormat="0" applyProtection="0">
      <alignment horizontal="right"/>
    </xf>
    <xf numFmtId="49" fontId="24"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left"/>
    </xf>
    <xf numFmtId="0" fontId="28" fillId="30" borderId="144" applyNumberFormat="0" applyAlignment="0" applyProtection="0"/>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8" fillId="29" borderId="144" applyNumberFormat="0" applyAlignment="0" applyProtection="0"/>
    <xf numFmtId="2" fontId="24"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49" fontId="24" fillId="0" borderId="148" applyFill="0" applyProtection="0">
      <alignment horizontal="right"/>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2" fontId="12" fillId="0" borderId="148" applyFill="0" applyProtection="0">
      <alignment horizontal="right" vertical="top" wrapText="1"/>
    </xf>
    <xf numFmtId="49" fontId="24" fillId="0" borderId="148" applyFill="0" applyProtection="0">
      <alignment horizontal="right"/>
    </xf>
    <xf numFmtId="49" fontId="12" fillId="0" borderId="148" applyFill="0" applyProtection="0">
      <alignment horizontal="right"/>
    </xf>
    <xf numFmtId="0" fontId="39" fillId="54" borderId="148"/>
    <xf numFmtId="0" fontId="24" fillId="0" borderId="148" applyFill="0" applyProtection="0">
      <alignment horizontal="right" vertical="top" wrapText="1"/>
    </xf>
    <xf numFmtId="0" fontId="16" fillId="32" borderId="148" applyNumberFormat="0" applyProtection="0">
      <alignment horizontal="right"/>
    </xf>
    <xf numFmtId="0"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16" fillId="32" borderId="148" applyNumberFormat="0" applyProtection="0">
      <alignment horizontal="left"/>
    </xf>
    <xf numFmtId="1" fontId="12"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0" fontId="39" fillId="54" borderId="148"/>
    <xf numFmtId="0" fontId="16" fillId="32" borderId="148" applyNumberFormat="0" applyProtection="0">
      <alignment horizontal="right"/>
    </xf>
    <xf numFmtId="0" fontId="16" fillId="32" borderId="148" applyNumberFormat="0" applyProtection="0">
      <alignment horizontal="right"/>
    </xf>
    <xf numFmtId="49" fontId="12" fillId="0" borderId="148" applyFill="0" applyProtection="0">
      <alignment horizontal="right"/>
    </xf>
    <xf numFmtId="2" fontId="12" fillId="0" borderId="148" applyFill="0" applyProtection="0">
      <alignment horizontal="right" vertical="top" wrapText="1"/>
    </xf>
    <xf numFmtId="49" fontId="12" fillId="0" borderId="148" applyFill="0" applyProtection="0">
      <alignment horizontal="right"/>
    </xf>
    <xf numFmtId="0" fontId="21" fillId="0" borderId="146" applyNumberFormat="0" applyFill="0" applyAlignment="0" applyProtection="0"/>
    <xf numFmtId="0" fontId="12" fillId="48" borderId="147" applyNumberFormat="0" applyFont="0" applyAlignment="0" applyProtection="0"/>
    <xf numFmtId="0" fontId="16" fillId="32" borderId="148" applyNumberFormat="0" applyProtection="0">
      <alignment horizontal="right"/>
    </xf>
    <xf numFmtId="49" fontId="24" fillId="0" borderId="148" applyFill="0" applyProtection="0">
      <alignment horizontal="right"/>
    </xf>
    <xf numFmtId="1" fontId="24" fillId="0" borderId="148" applyFill="0" applyProtection="0">
      <alignment horizontal="right" vertical="top" wrapText="1"/>
    </xf>
    <xf numFmtId="0" fontId="21" fillId="0" borderId="146" applyNumberFormat="0" applyFill="0" applyAlignment="0" applyProtection="0"/>
    <xf numFmtId="0" fontId="16" fillId="32" borderId="148" applyNumberFormat="0" applyProtection="0">
      <alignment horizontal="right"/>
    </xf>
    <xf numFmtId="0" fontId="16" fillId="32" borderId="148" applyNumberFormat="0" applyProtection="0">
      <alignment horizontal="left"/>
    </xf>
    <xf numFmtId="0" fontId="21" fillId="0" borderId="146" applyNumberFormat="0" applyFill="0" applyAlignment="0" applyProtection="0"/>
    <xf numFmtId="0" fontId="39" fillId="54" borderId="148"/>
    <xf numFmtId="0" fontId="20" fillId="30" borderId="145" applyNumberFormat="0" applyAlignment="0" applyProtection="0"/>
    <xf numFmtId="0" fontId="16" fillId="32" borderId="148" applyNumberFormat="0" applyProtection="0">
      <alignment horizontal="right"/>
    </xf>
    <xf numFmtId="1" fontId="12"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0" fontId="39" fillId="54" borderId="148"/>
    <xf numFmtId="1" fontId="12" fillId="0" borderId="148" applyFill="0" applyProtection="0">
      <alignment horizontal="right" vertical="top" wrapText="1"/>
    </xf>
    <xf numFmtId="0" fontId="18" fillId="29" borderId="144" applyNumberFormat="0" applyAlignment="0" applyProtection="0"/>
    <xf numFmtId="0" fontId="39" fillId="54" borderId="148"/>
    <xf numFmtId="0" fontId="39" fillId="54" borderId="148"/>
    <xf numFmtId="49" fontId="24" fillId="0" borderId="148" applyFill="0" applyProtection="0">
      <alignment horizontal="right"/>
    </xf>
    <xf numFmtId="0" fontId="12" fillId="0" borderId="148" applyFill="0" applyProtection="0">
      <alignment horizontal="right" vertical="top" wrapText="1"/>
    </xf>
    <xf numFmtId="0" fontId="18" fillId="29" borderId="144" applyNumberFormat="0" applyAlignment="0" applyProtection="0"/>
    <xf numFmtId="0" fontId="12" fillId="0" borderId="148" applyFill="0" applyProtection="0">
      <alignment horizontal="right" vertical="top" wrapText="1"/>
    </xf>
    <xf numFmtId="0" fontId="20" fillId="30" borderId="145" applyNumberFormat="0" applyAlignment="0" applyProtection="0"/>
    <xf numFmtId="0" fontId="39" fillId="54" borderId="148"/>
    <xf numFmtId="0" fontId="39" fillId="54" borderId="148"/>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0" fontId="20" fillId="30" borderId="145" applyNumberFormat="0" applyAlignment="0" applyProtection="0"/>
    <xf numFmtId="0" fontId="39" fillId="54" borderId="148"/>
    <xf numFmtId="0" fontId="16" fillId="32" borderId="148" applyNumberFormat="0" applyProtection="0">
      <alignment horizontal="right"/>
    </xf>
    <xf numFmtId="49" fontId="12" fillId="0" borderId="148" applyFill="0" applyProtection="0">
      <alignment horizontal="right"/>
    </xf>
    <xf numFmtId="1"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18" fillId="29" borderId="144" applyNumberFormat="0" applyAlignment="0" applyProtection="0"/>
    <xf numFmtId="1"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0" fontId="18" fillId="29" borderId="144" applyNumberFormat="0" applyAlignment="0" applyProtection="0"/>
    <xf numFmtId="0" fontId="16" fillId="32" borderId="148" applyNumberFormat="0" applyProtection="0">
      <alignment horizontal="right"/>
    </xf>
    <xf numFmtId="0" fontId="16" fillId="32" borderId="148" applyNumberFormat="0" applyProtection="0">
      <alignment horizontal="right"/>
    </xf>
    <xf numFmtId="0" fontId="39" fillId="54" borderId="148"/>
    <xf numFmtId="0" fontId="39" fillId="54" borderId="148"/>
    <xf numFmtId="0" fontId="16" fillId="32" borderId="148" applyNumberFormat="0" applyProtection="0">
      <alignment horizontal="right"/>
    </xf>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49" fontId="12" fillId="0" borderId="148" applyFill="0" applyProtection="0">
      <alignment horizontal="right"/>
    </xf>
    <xf numFmtId="49" fontId="12" fillId="0" borderId="148" applyFill="0" applyProtection="0">
      <alignment horizontal="right"/>
    </xf>
    <xf numFmtId="49" fontId="24" fillId="0" borderId="148" applyFill="0" applyProtection="0">
      <alignment horizontal="right"/>
    </xf>
    <xf numFmtId="0" fontId="12" fillId="48" borderId="147" applyNumberFormat="0" applyFont="0" applyAlignment="0" applyProtection="0"/>
    <xf numFmtId="0" fontId="16" fillId="32" borderId="148" applyNumberFormat="0" applyProtection="0">
      <alignment horizontal="left"/>
    </xf>
    <xf numFmtId="0" fontId="21" fillId="0" borderId="146" applyNumberFormat="0" applyFill="0" applyAlignment="0" applyProtection="0"/>
    <xf numFmtId="0" fontId="12" fillId="0" borderId="148" applyFill="0" applyProtection="0">
      <alignment horizontal="right" vertical="top" wrapText="1"/>
    </xf>
    <xf numFmtId="0" fontId="39" fillId="54" borderId="148"/>
    <xf numFmtId="49" fontId="24" fillId="0" borderId="148" applyFill="0" applyProtection="0">
      <alignment horizontal="right"/>
    </xf>
    <xf numFmtId="2" fontId="24" fillId="0" borderId="148" applyFill="0" applyProtection="0">
      <alignment horizontal="right" vertical="top" wrapText="1"/>
    </xf>
    <xf numFmtId="2" fontId="12" fillId="0" borderId="148" applyFill="0" applyProtection="0">
      <alignment horizontal="right" vertical="top" wrapText="1"/>
    </xf>
    <xf numFmtId="1" fontId="24" fillId="0" borderId="148" applyFill="0" applyProtection="0">
      <alignment horizontal="right" vertical="top" wrapText="1"/>
    </xf>
    <xf numFmtId="0" fontId="39" fillId="54" borderId="148"/>
    <xf numFmtId="2" fontId="12" fillId="0" borderId="148" applyFill="0" applyProtection="0">
      <alignment horizontal="right" vertical="top" wrapText="1"/>
    </xf>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39" fillId="54" borderId="148"/>
    <xf numFmtId="0" fontId="39" fillId="54" borderId="148"/>
    <xf numFmtId="0" fontId="39" fillId="54" borderId="148"/>
    <xf numFmtId="1" fontId="24" fillId="0" borderId="148" applyFill="0" applyProtection="0">
      <alignment horizontal="right" vertical="top" wrapText="1"/>
    </xf>
    <xf numFmtId="0" fontId="39" fillId="54" borderId="148"/>
    <xf numFmtId="0" fontId="39" fillId="54" borderId="148"/>
    <xf numFmtId="1" fontId="24" fillId="0" borderId="148" applyFill="0" applyProtection="0">
      <alignment horizontal="right" vertical="top" wrapText="1"/>
    </xf>
    <xf numFmtId="0" fontId="24"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39" fillId="54" borderId="148"/>
    <xf numFmtId="49" fontId="24" fillId="0" borderId="148" applyFill="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0" fontId="39" fillId="54" borderId="148"/>
    <xf numFmtId="0" fontId="39" fillId="54" borderId="148"/>
    <xf numFmtId="49" fontId="12" fillId="0" borderId="148" applyFill="0" applyProtection="0">
      <alignment horizontal="right"/>
    </xf>
    <xf numFmtId="0" fontId="12" fillId="0" borderId="148" applyFill="0" applyProtection="0">
      <alignment horizontal="right" vertical="top" wrapText="1"/>
    </xf>
    <xf numFmtId="0" fontId="39" fillId="54" borderId="148"/>
    <xf numFmtId="0" fontId="16" fillId="32" borderId="148" applyNumberFormat="0" applyProtection="0">
      <alignment horizontal="right"/>
    </xf>
    <xf numFmtId="0" fontId="21" fillId="0" borderId="146" applyNumberFormat="0" applyFill="0" applyAlignment="0" applyProtection="0"/>
    <xf numFmtId="2" fontId="24" fillId="0" borderId="148" applyFill="0" applyProtection="0">
      <alignment horizontal="right" vertical="top" wrapText="1"/>
    </xf>
    <xf numFmtId="0" fontId="20" fillId="30" borderId="145" applyNumberFormat="0" applyAlignment="0" applyProtection="0"/>
    <xf numFmtId="0" fontId="39" fillId="54" borderId="148"/>
    <xf numFmtId="2" fontId="12" fillId="0" borderId="148" applyFill="0" applyProtection="0">
      <alignment horizontal="right" vertical="top" wrapText="1"/>
    </xf>
    <xf numFmtId="1" fontId="24" fillId="0" borderId="148" applyFill="0" applyProtection="0">
      <alignment horizontal="right" vertical="top" wrapText="1"/>
    </xf>
    <xf numFmtId="49" fontId="12" fillId="0" borderId="148" applyFill="0" applyProtection="0">
      <alignment horizontal="right"/>
    </xf>
    <xf numFmtId="0" fontId="21" fillId="0" borderId="146" applyNumberFormat="0" applyFill="0" applyAlignment="0" applyProtection="0"/>
    <xf numFmtId="0" fontId="16" fillId="32" borderId="148" applyNumberFormat="0" applyProtection="0">
      <alignment horizontal="right"/>
    </xf>
    <xf numFmtId="0" fontId="18" fillId="29" borderId="144" applyNumberFormat="0" applyAlignment="0" applyProtection="0"/>
    <xf numFmtId="2" fontId="12" fillId="0" borderId="148" applyFill="0" applyProtection="0">
      <alignment horizontal="right" vertical="top" wrapText="1"/>
    </xf>
    <xf numFmtId="0" fontId="12" fillId="48" borderId="147" applyNumberFormat="0" applyFont="0" applyAlignment="0" applyProtection="0"/>
    <xf numFmtId="0" fontId="12"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39" fillId="54" borderId="148"/>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2" fontId="24" fillId="0" borderId="148" applyFill="0" applyProtection="0">
      <alignment horizontal="right" vertical="top" wrapText="1"/>
    </xf>
    <xf numFmtId="2" fontId="24" fillId="0" borderId="148" applyFill="0" applyProtection="0">
      <alignment horizontal="right" vertical="top" wrapText="1"/>
    </xf>
    <xf numFmtId="0" fontId="20" fillId="30" borderId="145" applyNumberFormat="0" applyAlignment="0" applyProtection="0"/>
    <xf numFmtId="0" fontId="16" fillId="32" borderId="148" applyNumberFormat="0" applyProtection="0">
      <alignment horizontal="right"/>
    </xf>
    <xf numFmtId="49" fontId="12" fillId="0" borderId="148" applyFill="0" applyProtection="0">
      <alignment horizontal="right"/>
    </xf>
    <xf numFmtId="1" fontId="24" fillId="0" borderId="148" applyFill="0" applyProtection="0">
      <alignment horizontal="right" vertical="top" wrapText="1"/>
    </xf>
    <xf numFmtId="2" fontId="12" fillId="0" borderId="148" applyFill="0" applyProtection="0">
      <alignment horizontal="right" vertical="top" wrapText="1"/>
    </xf>
    <xf numFmtId="2" fontId="24"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0" fontId="24" fillId="0" borderId="148" applyFill="0" applyProtection="0">
      <alignment horizontal="right" vertical="top" wrapText="1"/>
    </xf>
    <xf numFmtId="1"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39" fillId="54" borderId="148"/>
    <xf numFmtId="0" fontId="39" fillId="54" borderId="148"/>
    <xf numFmtId="0" fontId="39" fillId="54" borderId="148"/>
    <xf numFmtId="0" fontId="21" fillId="0" borderId="146" applyNumberFormat="0" applyFill="0" applyAlignment="0" applyProtection="0"/>
    <xf numFmtId="0" fontId="28" fillId="30" borderId="144" applyNumberFormat="0" applyAlignment="0" applyProtection="0"/>
    <xf numFmtId="49" fontId="24" fillId="0" borderId="148" applyFill="0" applyProtection="0">
      <alignment horizontal="right"/>
    </xf>
    <xf numFmtId="0" fontId="12" fillId="48" borderId="147" applyNumberFormat="0" applyFont="0" applyAlignment="0" applyProtection="0"/>
    <xf numFmtId="1" fontId="24" fillId="0" borderId="148" applyFill="0" applyProtection="0">
      <alignment horizontal="right" vertical="top" wrapText="1"/>
    </xf>
    <xf numFmtId="0" fontId="24" fillId="0" borderId="148" applyFill="0" applyProtection="0">
      <alignment horizontal="right" vertical="top" wrapText="1"/>
    </xf>
    <xf numFmtId="0" fontId="39" fillId="54" borderId="148"/>
    <xf numFmtId="0" fontId="39" fillId="54" borderId="148"/>
    <xf numFmtId="0" fontId="12" fillId="0" borderId="148" applyFill="0" applyProtection="0">
      <alignment horizontal="right" vertical="top" wrapText="1"/>
    </xf>
    <xf numFmtId="1" fontId="12" fillId="0" borderId="148" applyFill="0" applyProtection="0">
      <alignment horizontal="right" vertical="top" wrapText="1"/>
    </xf>
    <xf numFmtId="0" fontId="20" fillId="30" borderId="145" applyNumberFormat="0" applyAlignment="0" applyProtection="0"/>
    <xf numFmtId="49" fontId="24" fillId="0" borderId="148" applyFill="0" applyProtection="0">
      <alignment horizontal="right"/>
    </xf>
    <xf numFmtId="1" fontId="12" fillId="0" borderId="148" applyFill="0" applyProtection="0">
      <alignment horizontal="right" vertical="top" wrapText="1"/>
    </xf>
    <xf numFmtId="49" fontId="24" fillId="0" borderId="148" applyFill="0" applyProtection="0">
      <alignment horizontal="right"/>
    </xf>
    <xf numFmtId="0" fontId="12" fillId="48" borderId="147" applyNumberFormat="0" applyFont="0" applyAlignment="0" applyProtection="0"/>
    <xf numFmtId="0" fontId="12" fillId="0" borderId="148" applyFill="0" applyProtection="0">
      <alignment horizontal="right" vertical="top" wrapText="1"/>
    </xf>
    <xf numFmtId="1"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24" fillId="0" borderId="148" applyFill="0" applyProtection="0">
      <alignment horizontal="right"/>
    </xf>
    <xf numFmtId="0" fontId="39" fillId="54" borderId="148"/>
    <xf numFmtId="0" fontId="39" fillId="54" borderId="148"/>
    <xf numFmtId="49" fontId="24" fillId="0" borderId="148" applyFill="0" applyProtection="0">
      <alignment horizontal="right"/>
    </xf>
    <xf numFmtId="0" fontId="39" fillId="54" borderId="148"/>
    <xf numFmtId="0" fontId="12" fillId="0" borderId="148" applyFill="0" applyProtection="0">
      <alignment horizontal="right" vertical="top" wrapText="1"/>
    </xf>
    <xf numFmtId="1" fontId="24"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49" fontId="12" fillId="0" borderId="148" applyFill="0" applyProtection="0">
      <alignment horizontal="right"/>
    </xf>
    <xf numFmtId="2" fontId="12" fillId="0" borderId="148" applyFill="0" applyProtection="0">
      <alignment horizontal="right" vertical="top" wrapText="1"/>
    </xf>
    <xf numFmtId="0" fontId="39" fillId="54" borderId="148"/>
    <xf numFmtId="0" fontId="16" fillId="32" borderId="148" applyNumberFormat="0" applyProtection="0">
      <alignment horizontal="left"/>
    </xf>
    <xf numFmtId="0" fontId="39" fillId="54" borderId="148"/>
    <xf numFmtId="0" fontId="16" fillId="32" borderId="148" applyNumberFormat="0" applyProtection="0">
      <alignment horizontal="right"/>
    </xf>
    <xf numFmtId="0"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0" fontId="39" fillId="54" borderId="148"/>
    <xf numFmtId="2" fontId="24" fillId="0" borderId="148" applyFill="0" applyProtection="0">
      <alignment horizontal="right" vertical="top" wrapText="1"/>
    </xf>
    <xf numFmtId="0" fontId="16" fillId="32" borderId="148" applyNumberFormat="0" applyProtection="0">
      <alignment horizontal="left"/>
    </xf>
    <xf numFmtId="0" fontId="39" fillId="54" borderId="148"/>
    <xf numFmtId="49" fontId="24" fillId="0" borderId="148" applyFill="0" applyProtection="0">
      <alignment horizontal="right"/>
    </xf>
    <xf numFmtId="1" fontId="24" fillId="0" borderId="148" applyFill="0" applyProtection="0">
      <alignment horizontal="right" vertical="top" wrapText="1"/>
    </xf>
    <xf numFmtId="1" fontId="24"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0" fontId="16" fillId="32" borderId="148" applyNumberFormat="0" applyProtection="0">
      <alignment horizontal="left"/>
    </xf>
    <xf numFmtId="0" fontId="18" fillId="29" borderId="144" applyNumberFormat="0" applyAlignment="0" applyProtection="0"/>
    <xf numFmtId="49" fontId="24" fillId="0" borderId="148" applyFill="0" applyProtection="0">
      <alignment horizontal="right"/>
    </xf>
    <xf numFmtId="0" fontId="28" fillId="30" borderId="144" applyNumberFormat="0" applyAlignment="0" applyProtection="0"/>
    <xf numFmtId="2" fontId="24"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1" fontId="24" fillId="0" borderId="148" applyFill="0" applyProtection="0">
      <alignment horizontal="right" vertical="top" wrapText="1"/>
    </xf>
    <xf numFmtId="0" fontId="16" fillId="32" borderId="148" applyNumberFormat="0" applyProtection="0">
      <alignment horizontal="left"/>
    </xf>
    <xf numFmtId="0" fontId="16" fillId="32" borderId="148" applyNumberFormat="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0" fontId="24" fillId="0" borderId="148" applyFill="0" applyProtection="0">
      <alignment horizontal="right" vertical="top" wrapText="1"/>
    </xf>
    <xf numFmtId="0" fontId="39" fillId="54" borderId="148"/>
    <xf numFmtId="0" fontId="39" fillId="54" borderId="148"/>
    <xf numFmtId="1" fontId="24" fillId="0" borderId="148" applyFill="0" applyProtection="0">
      <alignment horizontal="right" vertical="top" wrapText="1"/>
    </xf>
    <xf numFmtId="0" fontId="28" fillId="30" borderId="144" applyNumberFormat="0" applyAlignment="0" applyProtection="0"/>
    <xf numFmtId="2" fontId="24" fillId="0" borderId="148" applyFill="0" applyProtection="0">
      <alignment horizontal="right" vertical="top" wrapText="1"/>
    </xf>
    <xf numFmtId="0" fontId="12" fillId="0" borderId="148" applyFill="0" applyProtection="0">
      <alignment horizontal="right" vertical="top" wrapText="1"/>
    </xf>
    <xf numFmtId="0" fontId="18" fillId="29" borderId="144" applyNumberFormat="0" applyAlignment="0" applyProtection="0"/>
    <xf numFmtId="1" fontId="24"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12" fillId="48" borderId="147" applyNumberFormat="0" applyFont="0" applyAlignment="0" applyProtection="0"/>
    <xf numFmtId="0" fontId="16" fillId="32" borderId="148" applyNumberFormat="0" applyProtection="0">
      <alignment horizontal="left"/>
    </xf>
    <xf numFmtId="49" fontId="24" fillId="0" borderId="148" applyFill="0" applyProtection="0">
      <alignment horizontal="right"/>
    </xf>
    <xf numFmtId="49" fontId="12" fillId="0" borderId="148" applyFill="0" applyProtection="0">
      <alignment horizontal="right"/>
    </xf>
    <xf numFmtId="2"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39" fillId="54" borderId="148"/>
    <xf numFmtId="1"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39" fillId="54" borderId="148"/>
    <xf numFmtId="0" fontId="20" fillId="30" borderId="145" applyNumberFormat="0" applyAlignment="0" applyProtection="0"/>
    <xf numFmtId="49" fontId="12" fillId="0" borderId="148" applyFill="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0" fontId="28" fillId="30" borderId="144" applyNumberFormat="0" applyAlignment="0" applyProtection="0"/>
    <xf numFmtId="2"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1" fontId="24"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21" fillId="0" borderId="146" applyNumberFormat="0" applyFill="0" applyAlignment="0" applyProtection="0"/>
    <xf numFmtId="0" fontId="12" fillId="0" borderId="148" applyFill="0" applyProtection="0">
      <alignment horizontal="right" vertical="top" wrapText="1"/>
    </xf>
    <xf numFmtId="49" fontId="24" fillId="0" borderId="148" applyFill="0" applyProtection="0">
      <alignment horizontal="right"/>
    </xf>
    <xf numFmtId="0"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20" fillId="30" borderId="145" applyNumberFormat="0" applyAlignment="0" applyProtection="0"/>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49" fontId="12" fillId="0" borderId="148" applyFill="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0" fontId="39" fillId="54" borderId="148"/>
    <xf numFmtId="2"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2" fontId="24" fillId="0" borderId="148" applyFill="0" applyProtection="0">
      <alignment horizontal="right" vertical="top" wrapText="1"/>
    </xf>
    <xf numFmtId="1"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12" fillId="48" borderId="147" applyNumberFormat="0" applyFont="0" applyAlignment="0" applyProtection="0"/>
    <xf numFmtId="0" fontId="16" fillId="32" borderId="148" applyNumberFormat="0" applyProtection="0">
      <alignment horizontal="right"/>
    </xf>
    <xf numFmtId="0" fontId="12" fillId="0" borderId="148" applyFill="0" applyProtection="0">
      <alignment horizontal="right" vertical="top" wrapText="1"/>
    </xf>
    <xf numFmtId="0" fontId="12" fillId="0" borderId="148" applyFill="0" applyProtection="0">
      <alignment horizontal="right" vertical="top" wrapText="1"/>
    </xf>
    <xf numFmtId="1" fontId="12" fillId="0" borderId="148" applyFill="0" applyProtection="0">
      <alignment horizontal="right" vertical="top" wrapText="1"/>
    </xf>
    <xf numFmtId="0" fontId="21" fillId="0" borderId="146" applyNumberFormat="0" applyFill="0" applyAlignment="0" applyProtection="0"/>
    <xf numFmtId="2" fontId="12" fillId="0" borderId="148" applyFill="0" applyProtection="0">
      <alignment horizontal="right" vertical="top" wrapText="1"/>
    </xf>
    <xf numFmtId="0" fontId="39" fillId="54" borderId="148"/>
    <xf numFmtId="0" fontId="20" fillId="30" borderId="145" applyNumberFormat="0" applyAlignment="0" applyProtection="0"/>
    <xf numFmtId="0" fontId="39" fillId="54" borderId="148"/>
    <xf numFmtId="0" fontId="24" fillId="0" borderId="148" applyFill="0" applyProtection="0">
      <alignment horizontal="right" vertical="top" wrapText="1"/>
    </xf>
    <xf numFmtId="0" fontId="39" fillId="54" borderId="148"/>
    <xf numFmtId="0" fontId="16" fillId="32" borderId="148" applyNumberFormat="0" applyProtection="0">
      <alignment horizontal="left"/>
    </xf>
    <xf numFmtId="0" fontId="39" fillId="54" borderId="148"/>
    <xf numFmtId="1" fontId="24" fillId="0" borderId="148" applyFill="0" applyProtection="0">
      <alignment horizontal="right" vertical="top" wrapText="1"/>
    </xf>
    <xf numFmtId="0" fontId="12" fillId="48" borderId="147" applyNumberFormat="0" applyFont="0" applyAlignment="0" applyProtection="0"/>
    <xf numFmtId="1" fontId="12" fillId="0" borderId="148" applyFill="0" applyProtection="0">
      <alignment horizontal="right" vertical="top" wrapText="1"/>
    </xf>
    <xf numFmtId="2" fontId="24" fillId="0" borderId="148" applyFill="0" applyProtection="0">
      <alignment horizontal="right" vertical="top" wrapText="1"/>
    </xf>
    <xf numFmtId="1" fontId="24" fillId="0" borderId="148" applyFill="0" applyProtection="0">
      <alignment horizontal="right" vertical="top" wrapText="1"/>
    </xf>
    <xf numFmtId="1" fontId="24" fillId="0" borderId="148"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0" fontId="39" fillId="54" borderId="148"/>
    <xf numFmtId="0" fontId="16" fillId="32" borderId="148" applyNumberFormat="0" applyProtection="0">
      <alignment horizontal="left"/>
    </xf>
    <xf numFmtId="0" fontId="21" fillId="0" borderId="146" applyNumberFormat="0" applyFill="0" applyAlignment="0" applyProtection="0"/>
    <xf numFmtId="0" fontId="39" fillId="54" borderId="148"/>
    <xf numFmtId="0" fontId="12" fillId="0" borderId="148" applyFill="0" applyProtection="0">
      <alignment horizontal="right" vertical="top" wrapText="1"/>
    </xf>
    <xf numFmtId="2" fontId="24" fillId="0" borderId="148"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0" fontId="39" fillId="54" borderId="148"/>
    <xf numFmtId="49" fontId="12" fillId="0" borderId="148" applyFill="0" applyProtection="0">
      <alignment horizontal="right"/>
    </xf>
    <xf numFmtId="49" fontId="12" fillId="0" borderId="148" applyFill="0" applyProtection="0">
      <alignment horizontal="right"/>
    </xf>
    <xf numFmtId="0" fontId="20" fillId="30" borderId="145" applyNumberFormat="0" applyAlignment="0" applyProtection="0"/>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49" fontId="24" fillId="0" borderId="148" applyFill="0" applyProtection="0">
      <alignment horizontal="right"/>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left"/>
    </xf>
    <xf numFmtId="1" fontId="24"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0" fontId="12" fillId="0" borderId="148" applyFill="0" applyProtection="0">
      <alignment horizontal="right" vertical="top" wrapText="1"/>
    </xf>
    <xf numFmtId="0" fontId="39" fillId="54" borderId="148"/>
    <xf numFmtId="49" fontId="24" fillId="0" borderId="148" applyFill="0" applyProtection="0">
      <alignment horizontal="right"/>
    </xf>
    <xf numFmtId="49" fontId="24" fillId="0" borderId="148" applyFill="0" applyProtection="0">
      <alignment horizontal="right"/>
    </xf>
    <xf numFmtId="1" fontId="12"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left"/>
    </xf>
    <xf numFmtId="0" fontId="39" fillId="54" borderId="148"/>
    <xf numFmtId="2" fontId="24" fillId="0" borderId="148" applyFill="0" applyProtection="0">
      <alignment horizontal="right" vertical="top" wrapText="1"/>
    </xf>
    <xf numFmtId="0" fontId="24"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39" fillId="54" borderId="148"/>
    <xf numFmtId="0" fontId="12" fillId="48" borderId="147" applyNumberFormat="0" applyFont="0" applyAlignment="0" applyProtection="0"/>
    <xf numFmtId="1" fontId="12" fillId="0" borderId="148" applyFill="0" applyProtection="0">
      <alignment horizontal="right" vertical="top" wrapText="1"/>
    </xf>
    <xf numFmtId="0" fontId="39" fillId="54" borderId="148"/>
    <xf numFmtId="49" fontId="24" fillId="0" borderId="148" applyFill="0" applyProtection="0">
      <alignment horizontal="right"/>
    </xf>
    <xf numFmtId="2" fontId="12"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left"/>
    </xf>
    <xf numFmtId="0" fontId="16" fillId="32" borderId="148" applyNumberFormat="0" applyProtection="0">
      <alignment horizontal="right"/>
    </xf>
    <xf numFmtId="49" fontId="24" fillId="0" borderId="148" applyFill="0" applyProtection="0">
      <alignment horizontal="right"/>
    </xf>
    <xf numFmtId="0" fontId="16" fillId="32" borderId="148" applyNumberFormat="0" applyProtection="0">
      <alignment horizontal="left"/>
    </xf>
    <xf numFmtId="0" fontId="39" fillId="54" borderId="148"/>
    <xf numFmtId="0" fontId="12" fillId="0" borderId="148" applyFill="0" applyProtection="0">
      <alignment horizontal="right" vertical="top" wrapText="1"/>
    </xf>
    <xf numFmtId="1"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16" fillId="32" borderId="148" applyNumberFormat="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1"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0"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right"/>
    </xf>
    <xf numFmtId="0" fontId="24" fillId="0" borderId="148" applyFill="0" applyProtection="0">
      <alignment horizontal="right" vertical="top" wrapText="1"/>
    </xf>
    <xf numFmtId="0" fontId="39" fillId="54" borderId="148"/>
    <xf numFmtId="2"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0" fontId="39" fillId="54" borderId="148"/>
    <xf numFmtId="0" fontId="16" fillId="32" borderId="148" applyNumberFormat="0" applyProtection="0">
      <alignment horizontal="left"/>
    </xf>
    <xf numFmtId="0" fontId="16" fillId="32" borderId="148" applyNumberFormat="0" applyProtection="0">
      <alignment horizontal="right"/>
    </xf>
    <xf numFmtId="49" fontId="12" fillId="0" borderId="148" applyFill="0" applyProtection="0">
      <alignment horizontal="right"/>
    </xf>
    <xf numFmtId="0" fontId="16" fillId="32" borderId="148" applyNumberFormat="0" applyProtection="0">
      <alignment horizontal="right"/>
    </xf>
    <xf numFmtId="1" fontId="12" fillId="0" borderId="148" applyFill="0" applyProtection="0">
      <alignment horizontal="right" vertical="top" wrapText="1"/>
    </xf>
    <xf numFmtId="0" fontId="39" fillId="54" borderId="148"/>
    <xf numFmtId="0" fontId="39" fillId="54" borderId="148"/>
    <xf numFmtId="0" fontId="39" fillId="54" borderId="148"/>
    <xf numFmtId="0" fontId="24"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0" fontId="39" fillId="54" borderId="148"/>
    <xf numFmtId="0" fontId="39" fillId="54" borderId="148"/>
    <xf numFmtId="0" fontId="16" fillId="32" borderId="148" applyNumberFormat="0" applyProtection="0">
      <alignment horizontal="right"/>
    </xf>
    <xf numFmtId="0" fontId="12"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18" fillId="29" borderId="144" applyNumberFormat="0" applyAlignment="0" applyProtection="0"/>
    <xf numFmtId="0" fontId="16" fillId="32" borderId="148" applyNumberFormat="0" applyProtection="0">
      <alignment horizontal="left"/>
    </xf>
    <xf numFmtId="2" fontId="12" fillId="0" borderId="148" applyFill="0" applyProtection="0">
      <alignment horizontal="right" vertical="top" wrapText="1"/>
    </xf>
    <xf numFmtId="0" fontId="39" fillId="54" borderId="148"/>
    <xf numFmtId="0" fontId="39" fillId="54" borderId="148"/>
    <xf numFmtId="0" fontId="39" fillId="54" borderId="148"/>
    <xf numFmtId="0" fontId="18" fillId="29" borderId="144" applyNumberFormat="0" applyAlignment="0" applyProtection="0"/>
    <xf numFmtId="0" fontId="16" fillId="32" borderId="148" applyNumberFormat="0" applyProtection="0">
      <alignment horizontal="right"/>
    </xf>
    <xf numFmtId="0" fontId="16" fillId="32" borderId="148" applyNumberFormat="0" applyProtection="0">
      <alignment horizontal="left"/>
    </xf>
    <xf numFmtId="0" fontId="16" fillId="32" borderId="148" applyNumberFormat="0" applyProtection="0">
      <alignment horizontal="left"/>
    </xf>
    <xf numFmtId="2" fontId="12" fillId="0" borderId="148" applyFill="0" applyProtection="0">
      <alignment horizontal="right" vertical="top" wrapText="1"/>
    </xf>
    <xf numFmtId="0" fontId="16" fillId="32" borderId="148" applyNumberFormat="0" applyProtection="0">
      <alignment horizontal="left"/>
    </xf>
    <xf numFmtId="0" fontId="12" fillId="0" borderId="148" applyFill="0" applyProtection="0">
      <alignment horizontal="right" vertical="top" wrapText="1"/>
    </xf>
    <xf numFmtId="0" fontId="39" fillId="54" borderId="148"/>
    <xf numFmtId="0" fontId="39" fillId="54" borderId="148"/>
    <xf numFmtId="0" fontId="39" fillId="54" borderId="148"/>
    <xf numFmtId="0" fontId="24" fillId="0" borderId="148" applyFill="0" applyProtection="0">
      <alignment horizontal="right" vertical="top" wrapText="1"/>
    </xf>
    <xf numFmtId="0" fontId="39" fillId="54" borderId="148"/>
    <xf numFmtId="49" fontId="24" fillId="0" borderId="148" applyFill="0" applyProtection="0">
      <alignment horizontal="right"/>
    </xf>
    <xf numFmtId="0" fontId="12" fillId="0" borderId="148" applyFill="0" applyProtection="0">
      <alignment horizontal="right" vertical="top" wrapText="1"/>
    </xf>
    <xf numFmtId="0" fontId="39" fillId="54" borderId="148"/>
    <xf numFmtId="0" fontId="39" fillId="54" borderId="148"/>
    <xf numFmtId="0" fontId="39" fillId="54" borderId="148"/>
    <xf numFmtId="49" fontId="24" fillId="0" borderId="148" applyFill="0" applyProtection="0">
      <alignment horizontal="right"/>
    </xf>
    <xf numFmtId="49" fontId="24" fillId="0" borderId="148" applyFill="0" applyProtection="0">
      <alignment horizontal="right"/>
    </xf>
    <xf numFmtId="0" fontId="16" fillId="32" borderId="148" applyNumberFormat="0" applyProtection="0">
      <alignment horizontal="left"/>
    </xf>
    <xf numFmtId="0" fontId="39" fillId="54" borderId="148"/>
    <xf numFmtId="0" fontId="39" fillId="54" borderId="148"/>
    <xf numFmtId="0" fontId="39" fillId="54" borderId="148"/>
    <xf numFmtId="0" fontId="12" fillId="0" borderId="148" applyFill="0" applyProtection="0">
      <alignment horizontal="right" vertical="top" wrapText="1"/>
    </xf>
    <xf numFmtId="0" fontId="39" fillId="54" borderId="148"/>
    <xf numFmtId="0" fontId="39" fillId="54" borderId="148"/>
    <xf numFmtId="0" fontId="39" fillId="54" borderId="148"/>
    <xf numFmtId="0" fontId="39" fillId="54" borderId="148"/>
    <xf numFmtId="0" fontId="39" fillId="54" borderId="148"/>
    <xf numFmtId="0" fontId="18" fillId="29" borderId="144" applyNumberFormat="0" applyAlignment="0" applyProtection="0"/>
    <xf numFmtId="0" fontId="18" fillId="29" borderId="144" applyNumberFormat="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24" fillId="0" borderId="148" applyFill="0" applyProtection="0">
      <alignment horizontal="right" vertical="top" wrapText="1"/>
    </xf>
    <xf numFmtId="1" fontId="24"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0" fontId="24" fillId="0" borderId="148" applyFill="0" applyProtection="0">
      <alignment horizontal="right" vertical="top" wrapText="1"/>
    </xf>
    <xf numFmtId="49" fontId="24"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0" fontId="12" fillId="48" borderId="147" applyNumberFormat="0" applyFont="0" applyAlignment="0" applyProtection="0"/>
    <xf numFmtId="0" fontId="28" fillId="30" borderId="144" applyNumberFormat="0" applyAlignment="0" applyProtection="0"/>
    <xf numFmtId="0" fontId="20" fillId="30" borderId="145" applyNumberFormat="0" applyAlignment="0" applyProtection="0"/>
    <xf numFmtId="0" fontId="12" fillId="48" borderId="147" applyNumberFormat="0" applyFont="0" applyAlignment="0" applyProtection="0"/>
    <xf numFmtId="0" fontId="28" fillId="30" borderId="144" applyNumberFormat="0" applyAlignment="0" applyProtection="0"/>
    <xf numFmtId="0" fontId="39" fillId="54" borderId="148"/>
    <xf numFmtId="0" fontId="39" fillId="54" borderId="148"/>
    <xf numFmtId="0" fontId="39" fillId="54" borderId="148"/>
    <xf numFmtId="0" fontId="28" fillId="30" borderId="144" applyNumberFormat="0" applyAlignment="0" applyProtection="0"/>
    <xf numFmtId="0" fontId="12" fillId="48" borderId="147" applyNumberFormat="0" applyFont="0" applyAlignment="0" applyProtection="0"/>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39" fillId="54" borderId="148"/>
    <xf numFmtId="0" fontId="20" fillId="30" borderId="145" applyNumberFormat="0" applyAlignment="0" applyProtection="0"/>
    <xf numFmtId="0" fontId="39" fillId="54" borderId="148"/>
    <xf numFmtId="0" fontId="39" fillId="54" borderId="148"/>
    <xf numFmtId="0" fontId="39" fillId="54" borderId="148"/>
    <xf numFmtId="0" fontId="39" fillId="54" borderId="148"/>
    <xf numFmtId="0" fontId="12" fillId="48" borderId="147" applyNumberFormat="0" applyFont="0" applyAlignment="0" applyProtection="0"/>
    <xf numFmtId="0" fontId="21" fillId="0" borderId="146" applyNumberFormat="0" applyFill="0" applyAlignment="0" applyProtection="0"/>
    <xf numFmtId="0" fontId="18" fillId="29" borderId="144" applyNumberFormat="0" applyAlignment="0" applyProtection="0"/>
    <xf numFmtId="0" fontId="12" fillId="48" borderId="147" applyNumberFormat="0" applyFont="0" applyAlignment="0" applyProtection="0"/>
    <xf numFmtId="0" fontId="39" fillId="54" borderId="148"/>
    <xf numFmtId="0" fontId="39" fillId="54" borderId="148"/>
    <xf numFmtId="0" fontId="39" fillId="54" borderId="148"/>
    <xf numFmtId="0" fontId="20" fillId="30" borderId="145" applyNumberFormat="0" applyAlignment="0" applyProtection="0"/>
    <xf numFmtId="0" fontId="18" fillId="29" borderId="144" applyNumberFormat="0" applyAlignment="0" applyProtection="0"/>
    <xf numFmtId="0" fontId="39" fillId="54" borderId="148"/>
    <xf numFmtId="0" fontId="28" fillId="30" borderId="144" applyNumberFormat="0" applyAlignment="0" applyProtection="0"/>
    <xf numFmtId="0" fontId="39" fillId="54" borderId="148"/>
    <xf numFmtId="0" fontId="39" fillId="54" borderId="148"/>
    <xf numFmtId="0" fontId="39" fillId="54" borderId="148"/>
    <xf numFmtId="0" fontId="39" fillId="54" borderId="148"/>
    <xf numFmtId="0" fontId="20" fillId="30" borderId="145" applyNumberFormat="0" applyAlignment="0" applyProtection="0"/>
    <xf numFmtId="0" fontId="39" fillId="54" borderId="148"/>
    <xf numFmtId="0" fontId="21" fillId="0" borderId="146" applyNumberFormat="0" applyFill="0" applyAlignment="0" applyProtection="0"/>
    <xf numFmtId="0" fontId="39" fillId="54" borderId="148"/>
    <xf numFmtId="0" fontId="21" fillId="0" borderId="146" applyNumberFormat="0" applyFill="0" applyAlignment="0" applyProtection="0"/>
    <xf numFmtId="0" fontId="39" fillId="54" borderId="148"/>
    <xf numFmtId="0" fontId="18" fillId="29" borderId="144" applyNumberFormat="0" applyAlignment="0" applyProtection="0"/>
    <xf numFmtId="0" fontId="39" fillId="54" borderId="148"/>
    <xf numFmtId="0" fontId="18" fillId="29" borderId="144" applyNumberFormat="0" applyAlignment="0" applyProtection="0"/>
    <xf numFmtId="0" fontId="39" fillId="54" borderId="148"/>
    <xf numFmtId="0" fontId="12" fillId="48" borderId="147" applyNumberFormat="0" applyFont="0" applyAlignment="0" applyProtection="0"/>
    <xf numFmtId="0" fontId="21" fillId="0" borderId="146" applyNumberFormat="0" applyFill="0" applyAlignment="0" applyProtection="0"/>
    <xf numFmtId="0" fontId="21" fillId="0" borderId="146" applyNumberFormat="0" applyFill="0" applyAlignment="0" applyProtection="0"/>
    <xf numFmtId="0" fontId="28" fillId="30" borderId="144" applyNumberFormat="0" applyAlignment="0" applyProtection="0"/>
    <xf numFmtId="0" fontId="39" fillId="54" borderId="148"/>
    <xf numFmtId="0" fontId="39" fillId="54" borderId="148"/>
    <xf numFmtId="0" fontId="39" fillId="54" borderId="148"/>
    <xf numFmtId="0" fontId="39" fillId="54" borderId="148"/>
    <xf numFmtId="0" fontId="12" fillId="48" borderId="147" applyNumberFormat="0" applyFont="0" applyAlignment="0" applyProtection="0"/>
    <xf numFmtId="0" fontId="20" fillId="30" borderId="145" applyNumberFormat="0" applyAlignment="0" applyProtection="0"/>
    <xf numFmtId="0" fontId="39" fillId="54" borderId="148"/>
    <xf numFmtId="0" fontId="39" fillId="54" borderId="148"/>
    <xf numFmtId="0" fontId="12" fillId="48" borderId="147" applyNumberFormat="0" applyFont="0" applyAlignment="0" applyProtection="0"/>
    <xf numFmtId="0" fontId="39" fillId="54" borderId="148"/>
    <xf numFmtId="0" fontId="21" fillId="0" borderId="146" applyNumberFormat="0" applyFill="0" applyAlignment="0" applyProtection="0"/>
    <xf numFmtId="0" fontId="21" fillId="0" borderId="146" applyNumberFormat="0" applyFill="0" applyAlignment="0" applyProtection="0"/>
    <xf numFmtId="0" fontId="18" fillId="29" borderId="144" applyNumberFormat="0" applyAlignment="0" applyProtection="0"/>
    <xf numFmtId="0" fontId="39" fillId="54" borderId="148"/>
    <xf numFmtId="0" fontId="20" fillId="30" borderId="145" applyNumberFormat="0" applyAlignment="0" applyProtection="0"/>
    <xf numFmtId="0" fontId="18" fillId="29" borderId="144" applyNumberFormat="0" applyAlignment="0" applyProtection="0"/>
    <xf numFmtId="0" fontId="21" fillId="0" borderId="146" applyNumberFormat="0" applyFill="0" applyAlignment="0" applyProtection="0"/>
    <xf numFmtId="0" fontId="20" fillId="30" borderId="145" applyNumberFormat="0" applyAlignment="0" applyProtection="0"/>
    <xf numFmtId="0" fontId="18" fillId="29" borderId="144" applyNumberFormat="0" applyAlignment="0" applyProtection="0"/>
    <xf numFmtId="0" fontId="39" fillId="54" borderId="148"/>
    <xf numFmtId="0" fontId="18" fillId="29" borderId="144" applyNumberFormat="0" applyAlignment="0" applyProtection="0"/>
    <xf numFmtId="0" fontId="39" fillId="54" borderId="148"/>
    <xf numFmtId="0" fontId="39" fillId="54" borderId="148"/>
    <xf numFmtId="0" fontId="39" fillId="54" borderId="148"/>
    <xf numFmtId="0" fontId="39" fillId="54" borderId="148"/>
    <xf numFmtId="0" fontId="12" fillId="48" borderId="147" applyNumberFormat="0" applyFont="0" applyAlignment="0" applyProtection="0"/>
    <xf numFmtId="0" fontId="39" fillId="54" borderId="148"/>
    <xf numFmtId="0" fontId="39" fillId="54" borderId="148"/>
    <xf numFmtId="0" fontId="20" fillId="30" borderId="145" applyNumberFormat="0" applyAlignment="0" applyProtection="0"/>
    <xf numFmtId="0" fontId="12" fillId="48" borderId="147" applyNumberFormat="0" applyFont="0" applyAlignment="0" applyProtection="0"/>
    <xf numFmtId="0" fontId="39" fillId="54" borderId="148"/>
    <xf numFmtId="0" fontId="39" fillId="54" borderId="148"/>
    <xf numFmtId="0" fontId="39" fillId="54" borderId="148"/>
    <xf numFmtId="0" fontId="39" fillId="54" borderId="148"/>
    <xf numFmtId="0" fontId="39" fillId="54" borderId="148"/>
    <xf numFmtId="0" fontId="39" fillId="54" borderId="148"/>
    <xf numFmtId="0" fontId="28" fillId="30" borderId="144" applyNumberFormat="0" applyAlignment="0" applyProtection="0"/>
    <xf numFmtId="0" fontId="28" fillId="30" borderId="144" applyNumberFormat="0" applyAlignment="0" applyProtection="0"/>
    <xf numFmtId="0" fontId="18" fillId="29" borderId="144" applyNumberFormat="0" applyAlignment="0" applyProtection="0"/>
    <xf numFmtId="0" fontId="12" fillId="48" borderId="147" applyNumberFormat="0" applyFont="0" applyAlignment="0" applyProtection="0"/>
    <xf numFmtId="0" fontId="12" fillId="48" borderId="147" applyNumberFormat="0" applyFont="0" applyAlignment="0" applyProtection="0"/>
    <xf numFmtId="0" fontId="20" fillId="30" borderId="145" applyNumberFormat="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2" fillId="48" borderId="147" applyNumberFormat="0" applyFont="0" applyAlignment="0" applyProtection="0"/>
    <xf numFmtId="0" fontId="12" fillId="48" borderId="147" applyNumberFormat="0" applyFont="0" applyAlignment="0" applyProtection="0"/>
    <xf numFmtId="0" fontId="18" fillId="29" borderId="144" applyNumberFormat="0" applyAlignment="0" applyProtection="0"/>
    <xf numFmtId="0" fontId="18" fillId="29" borderId="144" applyNumberFormat="0" applyAlignment="0" applyProtection="0"/>
    <xf numFmtId="0" fontId="28" fillId="30" borderId="144" applyNumberFormat="0" applyAlignment="0" applyProtection="0"/>
    <xf numFmtId="0" fontId="28" fillId="30" borderId="144" applyNumberFormat="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6" fillId="32" borderId="148" applyNumberFormat="0" applyProtection="0">
      <alignment horizontal="right"/>
    </xf>
    <xf numFmtId="0" fontId="16" fillId="32" borderId="148" applyNumberFormat="0" applyProtection="0">
      <alignment horizontal="left"/>
    </xf>
    <xf numFmtId="0" fontId="16" fillId="32" borderId="148" applyNumberFormat="0" applyProtection="0">
      <alignment horizontal="right"/>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left"/>
    </xf>
    <xf numFmtId="49" fontId="12" fillId="0" borderId="148" applyFill="0" applyProtection="0">
      <alignment horizontal="right"/>
    </xf>
    <xf numFmtId="0"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0" fontId="12" fillId="48" borderId="147" applyNumberFormat="0" applyFont="0" applyAlignment="0" applyProtection="0"/>
    <xf numFmtId="0"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24" fillId="0" borderId="148" applyFill="0" applyProtection="0">
      <alignment horizontal="right" vertical="top" wrapText="1"/>
    </xf>
    <xf numFmtId="0" fontId="39" fillId="54" borderId="148"/>
    <xf numFmtId="0" fontId="39" fillId="54" borderId="148"/>
    <xf numFmtId="1" fontId="12" fillId="0" borderId="148" applyFill="0" applyProtection="0">
      <alignment horizontal="right" vertical="top" wrapText="1"/>
    </xf>
    <xf numFmtId="1" fontId="24" fillId="0" borderId="148" applyFill="0" applyProtection="0">
      <alignment horizontal="right" vertical="top" wrapText="1"/>
    </xf>
    <xf numFmtId="49" fontId="12" fillId="0" borderId="148" applyFill="0" applyProtection="0">
      <alignment horizontal="right"/>
    </xf>
    <xf numFmtId="49" fontId="12"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39" fillId="54" borderId="148"/>
    <xf numFmtId="0" fontId="39" fillId="54" borderId="148"/>
    <xf numFmtId="1"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49" fontId="24" fillId="0" borderId="148" applyFill="0" applyProtection="0">
      <alignment horizontal="right"/>
    </xf>
    <xf numFmtId="49" fontId="24"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left"/>
    </xf>
    <xf numFmtId="1" fontId="24" fillId="0" borderId="148" applyFill="0" applyProtection="0">
      <alignment horizontal="right" vertical="top" wrapText="1"/>
    </xf>
    <xf numFmtId="0" fontId="12" fillId="48" borderId="147" applyNumberFormat="0" applyFont="0" applyAlignment="0" applyProtection="0"/>
    <xf numFmtId="2"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1" fontId="24" fillId="0" borderId="148" applyFill="0" applyProtection="0">
      <alignment horizontal="right" vertical="top" wrapText="1"/>
    </xf>
    <xf numFmtId="0"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2" fontId="12" fillId="0" borderId="148" applyFill="0" applyProtection="0">
      <alignment horizontal="right" vertical="top" wrapText="1"/>
    </xf>
    <xf numFmtId="49" fontId="24" fillId="0" borderId="148" applyFill="0" applyProtection="0">
      <alignment horizontal="right"/>
    </xf>
    <xf numFmtId="0" fontId="12" fillId="0" borderId="148" applyFill="0" applyProtection="0">
      <alignment horizontal="right" vertical="top" wrapText="1"/>
    </xf>
    <xf numFmtId="0" fontId="12" fillId="48" borderId="147" applyNumberFormat="0" applyFont="0" applyAlignment="0" applyProtection="0"/>
    <xf numFmtId="0" fontId="39" fillId="54" borderId="148"/>
    <xf numFmtId="1" fontId="24" fillId="0" borderId="148" applyFill="0" applyProtection="0">
      <alignment horizontal="right" vertical="top" wrapText="1"/>
    </xf>
    <xf numFmtId="0" fontId="28" fillId="30" borderId="144" applyNumberFormat="0" applyAlignment="0" applyProtection="0"/>
    <xf numFmtId="0" fontId="12" fillId="0" borderId="148" applyFill="0" applyProtection="0">
      <alignment horizontal="right" vertical="top" wrapText="1"/>
    </xf>
    <xf numFmtId="0" fontId="16" fillId="32" borderId="148" applyNumberFormat="0" applyProtection="0">
      <alignment horizontal="left"/>
    </xf>
    <xf numFmtId="0" fontId="39" fillId="54" borderId="148"/>
    <xf numFmtId="0" fontId="16" fillId="32" borderId="148" applyNumberFormat="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0"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2" fontId="24"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right"/>
    </xf>
    <xf numFmtId="0" fontId="21" fillId="0" borderId="146" applyNumberFormat="0" applyFill="0" applyAlignment="0" applyProtection="0"/>
    <xf numFmtId="0" fontId="39" fillId="54" borderId="148"/>
    <xf numFmtId="0" fontId="18" fillId="29" borderId="144" applyNumberFormat="0" applyAlignment="0" applyProtection="0"/>
    <xf numFmtId="49" fontId="12" fillId="0" borderId="148" applyFill="0" applyProtection="0">
      <alignment horizontal="right"/>
    </xf>
    <xf numFmtId="0" fontId="20" fillId="30" borderId="145" applyNumberFormat="0" applyAlignment="0" applyProtection="0"/>
    <xf numFmtId="49" fontId="24"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right"/>
    </xf>
    <xf numFmtId="1" fontId="24" fillId="0" borderId="148" applyFill="0" applyProtection="0">
      <alignment horizontal="right" vertical="top" wrapText="1"/>
    </xf>
    <xf numFmtId="49" fontId="12" fillId="0" borderId="148" applyFill="0" applyProtection="0">
      <alignment horizontal="right"/>
    </xf>
    <xf numFmtId="0" fontId="12" fillId="0" borderId="148" applyFill="0" applyProtection="0">
      <alignment horizontal="right" vertical="top" wrapText="1"/>
    </xf>
    <xf numFmtId="49" fontId="12" fillId="0" borderId="148" applyFill="0" applyProtection="0">
      <alignment horizontal="right"/>
    </xf>
    <xf numFmtId="0" fontId="18" fillId="29" borderId="144" applyNumberFormat="0" applyAlignment="0" applyProtection="0"/>
    <xf numFmtId="0" fontId="39" fillId="54" borderId="148"/>
    <xf numFmtId="1"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2" fontId="12" fillId="0" borderId="148" applyFill="0" applyProtection="0">
      <alignment horizontal="right" vertical="top" wrapText="1"/>
    </xf>
    <xf numFmtId="0" fontId="39" fillId="54" borderId="148"/>
    <xf numFmtId="49" fontId="24" fillId="0" borderId="148" applyFill="0" applyProtection="0">
      <alignment horizontal="right"/>
    </xf>
    <xf numFmtId="0" fontId="39" fillId="54" borderId="148"/>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left"/>
    </xf>
    <xf numFmtId="0" fontId="12" fillId="0" borderId="148" applyFill="0" applyProtection="0">
      <alignment horizontal="right" vertical="top" wrapText="1"/>
    </xf>
    <xf numFmtId="2" fontId="12" fillId="0" borderId="148" applyFill="0" applyProtection="0">
      <alignment horizontal="right" vertical="top" wrapText="1"/>
    </xf>
    <xf numFmtId="49" fontId="24" fillId="0" borderId="148" applyFill="0" applyProtection="0">
      <alignment horizontal="right"/>
    </xf>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0" fontId="16" fillId="32" borderId="148" applyNumberFormat="0" applyProtection="0">
      <alignment horizontal="left"/>
    </xf>
    <xf numFmtId="0"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39" fillId="54" borderId="148"/>
    <xf numFmtId="0" fontId="24"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left"/>
    </xf>
    <xf numFmtId="2" fontId="12"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left"/>
    </xf>
    <xf numFmtId="1" fontId="24" fillId="0" borderId="148" applyFill="0" applyProtection="0">
      <alignment horizontal="right" vertical="top" wrapText="1"/>
    </xf>
    <xf numFmtId="1"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49" fontId="12" fillId="0" borderId="148" applyFill="0" applyProtection="0">
      <alignment horizontal="right"/>
    </xf>
    <xf numFmtId="2" fontId="12"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2"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right"/>
    </xf>
    <xf numFmtId="0" fontId="16" fillId="32" borderId="148" applyNumberFormat="0" applyProtection="0">
      <alignment horizontal="left"/>
    </xf>
    <xf numFmtId="1"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2" fontId="12"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12" fillId="48" borderId="147" applyNumberFormat="0" applyFont="0" applyAlignment="0" applyProtection="0"/>
    <xf numFmtId="49" fontId="24" fillId="0" borderId="148" applyFill="0" applyProtection="0">
      <alignment horizontal="right"/>
    </xf>
    <xf numFmtId="1" fontId="12" fillId="0" borderId="148" applyFill="0" applyProtection="0">
      <alignment horizontal="right" vertical="top" wrapText="1"/>
    </xf>
    <xf numFmtId="1" fontId="24" fillId="0" borderId="148" applyFill="0" applyProtection="0">
      <alignment horizontal="right" vertical="top" wrapText="1"/>
    </xf>
    <xf numFmtId="0" fontId="39" fillId="54" borderId="148"/>
    <xf numFmtId="0" fontId="39" fillId="54" borderId="148"/>
    <xf numFmtId="0" fontId="39" fillId="54" borderId="148"/>
    <xf numFmtId="0" fontId="12" fillId="0" borderId="148" applyFill="0" applyProtection="0">
      <alignment horizontal="right" vertical="top" wrapText="1"/>
    </xf>
    <xf numFmtId="49" fontId="24" fillId="0" borderId="148" applyFill="0" applyProtection="0">
      <alignment horizontal="right"/>
    </xf>
    <xf numFmtId="49" fontId="24" fillId="0" borderId="148" applyFill="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2" fontId="24" fillId="0" borderId="148" applyFill="0" applyProtection="0">
      <alignment horizontal="right" vertical="top" wrapText="1"/>
    </xf>
    <xf numFmtId="1" fontId="24" fillId="0" borderId="148" applyFill="0" applyProtection="0">
      <alignment horizontal="right" vertical="top" wrapText="1"/>
    </xf>
    <xf numFmtId="2" fontId="24" fillId="0" borderId="148" applyFill="0" applyProtection="0">
      <alignment horizontal="right" vertical="top" wrapText="1"/>
    </xf>
    <xf numFmtId="0" fontId="21" fillId="0" borderId="146" applyNumberFormat="0" applyFill="0" applyAlignment="0" applyProtection="0"/>
    <xf numFmtId="0" fontId="39" fillId="54" borderId="148"/>
    <xf numFmtId="49" fontId="12" fillId="0" borderId="148" applyFill="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0" fontId="16" fillId="32" borderId="148" applyNumberFormat="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20" fillId="30" borderId="145" applyNumberFormat="0" applyAlignment="0" applyProtection="0"/>
    <xf numFmtId="49" fontId="24" fillId="0" borderId="148" applyFill="0" applyProtection="0">
      <alignment horizontal="right"/>
    </xf>
    <xf numFmtId="2" fontId="24" fillId="0" borderId="148" applyFill="0" applyProtection="0">
      <alignment horizontal="right" vertical="top" wrapText="1"/>
    </xf>
    <xf numFmtId="2" fontId="12" fillId="0" borderId="148" applyFill="0" applyProtection="0">
      <alignment horizontal="right" vertical="top" wrapText="1"/>
    </xf>
    <xf numFmtId="2" fontId="24"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0" fontId="39" fillId="54" borderId="148"/>
    <xf numFmtId="2" fontId="24" fillId="0" borderId="148" applyFill="0" applyProtection="0">
      <alignment horizontal="right" vertical="top" wrapText="1"/>
    </xf>
    <xf numFmtId="2" fontId="12"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left"/>
    </xf>
    <xf numFmtId="0" fontId="39" fillId="54" borderId="148"/>
    <xf numFmtId="0" fontId="12"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1" fontId="24" fillId="0" borderId="148" applyFill="0" applyProtection="0">
      <alignment horizontal="right" vertical="top" wrapText="1"/>
    </xf>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49" fontId="12" fillId="0" borderId="148" applyFill="0" applyProtection="0">
      <alignment horizontal="right"/>
    </xf>
    <xf numFmtId="0" fontId="16" fillId="32" borderId="148" applyNumberFormat="0" applyProtection="0">
      <alignment horizontal="left"/>
    </xf>
    <xf numFmtId="0" fontId="39" fillId="54" borderId="148"/>
    <xf numFmtId="0"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2" fontId="12" fillId="0" borderId="148" applyFill="0" applyProtection="0">
      <alignment horizontal="right" vertical="top" wrapText="1"/>
    </xf>
    <xf numFmtId="0" fontId="39" fillId="54" borderId="148"/>
    <xf numFmtId="0" fontId="39" fillId="54" borderId="148"/>
    <xf numFmtId="0" fontId="39" fillId="54" borderId="148"/>
    <xf numFmtId="0" fontId="12" fillId="48" borderId="147" applyNumberFormat="0" applyFont="0" applyAlignment="0" applyProtection="0"/>
    <xf numFmtId="0" fontId="28" fillId="30" borderId="144" applyNumberFormat="0" applyAlignment="0" applyProtection="0"/>
    <xf numFmtId="0" fontId="18" fillId="29" borderId="144" applyNumberFormat="0" applyAlignment="0" applyProtection="0"/>
    <xf numFmtId="0" fontId="12" fillId="48" borderId="147" applyNumberFormat="0" applyFont="0" applyAlignment="0" applyProtection="0"/>
    <xf numFmtId="2" fontId="24" fillId="0" borderId="148" applyFill="0" applyProtection="0">
      <alignment horizontal="right" vertical="top" wrapText="1"/>
    </xf>
    <xf numFmtId="0" fontId="18" fillId="29" borderId="144" applyNumberFormat="0" applyAlignment="0" applyProtection="0"/>
    <xf numFmtId="0" fontId="18" fillId="29" borderId="144" applyNumberFormat="0" applyAlignment="0" applyProtection="0"/>
    <xf numFmtId="0" fontId="39" fillId="54" borderId="148"/>
    <xf numFmtId="0" fontId="20" fillId="30" borderId="145" applyNumberFormat="0" applyAlignment="0" applyProtection="0"/>
    <xf numFmtId="0" fontId="20" fillId="30" borderId="145" applyNumberFormat="0" applyAlignment="0" applyProtection="0"/>
    <xf numFmtId="0" fontId="21" fillId="0" borderId="146" applyNumberFormat="0" applyFill="0" applyAlignment="0" applyProtection="0"/>
    <xf numFmtId="0" fontId="21" fillId="0" borderId="146" applyNumberFormat="0" applyFill="0" applyAlignment="0" applyProtection="0"/>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21" fillId="0" borderId="146" applyNumberFormat="0" applyFill="0" applyAlignment="0" applyProtection="0"/>
    <xf numFmtId="0" fontId="21" fillId="0" borderId="146" applyNumberFormat="0" applyFill="0" applyAlignment="0" applyProtection="0"/>
    <xf numFmtId="0" fontId="20" fillId="30" borderId="145" applyNumberFormat="0" applyAlignment="0" applyProtection="0"/>
    <xf numFmtId="0" fontId="20" fillId="30" borderId="145" applyNumberFormat="0" applyAlignment="0" applyProtection="0"/>
    <xf numFmtId="0" fontId="18" fillId="29" borderId="144" applyNumberFormat="0" applyAlignment="0" applyProtection="0"/>
    <xf numFmtId="0" fontId="18" fillId="29" borderId="144" applyNumberFormat="0" applyAlignment="0" applyProtection="0"/>
    <xf numFmtId="0" fontId="12" fillId="0" borderId="148" applyFill="0" applyProtection="0">
      <alignment horizontal="right" vertical="top" wrapText="1"/>
    </xf>
    <xf numFmtId="0" fontId="39" fillId="54" borderId="148"/>
    <xf numFmtId="0" fontId="16" fillId="32" borderId="148" applyNumberFormat="0" applyProtection="0">
      <alignment horizontal="left"/>
    </xf>
    <xf numFmtId="0" fontId="16" fillId="32" borderId="148" applyNumberFormat="0" applyProtection="0">
      <alignment horizontal="right"/>
    </xf>
    <xf numFmtId="1" fontId="12"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0" fontId="39" fillId="54" borderId="148"/>
    <xf numFmtId="2" fontId="12" fillId="0" borderId="148" applyFill="0" applyProtection="0">
      <alignment horizontal="right" vertical="top" wrapText="1"/>
    </xf>
    <xf numFmtId="0" fontId="24" fillId="0" borderId="148" applyFill="0" applyProtection="0">
      <alignment horizontal="right" vertical="top" wrapText="1"/>
    </xf>
    <xf numFmtId="0" fontId="16" fillId="32" borderId="148" applyNumberFormat="0" applyProtection="0">
      <alignment horizontal="left"/>
    </xf>
    <xf numFmtId="0" fontId="12" fillId="48" borderId="147" applyNumberFormat="0" applyFont="0" applyAlignment="0" applyProtection="0"/>
    <xf numFmtId="0" fontId="28" fillId="30" borderId="144" applyNumberFormat="0" applyAlignment="0" applyProtection="0"/>
    <xf numFmtId="0" fontId="16" fillId="32" borderId="148" applyNumberFormat="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0" fontId="24" fillId="0" borderId="148" applyFill="0" applyProtection="0">
      <alignment horizontal="right" vertical="top" wrapText="1"/>
    </xf>
    <xf numFmtId="49" fontId="12" fillId="0" borderId="148" applyFill="0" applyProtection="0">
      <alignment horizontal="right"/>
    </xf>
    <xf numFmtId="0" fontId="39" fillId="54" borderId="148"/>
    <xf numFmtId="0" fontId="16" fillId="32" borderId="148" applyNumberFormat="0" applyProtection="0">
      <alignment horizontal="right"/>
    </xf>
    <xf numFmtId="0" fontId="39" fillId="54" borderId="148"/>
    <xf numFmtId="0" fontId="16" fillId="32" borderId="148" applyNumberFormat="0" applyProtection="0">
      <alignment horizontal="left"/>
    </xf>
    <xf numFmtId="49" fontId="24" fillId="0" borderId="148" applyFill="0" applyProtection="0">
      <alignment horizontal="right"/>
    </xf>
    <xf numFmtId="0" fontId="39" fillId="54" borderId="148"/>
    <xf numFmtId="0" fontId="18" fillId="29" borderId="144" applyNumberFormat="0" applyAlignment="0" applyProtection="0"/>
    <xf numFmtId="1" fontId="24" fillId="0" borderId="148" applyFill="0" applyProtection="0">
      <alignment horizontal="right" vertical="top" wrapText="1"/>
    </xf>
    <xf numFmtId="0" fontId="16" fillId="32" borderId="148" applyNumberFormat="0" applyProtection="0">
      <alignment horizontal="right"/>
    </xf>
    <xf numFmtId="49" fontId="24" fillId="0" borderId="148" applyFill="0" applyProtection="0">
      <alignment horizontal="right"/>
    </xf>
    <xf numFmtId="0" fontId="16" fillId="32" borderId="148" applyNumberFormat="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21" fillId="0" borderId="146" applyNumberFormat="0" applyFill="0" applyAlignment="0" applyProtection="0"/>
    <xf numFmtId="0" fontId="39" fillId="54" borderId="148"/>
    <xf numFmtId="49" fontId="12" fillId="0" borderId="148" applyFill="0" applyProtection="0">
      <alignment horizontal="right"/>
    </xf>
    <xf numFmtId="0"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2" fontId="12" fillId="0" borderId="148" applyFill="0" applyProtection="0">
      <alignment horizontal="right" vertical="top" wrapText="1"/>
    </xf>
    <xf numFmtId="0" fontId="39" fillId="54" borderId="148"/>
    <xf numFmtId="0" fontId="12" fillId="0" borderId="148" applyFill="0" applyProtection="0">
      <alignment horizontal="right" vertical="top" wrapText="1"/>
    </xf>
    <xf numFmtId="0" fontId="21" fillId="0" borderId="146" applyNumberFormat="0" applyFill="0" applyAlignment="0" applyProtection="0"/>
    <xf numFmtId="1"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0" fontId="39" fillId="54" borderId="148"/>
    <xf numFmtId="0" fontId="12" fillId="48" borderId="147" applyNumberFormat="0" applyFont="0" applyAlignment="0" applyProtection="0"/>
    <xf numFmtId="0" fontId="28" fillId="30" borderId="144" applyNumberFormat="0" applyAlignment="0" applyProtection="0"/>
    <xf numFmtId="1" fontId="12" fillId="0" borderId="148" applyFill="0" applyProtection="0">
      <alignment horizontal="right" vertical="top" wrapText="1"/>
    </xf>
    <xf numFmtId="0" fontId="18" fillId="29" borderId="144" applyNumberFormat="0" applyAlignment="0" applyProtection="0"/>
    <xf numFmtId="49" fontId="12" fillId="0" borderId="148" applyFill="0" applyProtection="0">
      <alignment horizontal="right"/>
    </xf>
    <xf numFmtId="0" fontId="39" fillId="54" borderId="148"/>
    <xf numFmtId="2" fontId="12" fillId="0" borderId="148" applyFill="0" applyProtection="0">
      <alignment horizontal="right" vertical="top" wrapText="1"/>
    </xf>
    <xf numFmtId="0" fontId="12" fillId="0" borderId="148" applyFill="0" applyProtection="0">
      <alignment horizontal="right" vertical="top" wrapText="1"/>
    </xf>
    <xf numFmtId="0" fontId="20" fillId="30" borderId="145" applyNumberFormat="0" applyAlignment="0" applyProtection="0"/>
    <xf numFmtId="1"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39" fillId="54" borderId="148"/>
    <xf numFmtId="0" fontId="39" fillId="54" borderId="148"/>
    <xf numFmtId="2" fontId="24" fillId="0" borderId="148" applyFill="0" applyProtection="0">
      <alignment horizontal="right" vertical="top" wrapText="1"/>
    </xf>
    <xf numFmtId="0" fontId="16" fillId="32" borderId="148" applyNumberFormat="0" applyProtection="0">
      <alignment horizontal="right"/>
    </xf>
    <xf numFmtId="0" fontId="39" fillId="54" borderId="148"/>
    <xf numFmtId="0" fontId="39" fillId="54" borderId="148"/>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1" fontId="24" fillId="0" borderId="148" applyFill="0" applyProtection="0">
      <alignment horizontal="right" vertical="top" wrapText="1"/>
    </xf>
    <xf numFmtId="0" fontId="16" fillId="32" borderId="148" applyNumberFormat="0" applyProtection="0">
      <alignment horizontal="right"/>
    </xf>
    <xf numFmtId="0" fontId="16" fillId="32" borderId="148" applyNumberFormat="0" applyProtection="0">
      <alignment horizontal="right"/>
    </xf>
    <xf numFmtId="0" fontId="16" fillId="32" borderId="148" applyNumberFormat="0" applyProtection="0">
      <alignment horizontal="right"/>
    </xf>
    <xf numFmtId="49" fontId="24" fillId="0" borderId="148" applyFill="0" applyProtection="0">
      <alignment horizontal="right"/>
    </xf>
    <xf numFmtId="0" fontId="39" fillId="54" borderId="148"/>
    <xf numFmtId="0" fontId="39" fillId="54" borderId="148"/>
    <xf numFmtId="0" fontId="16" fillId="32" borderId="148" applyNumberFormat="0" applyProtection="0">
      <alignment horizontal="left"/>
    </xf>
    <xf numFmtId="1" fontId="12" fillId="0" borderId="148" applyFill="0" applyProtection="0">
      <alignment horizontal="right" vertical="top" wrapText="1"/>
    </xf>
    <xf numFmtId="49" fontId="12" fillId="0" borderId="148" applyFill="0" applyProtection="0">
      <alignment horizontal="right"/>
    </xf>
    <xf numFmtId="1" fontId="24" fillId="0" borderId="148" applyFill="0" applyProtection="0">
      <alignment horizontal="right" vertical="top" wrapText="1"/>
    </xf>
    <xf numFmtId="0" fontId="39" fillId="54" borderId="148"/>
    <xf numFmtId="0" fontId="12" fillId="0" borderId="148" applyFill="0" applyProtection="0">
      <alignment horizontal="right" vertical="top" wrapText="1"/>
    </xf>
    <xf numFmtId="2" fontId="12" fillId="0" borderId="148" applyFill="0" applyProtection="0">
      <alignment horizontal="right" vertical="top" wrapText="1"/>
    </xf>
    <xf numFmtId="0" fontId="24"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1" fontId="12" fillId="0" borderId="148" applyFill="0" applyProtection="0">
      <alignment horizontal="right" vertical="top" wrapText="1"/>
    </xf>
    <xf numFmtId="0" fontId="21" fillId="0" borderId="146" applyNumberFormat="0" applyFill="0" applyAlignment="0" applyProtection="0"/>
    <xf numFmtId="0" fontId="18" fillId="29" borderId="144" applyNumberFormat="0" applyAlignment="0" applyProtection="0"/>
    <xf numFmtId="1"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28" fillId="30" borderId="144" applyNumberFormat="0" applyAlignment="0" applyProtection="0"/>
    <xf numFmtId="0" fontId="18" fillId="29" borderId="144" applyNumberFormat="0" applyAlignment="0" applyProtection="0"/>
    <xf numFmtId="1" fontId="12" fillId="0" borderId="148" applyFill="0" applyProtection="0">
      <alignment horizontal="right" vertical="top" wrapText="1"/>
    </xf>
    <xf numFmtId="0" fontId="39" fillId="54" borderId="148"/>
    <xf numFmtId="0" fontId="39" fillId="54" borderId="148"/>
    <xf numFmtId="0" fontId="39" fillId="54" borderId="148"/>
    <xf numFmtId="1" fontId="12" fillId="0" borderId="148" applyFill="0" applyProtection="0">
      <alignment horizontal="right" vertical="top" wrapText="1"/>
    </xf>
    <xf numFmtId="1" fontId="24" fillId="0" borderId="148" applyFill="0" applyProtection="0">
      <alignment horizontal="right" vertical="top" wrapText="1"/>
    </xf>
    <xf numFmtId="0"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49" fontId="24" fillId="0" borderId="148" applyFill="0" applyProtection="0">
      <alignment horizontal="right"/>
    </xf>
    <xf numFmtId="0" fontId="39" fillId="54" borderId="148"/>
    <xf numFmtId="0" fontId="39" fillId="54" borderId="148"/>
    <xf numFmtId="2" fontId="24"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20" fillId="30" borderId="145" applyNumberFormat="0" applyAlignment="0" applyProtection="0"/>
    <xf numFmtId="0" fontId="16" fillId="32" borderId="148" applyNumberFormat="0" applyProtection="0">
      <alignment horizontal="left"/>
    </xf>
    <xf numFmtId="2" fontId="24" fillId="0" borderId="148" applyFill="0" applyProtection="0">
      <alignment horizontal="right" vertical="top" wrapText="1"/>
    </xf>
    <xf numFmtId="0" fontId="39" fillId="54" borderId="148"/>
    <xf numFmtId="0" fontId="39" fillId="54" borderId="148"/>
    <xf numFmtId="0" fontId="12" fillId="48" borderId="147" applyNumberFormat="0" applyFont="0" applyAlignment="0" applyProtection="0"/>
    <xf numFmtId="49" fontId="24" fillId="0" borderId="148" applyFill="0" applyProtection="0">
      <alignment horizontal="right"/>
    </xf>
    <xf numFmtId="0" fontId="39" fillId="54" borderId="148"/>
    <xf numFmtId="2" fontId="24" fillId="0" borderId="148" applyFill="0" applyProtection="0">
      <alignment horizontal="right" vertical="top" wrapText="1"/>
    </xf>
    <xf numFmtId="0" fontId="28" fillId="30" borderId="144" applyNumberFormat="0" applyAlignment="0" applyProtection="0"/>
    <xf numFmtId="49" fontId="12" fillId="0" borderId="148" applyFill="0" applyProtection="0">
      <alignment horizontal="right"/>
    </xf>
    <xf numFmtId="2" fontId="24" fillId="0" borderId="148" applyFill="0" applyProtection="0">
      <alignment horizontal="right" vertical="top" wrapText="1"/>
    </xf>
    <xf numFmtId="0"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right"/>
    </xf>
    <xf numFmtId="0" fontId="39" fillId="54" borderId="148"/>
    <xf numFmtId="49" fontId="12" fillId="0" borderId="148" applyFill="0" applyProtection="0">
      <alignment horizontal="right"/>
    </xf>
    <xf numFmtId="0" fontId="16" fillId="32" borderId="148" applyNumberFormat="0" applyProtection="0">
      <alignment horizontal="left"/>
    </xf>
    <xf numFmtId="0" fontId="20" fillId="30" borderId="145" applyNumberFormat="0" applyAlignment="0" applyProtection="0"/>
    <xf numFmtId="0" fontId="39" fillId="54" borderId="148"/>
    <xf numFmtId="2" fontId="12" fillId="0" borderId="148" applyFill="0" applyProtection="0">
      <alignment horizontal="right" vertical="top" wrapText="1"/>
    </xf>
    <xf numFmtId="0" fontId="39" fillId="54" borderId="148"/>
    <xf numFmtId="0" fontId="39" fillId="54" borderId="148"/>
    <xf numFmtId="0" fontId="16" fillId="32" borderId="148" applyNumberFormat="0" applyProtection="0">
      <alignment horizontal="left"/>
    </xf>
    <xf numFmtId="0" fontId="39" fillId="54" borderId="148"/>
    <xf numFmtId="49" fontId="12" fillId="0" borderId="148" applyFill="0" applyProtection="0">
      <alignment horizontal="right"/>
    </xf>
    <xf numFmtId="49" fontId="24" fillId="0" borderId="148" applyFill="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0" fontId="18" fillId="29" borderId="144" applyNumberFormat="0" applyAlignment="0" applyProtection="0"/>
    <xf numFmtId="0" fontId="16" fillId="32" borderId="148" applyNumberFormat="0" applyProtection="0">
      <alignment horizontal="right"/>
    </xf>
    <xf numFmtId="0" fontId="39" fillId="54" borderId="148"/>
    <xf numFmtId="0" fontId="18" fillId="29" borderId="144" applyNumberFormat="0" applyAlignment="0" applyProtection="0"/>
    <xf numFmtId="0" fontId="12" fillId="48" borderId="147" applyNumberFormat="0" applyFont="0" applyAlignment="0" applyProtection="0"/>
    <xf numFmtId="2" fontId="24" fillId="0" borderId="148" applyFill="0" applyProtection="0">
      <alignment horizontal="right" vertical="top" wrapText="1"/>
    </xf>
    <xf numFmtId="0" fontId="39" fillId="54" borderId="148"/>
    <xf numFmtId="2" fontId="24" fillId="0" borderId="148" applyFill="0" applyProtection="0">
      <alignment horizontal="right" vertical="top" wrapText="1"/>
    </xf>
    <xf numFmtId="1" fontId="24" fillId="0" borderId="148" applyFill="0" applyProtection="0">
      <alignment horizontal="right" vertical="top" wrapText="1"/>
    </xf>
    <xf numFmtId="2" fontId="12" fillId="0" borderId="148" applyFill="0" applyProtection="0">
      <alignment horizontal="right" vertical="top" wrapText="1"/>
    </xf>
    <xf numFmtId="0" fontId="12" fillId="48" borderId="147" applyNumberFormat="0" applyFont="0" applyAlignment="0" applyProtection="0"/>
    <xf numFmtId="1" fontId="12" fillId="0" borderId="148" applyFill="0" applyProtection="0">
      <alignment horizontal="right" vertical="top" wrapText="1"/>
    </xf>
    <xf numFmtId="0" fontId="18" fillId="29" borderId="144" applyNumberFormat="0" applyAlignment="0" applyProtection="0"/>
    <xf numFmtId="1" fontId="24" fillId="0" borderId="148" applyFill="0" applyProtection="0">
      <alignment horizontal="right" vertical="top" wrapText="1"/>
    </xf>
    <xf numFmtId="0" fontId="39" fillId="54" borderId="148"/>
    <xf numFmtId="0" fontId="28" fillId="30" borderId="144" applyNumberFormat="0" applyAlignment="0" applyProtection="0"/>
    <xf numFmtId="0" fontId="39" fillId="54" borderId="148"/>
    <xf numFmtId="1"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left"/>
    </xf>
    <xf numFmtId="2" fontId="12" fillId="0" borderId="148" applyFill="0" applyProtection="0">
      <alignment horizontal="right" vertical="top" wrapText="1"/>
    </xf>
    <xf numFmtId="49" fontId="24" fillId="0" borderId="148" applyFill="0" applyProtection="0">
      <alignment horizontal="right"/>
    </xf>
    <xf numFmtId="1" fontId="12" fillId="0" borderId="148" applyFill="0" applyProtection="0">
      <alignment horizontal="right" vertical="top" wrapText="1"/>
    </xf>
    <xf numFmtId="0" fontId="16" fillId="32" borderId="148" applyNumberFormat="0" applyProtection="0">
      <alignment horizontal="left"/>
    </xf>
    <xf numFmtId="0" fontId="39" fillId="54" borderId="148"/>
    <xf numFmtId="0" fontId="21" fillId="0" borderId="146" applyNumberFormat="0" applyFill="0" applyAlignment="0" applyProtection="0"/>
    <xf numFmtId="49" fontId="12" fillId="0" borderId="148" applyFill="0" applyProtection="0">
      <alignment horizontal="right"/>
    </xf>
    <xf numFmtId="0" fontId="12" fillId="48" borderId="147" applyNumberFormat="0" applyFont="0" applyAlignment="0" applyProtection="0"/>
    <xf numFmtId="49" fontId="12" fillId="0" borderId="148" applyFill="0" applyProtection="0">
      <alignment horizontal="right"/>
    </xf>
    <xf numFmtId="0" fontId="21" fillId="0" borderId="146" applyNumberFormat="0" applyFill="0" applyAlignment="0" applyProtection="0"/>
    <xf numFmtId="49" fontId="12" fillId="0" borderId="148" applyFill="0" applyProtection="0">
      <alignment horizontal="right"/>
    </xf>
    <xf numFmtId="0" fontId="16" fillId="32" borderId="148" applyNumberFormat="0" applyProtection="0">
      <alignment horizontal="left"/>
    </xf>
    <xf numFmtId="49" fontId="12" fillId="0" borderId="148" applyFill="0" applyProtection="0">
      <alignment horizontal="right"/>
    </xf>
    <xf numFmtId="1" fontId="24" fillId="0" borderId="148" applyFill="0" applyProtection="0">
      <alignment horizontal="right" vertical="top" wrapText="1"/>
    </xf>
    <xf numFmtId="0" fontId="16" fillId="32" borderId="148" applyNumberFormat="0" applyProtection="0">
      <alignment horizontal="left"/>
    </xf>
    <xf numFmtId="0" fontId="12" fillId="0" borderId="148" applyFill="0" applyProtection="0">
      <alignment horizontal="right" vertical="top" wrapText="1"/>
    </xf>
    <xf numFmtId="0" fontId="39" fillId="54" borderId="148"/>
    <xf numFmtId="0" fontId="16" fillId="32" borderId="148" applyNumberFormat="0" applyProtection="0">
      <alignment horizontal="left"/>
    </xf>
    <xf numFmtId="1" fontId="24" fillId="0" borderId="148" applyFill="0" applyProtection="0">
      <alignment horizontal="right" vertical="top" wrapText="1"/>
    </xf>
    <xf numFmtId="2" fontId="24" fillId="0" borderId="148" applyFill="0" applyProtection="0">
      <alignment horizontal="right" vertical="top" wrapText="1"/>
    </xf>
    <xf numFmtId="49" fontId="24" fillId="0" borderId="148" applyFill="0" applyProtection="0">
      <alignment horizontal="right"/>
    </xf>
    <xf numFmtId="1" fontId="24"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39" fillId="54" borderId="148"/>
    <xf numFmtId="0" fontId="12" fillId="0" borderId="148" applyFill="0" applyProtection="0">
      <alignment horizontal="right" vertical="top" wrapText="1"/>
    </xf>
    <xf numFmtId="0" fontId="39" fillId="54" borderId="148"/>
    <xf numFmtId="49" fontId="24" fillId="0" borderId="148" applyFill="0" applyProtection="0">
      <alignment horizontal="right"/>
    </xf>
    <xf numFmtId="1"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0" fontId="12" fillId="0" borderId="148" applyFill="0" applyProtection="0">
      <alignment horizontal="right" vertical="top" wrapText="1"/>
    </xf>
    <xf numFmtId="0" fontId="39" fillId="54" borderId="148"/>
    <xf numFmtId="0" fontId="12" fillId="0" borderId="148" applyFill="0" applyProtection="0">
      <alignment horizontal="right" vertical="top" wrapText="1"/>
    </xf>
    <xf numFmtId="0" fontId="39" fillId="54" borderId="148"/>
    <xf numFmtId="0" fontId="21" fillId="0" borderId="146" applyNumberFormat="0" applyFill="0" applyAlignment="0" applyProtection="0"/>
    <xf numFmtId="0" fontId="16" fillId="32" borderId="148" applyNumberFormat="0" applyProtection="0">
      <alignment horizontal="left"/>
    </xf>
    <xf numFmtId="1" fontId="24" fillId="0" borderId="148" applyFill="0" applyProtection="0">
      <alignment horizontal="right" vertical="top" wrapText="1"/>
    </xf>
    <xf numFmtId="0" fontId="21" fillId="0" borderId="146" applyNumberFormat="0" applyFill="0" applyAlignment="0" applyProtection="0"/>
    <xf numFmtId="0" fontId="16" fillId="32" borderId="148" applyNumberFormat="0" applyProtection="0">
      <alignment horizontal="right"/>
    </xf>
    <xf numFmtId="0" fontId="12" fillId="0" borderId="148" applyFill="0" applyProtection="0">
      <alignment horizontal="right" vertical="top" wrapText="1"/>
    </xf>
    <xf numFmtId="0"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left"/>
    </xf>
    <xf numFmtId="0" fontId="12" fillId="0" borderId="148" applyFill="0" applyProtection="0">
      <alignment horizontal="right" vertical="top" wrapText="1"/>
    </xf>
    <xf numFmtId="0" fontId="16" fillId="32" borderId="148" applyNumberFormat="0" applyProtection="0">
      <alignment horizontal="left"/>
    </xf>
    <xf numFmtId="49" fontId="24" fillId="0" borderId="148" applyFill="0" applyProtection="0">
      <alignment horizontal="right"/>
    </xf>
    <xf numFmtId="0" fontId="20" fillId="30" borderId="145" applyNumberFormat="0" applyAlignment="0" applyProtection="0"/>
    <xf numFmtId="0" fontId="16" fillId="32" borderId="148" applyNumberFormat="0" applyProtection="0">
      <alignment horizontal="left"/>
    </xf>
    <xf numFmtId="0" fontId="39" fillId="54" borderId="148"/>
    <xf numFmtId="0" fontId="20" fillId="30" borderId="145" applyNumberFormat="0" applyAlignment="0" applyProtection="0"/>
    <xf numFmtId="1" fontId="24" fillId="0" borderId="148" applyFill="0" applyProtection="0">
      <alignment horizontal="right" vertical="top" wrapText="1"/>
    </xf>
    <xf numFmtId="1" fontId="12" fillId="0" borderId="148" applyFill="0" applyProtection="0">
      <alignment horizontal="right" vertical="top" wrapText="1"/>
    </xf>
    <xf numFmtId="0" fontId="12" fillId="48" borderId="147" applyNumberFormat="0" applyFont="0" applyAlignment="0" applyProtection="0"/>
    <xf numFmtId="0" fontId="18" fillId="29" borderId="144" applyNumberFormat="0" applyAlignment="0" applyProtection="0"/>
    <xf numFmtId="0" fontId="39" fillId="54" borderId="148"/>
    <xf numFmtId="0" fontId="39" fillId="54" borderId="148"/>
    <xf numFmtId="0" fontId="21" fillId="0" borderId="146" applyNumberFormat="0" applyFill="0" applyAlignment="0" applyProtection="0"/>
    <xf numFmtId="49" fontId="12" fillId="0" borderId="148" applyFill="0" applyProtection="0">
      <alignment horizontal="right"/>
    </xf>
    <xf numFmtId="0" fontId="20" fillId="30" borderId="145" applyNumberFormat="0" applyAlignment="0" applyProtection="0"/>
    <xf numFmtId="2" fontId="24" fillId="0" borderId="148" applyFill="0" applyProtection="0">
      <alignment horizontal="right" vertical="top" wrapText="1"/>
    </xf>
    <xf numFmtId="2" fontId="12" fillId="0" borderId="148" applyFill="0" applyProtection="0">
      <alignment horizontal="right" vertical="top" wrapText="1"/>
    </xf>
    <xf numFmtId="0" fontId="20" fillId="30" borderId="145" applyNumberFormat="0" applyAlignment="0" applyProtection="0"/>
    <xf numFmtId="49" fontId="12" fillId="0" borderId="148" applyFill="0" applyProtection="0">
      <alignment horizontal="right"/>
    </xf>
    <xf numFmtId="2" fontId="12" fillId="0" borderId="148" applyFill="0" applyProtection="0">
      <alignment horizontal="right" vertical="top" wrapText="1"/>
    </xf>
    <xf numFmtId="0" fontId="39" fillId="54" borderId="148"/>
    <xf numFmtId="2" fontId="12" fillId="0" borderId="148" applyFill="0" applyProtection="0">
      <alignment horizontal="right" vertical="top" wrapText="1"/>
    </xf>
    <xf numFmtId="2" fontId="12" fillId="0" borderId="148" applyFill="0" applyProtection="0">
      <alignment horizontal="right" vertical="top" wrapText="1"/>
    </xf>
    <xf numFmtId="0" fontId="28" fillId="30" borderId="144" applyNumberFormat="0" applyAlignment="0" applyProtection="0"/>
    <xf numFmtId="0" fontId="24" fillId="0" borderId="148" applyFill="0" applyProtection="0">
      <alignment horizontal="right" vertical="top" wrapText="1"/>
    </xf>
    <xf numFmtId="1" fontId="12" fillId="0" borderId="148" applyFill="0" applyProtection="0">
      <alignment horizontal="right" vertical="top" wrapText="1"/>
    </xf>
    <xf numFmtId="0" fontId="12" fillId="48" borderId="147" applyNumberFormat="0" applyFont="0" applyAlignment="0" applyProtection="0"/>
    <xf numFmtId="1" fontId="12" fillId="0" borderId="148" applyFill="0" applyProtection="0">
      <alignment horizontal="right" vertical="top" wrapText="1"/>
    </xf>
    <xf numFmtId="0" fontId="39" fillId="54" borderId="148"/>
    <xf numFmtId="0" fontId="39" fillId="54" borderId="148"/>
    <xf numFmtId="2" fontId="12" fillId="0" borderId="148" applyFill="0" applyProtection="0">
      <alignment horizontal="right" vertical="top" wrapText="1"/>
    </xf>
    <xf numFmtId="2" fontId="24" fillId="0" borderId="148" applyFill="0" applyProtection="0">
      <alignment horizontal="right" vertical="top" wrapText="1"/>
    </xf>
    <xf numFmtId="0" fontId="20" fillId="30" borderId="145" applyNumberFormat="0" applyAlignment="0" applyProtection="0"/>
    <xf numFmtId="0" fontId="39" fillId="54" borderId="148"/>
    <xf numFmtId="0" fontId="39" fillId="54" borderId="148"/>
    <xf numFmtId="0" fontId="39" fillId="54" borderId="148"/>
    <xf numFmtId="0" fontId="24" fillId="0" borderId="148" applyFill="0" applyProtection="0">
      <alignment horizontal="right" vertical="top" wrapText="1"/>
    </xf>
    <xf numFmtId="1" fontId="12" fillId="0" borderId="148" applyFill="0" applyProtection="0">
      <alignment horizontal="right" vertical="top" wrapText="1"/>
    </xf>
    <xf numFmtId="0" fontId="12" fillId="48" borderId="147" applyNumberFormat="0" applyFont="0" applyAlignment="0" applyProtection="0"/>
    <xf numFmtId="0" fontId="39" fillId="54" borderId="148"/>
    <xf numFmtId="0" fontId="39" fillId="54" borderId="148"/>
    <xf numFmtId="2" fontId="12" fillId="0" borderId="148" applyFill="0" applyProtection="0">
      <alignment horizontal="right" vertical="top" wrapText="1"/>
    </xf>
    <xf numFmtId="2" fontId="24" fillId="0" borderId="148" applyFill="0" applyProtection="0">
      <alignment horizontal="right" vertical="top" wrapText="1"/>
    </xf>
    <xf numFmtId="0" fontId="39" fillId="54" borderId="148"/>
    <xf numFmtId="0" fontId="39" fillId="54" borderId="148"/>
    <xf numFmtId="0" fontId="39" fillId="54" borderId="148"/>
    <xf numFmtId="0" fontId="12" fillId="48" borderId="147" applyNumberFormat="0" applyFont="0" applyAlignment="0" applyProtection="0"/>
    <xf numFmtId="49" fontId="24" fillId="0" borderId="148" applyFill="0" applyProtection="0">
      <alignment horizontal="right"/>
    </xf>
    <xf numFmtId="49" fontId="24" fillId="0" borderId="148" applyFill="0" applyProtection="0">
      <alignment horizontal="right"/>
    </xf>
    <xf numFmtId="2" fontId="12" fillId="0" borderId="148" applyFill="0" applyProtection="0">
      <alignment horizontal="right" vertical="top" wrapText="1"/>
    </xf>
    <xf numFmtId="0" fontId="39" fillId="54" borderId="148"/>
    <xf numFmtId="0" fontId="39" fillId="54" borderId="148"/>
    <xf numFmtId="49" fontId="12" fillId="0" borderId="148" applyFill="0" applyProtection="0">
      <alignment horizontal="right"/>
    </xf>
    <xf numFmtId="0" fontId="39" fillId="54" borderId="148"/>
    <xf numFmtId="0" fontId="39" fillId="54" borderId="148"/>
    <xf numFmtId="0" fontId="39" fillId="54" borderId="148"/>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1" fontId="12" fillId="0" borderId="148" applyFill="0" applyProtection="0">
      <alignment horizontal="right" vertical="top" wrapText="1"/>
    </xf>
    <xf numFmtId="49" fontId="12" fillId="0" borderId="148" applyFill="0" applyProtection="0">
      <alignment horizontal="right"/>
    </xf>
    <xf numFmtId="0" fontId="16" fillId="32" borderId="148" applyNumberFormat="0" applyProtection="0">
      <alignment horizontal="left"/>
    </xf>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24" fillId="0" borderId="148" applyFill="0" applyProtection="0">
      <alignment horizontal="right"/>
    </xf>
    <xf numFmtId="1" fontId="12" fillId="0" borderId="148" applyFill="0" applyProtection="0">
      <alignment horizontal="right" vertical="top" wrapText="1"/>
    </xf>
    <xf numFmtId="2" fontId="12" fillId="0" borderId="148" applyFill="0" applyProtection="0">
      <alignment horizontal="right" vertical="top" wrapText="1"/>
    </xf>
    <xf numFmtId="0" fontId="16" fillId="32" borderId="148" applyNumberFormat="0" applyProtection="0">
      <alignment horizontal="left"/>
    </xf>
    <xf numFmtId="1" fontId="12" fillId="0" borderId="148" applyFill="0" applyProtection="0">
      <alignment horizontal="right" vertical="top" wrapText="1"/>
    </xf>
    <xf numFmtId="0" fontId="16" fillId="32" borderId="148" applyNumberFormat="0" applyProtection="0">
      <alignment horizontal="right"/>
    </xf>
    <xf numFmtId="1" fontId="24" fillId="0" borderId="148" applyFill="0" applyProtection="0">
      <alignment horizontal="right" vertical="top" wrapText="1"/>
    </xf>
    <xf numFmtId="2" fontId="24" fillId="0" borderId="148" applyFill="0" applyProtection="0">
      <alignment horizontal="right" vertical="top" wrapText="1"/>
    </xf>
    <xf numFmtId="49" fontId="12" fillId="0" borderId="148" applyFill="0" applyProtection="0">
      <alignment horizontal="right"/>
    </xf>
    <xf numFmtId="0" fontId="39" fillId="54" borderId="148"/>
    <xf numFmtId="0" fontId="39" fillId="54" borderId="148"/>
    <xf numFmtId="0" fontId="39" fillId="54" borderId="148"/>
    <xf numFmtId="1" fontId="24" fillId="0" borderId="148" applyFill="0" applyProtection="0">
      <alignment horizontal="right" vertical="top" wrapText="1"/>
    </xf>
    <xf numFmtId="0" fontId="39" fillId="54" borderId="148"/>
    <xf numFmtId="0" fontId="39" fillId="54" borderId="148"/>
    <xf numFmtId="0" fontId="24" fillId="0" borderId="148" applyFill="0" applyProtection="0">
      <alignment horizontal="right" vertical="top" wrapText="1"/>
    </xf>
    <xf numFmtId="1" fontId="12" fillId="0" borderId="148" applyFill="0" applyProtection="0">
      <alignment horizontal="right" vertical="top" wrapText="1"/>
    </xf>
    <xf numFmtId="0" fontId="16" fillId="32" borderId="148" applyNumberFormat="0" applyProtection="0">
      <alignment horizontal="right"/>
    </xf>
    <xf numFmtId="0" fontId="12" fillId="0" borderId="148" applyFill="0" applyProtection="0">
      <alignment horizontal="right" vertical="top" wrapText="1"/>
    </xf>
    <xf numFmtId="0" fontId="16" fillId="32" borderId="148" applyNumberFormat="0" applyProtection="0">
      <alignment horizontal="right"/>
    </xf>
    <xf numFmtId="2" fontId="24" fillId="0" borderId="148" applyFill="0" applyProtection="0">
      <alignment horizontal="right" vertical="top" wrapText="1"/>
    </xf>
    <xf numFmtId="49" fontId="12" fillId="0" borderId="148" applyFill="0" applyProtection="0">
      <alignment horizontal="right"/>
    </xf>
    <xf numFmtId="49" fontId="24" fillId="0" borderId="148" applyFill="0" applyProtection="0">
      <alignment horizontal="right"/>
    </xf>
    <xf numFmtId="0" fontId="39" fillId="54" borderId="148"/>
    <xf numFmtId="0" fontId="39" fillId="54" borderId="148"/>
    <xf numFmtId="49" fontId="24" fillId="0" borderId="148" applyFill="0" applyProtection="0">
      <alignment horizontal="right"/>
    </xf>
    <xf numFmtId="0" fontId="39" fillId="54" borderId="148"/>
    <xf numFmtId="1" fontId="24" fillId="0" borderId="148" applyFill="0" applyProtection="0">
      <alignment horizontal="right" vertical="top" wrapText="1"/>
    </xf>
    <xf numFmtId="0" fontId="12" fillId="0" borderId="148" applyFill="0" applyProtection="0">
      <alignment horizontal="right" vertical="top" wrapText="1"/>
    </xf>
    <xf numFmtId="49" fontId="12" fillId="0" borderId="148" applyFill="0" applyProtection="0">
      <alignment horizontal="right"/>
    </xf>
    <xf numFmtId="2" fontId="12" fillId="0" borderId="148" applyFill="0" applyProtection="0">
      <alignment horizontal="right" vertical="top" wrapText="1"/>
    </xf>
    <xf numFmtId="1" fontId="24" fillId="0" borderId="148" applyFill="0" applyProtection="0">
      <alignment horizontal="right" vertical="top" wrapText="1"/>
    </xf>
    <xf numFmtId="0" fontId="16" fillId="32" borderId="148" applyNumberFormat="0" applyProtection="0">
      <alignment horizontal="left"/>
    </xf>
    <xf numFmtId="2" fontId="12" fillId="0" borderId="148" applyFill="0" applyProtection="0">
      <alignment horizontal="right" vertical="top" wrapText="1"/>
    </xf>
    <xf numFmtId="1" fontId="12" fillId="0" borderId="148" applyFill="0" applyProtection="0">
      <alignment horizontal="right" vertical="top" wrapText="1"/>
    </xf>
    <xf numFmtId="2" fontId="12" fillId="0" borderId="148" applyFill="0" applyProtection="0">
      <alignment horizontal="right" vertical="top" wrapText="1"/>
    </xf>
    <xf numFmtId="2" fontId="24" fillId="0" borderId="148" applyFill="0" applyProtection="0">
      <alignment horizontal="right" vertical="top" wrapText="1"/>
    </xf>
    <xf numFmtId="1" fontId="24"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right"/>
    </xf>
    <xf numFmtId="0" fontId="12" fillId="0" borderId="148" applyFill="0" applyProtection="0">
      <alignment horizontal="right" vertical="top" wrapText="1"/>
    </xf>
    <xf numFmtId="49" fontId="12" fillId="0" borderId="148" applyFill="0" applyProtection="0">
      <alignment horizontal="right"/>
    </xf>
    <xf numFmtId="0" fontId="12" fillId="0" borderId="148" applyFill="0" applyProtection="0">
      <alignment horizontal="right" vertical="top" wrapText="1"/>
    </xf>
    <xf numFmtId="2" fontId="12" fillId="0" borderId="148" applyFill="0" applyProtection="0">
      <alignment horizontal="right" vertical="top" wrapText="1"/>
    </xf>
    <xf numFmtId="0" fontId="12" fillId="0" borderId="148" applyFill="0" applyProtection="0">
      <alignment horizontal="right" vertical="top" wrapText="1"/>
    </xf>
    <xf numFmtId="49" fontId="24" fillId="0" borderId="148" applyFill="0" applyProtection="0">
      <alignment horizontal="right"/>
    </xf>
    <xf numFmtId="0" fontId="16" fillId="32" borderId="148" applyNumberFormat="0" applyProtection="0">
      <alignment horizontal="left"/>
    </xf>
    <xf numFmtId="0" fontId="24" fillId="0" borderId="148" applyFill="0" applyProtection="0">
      <alignment horizontal="right" vertical="top" wrapText="1"/>
    </xf>
    <xf numFmtId="2" fontId="24" fillId="0" borderId="148" applyFill="0" applyProtection="0">
      <alignment horizontal="right" vertical="top" wrapText="1"/>
    </xf>
    <xf numFmtId="1" fontId="12" fillId="0" borderId="148" applyFill="0" applyProtection="0">
      <alignment horizontal="right" vertical="top" wrapText="1"/>
    </xf>
    <xf numFmtId="0" fontId="39" fillId="54" borderId="148"/>
    <xf numFmtId="0" fontId="39" fillId="54" borderId="148"/>
    <xf numFmtId="0" fontId="16" fillId="32" borderId="148" applyNumberFormat="0" applyProtection="0">
      <alignment horizontal="left"/>
    </xf>
    <xf numFmtId="0" fontId="39" fillId="54" borderId="14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6" fillId="32" borderId="153" applyNumberFormat="0" applyProtection="0">
      <alignment horizontal="right"/>
    </xf>
    <xf numFmtId="0" fontId="16" fillId="32" borderId="153" applyNumberFormat="0" applyProtection="0">
      <alignment horizontal="left"/>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24" fillId="0" borderId="153" applyFill="0" applyProtection="0">
      <alignment horizontal="right"/>
    </xf>
    <xf numFmtId="2" fontId="24" fillId="0" borderId="153" applyFill="0" applyProtection="0">
      <alignment horizontal="right" vertical="top" wrapText="1"/>
    </xf>
    <xf numFmtId="1" fontId="24" fillId="0" borderId="153" applyFill="0" applyProtection="0">
      <alignment horizontal="right" vertical="top" wrapText="1"/>
    </xf>
    <xf numFmtId="49" fontId="24" fillId="0" borderId="153" applyFill="0" applyProtection="0">
      <alignment horizontal="right"/>
    </xf>
    <xf numFmtId="2" fontId="24" fillId="0" borderId="153" applyFill="0" applyProtection="0">
      <alignment horizontal="right" vertical="top" wrapText="1"/>
    </xf>
    <xf numFmtId="1" fontId="24" fillId="0" borderId="153" applyFill="0" applyProtection="0">
      <alignment horizontal="right" vertical="top" wrapText="1"/>
    </xf>
    <xf numFmtId="49" fontId="24" fillId="0" borderId="153" applyFill="0" applyProtection="0">
      <alignment horizontal="right"/>
    </xf>
    <xf numFmtId="0" fontId="24" fillId="0" borderId="153" applyFill="0" applyProtection="0">
      <alignment horizontal="right" vertical="top" wrapText="1"/>
    </xf>
    <xf numFmtId="1" fontId="24" fillId="0" borderId="153" applyFill="0" applyProtection="0">
      <alignment horizontal="right" vertical="top" wrapText="1"/>
    </xf>
    <xf numFmtId="2" fontId="24" fillId="0" borderId="153" applyFill="0" applyProtection="0">
      <alignment horizontal="right" vertical="top" wrapText="1"/>
    </xf>
    <xf numFmtId="49" fontId="24" fillId="0" borderId="153" applyFill="0" applyProtection="0">
      <alignment horizontal="right"/>
    </xf>
    <xf numFmtId="1" fontId="24" fillId="0" borderId="153" applyFill="0" applyProtection="0">
      <alignment horizontal="right" vertical="top" wrapText="1"/>
    </xf>
    <xf numFmtId="2" fontId="24" fillId="0" borderId="153" applyFill="0" applyProtection="0">
      <alignment horizontal="right" vertical="top" wrapText="1"/>
    </xf>
    <xf numFmtId="0" fontId="24" fillId="0" borderId="153" applyFill="0" applyProtection="0">
      <alignment horizontal="right" vertical="top" wrapText="1"/>
    </xf>
    <xf numFmtId="49" fontId="24" fillId="0" borderId="153" applyFill="0" applyProtection="0">
      <alignment horizontal="right"/>
    </xf>
    <xf numFmtId="2" fontId="24" fillId="0" borderId="153" applyFill="0" applyProtection="0">
      <alignment horizontal="right" vertical="top" wrapText="1"/>
    </xf>
    <xf numFmtId="1" fontId="24" fillId="0" borderId="153"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12" fillId="48" borderId="157" applyNumberFormat="0" applyFont="0" applyAlignment="0" applyProtection="0"/>
    <xf numFmtId="0" fontId="39" fillId="54" borderId="153"/>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16" fillId="32" borderId="158" applyNumberFormat="0" applyProtection="0">
      <alignment horizontal="right"/>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left"/>
    </xf>
    <xf numFmtId="0" fontId="28" fillId="30" borderId="154" applyNumberFormat="0" applyAlignment="0" applyProtection="0"/>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39" fillId="54" borderId="158"/>
    <xf numFmtId="0" fontId="24"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0" fontId="16" fillId="32" borderId="158" applyNumberFormat="0" applyProtection="0">
      <alignment horizontal="right"/>
    </xf>
    <xf numFmtId="0" fontId="16" fillId="32" borderId="158" applyNumberFormat="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2" fillId="48" borderId="157" applyNumberFormat="0" applyFont="0" applyAlignment="0" applyProtection="0"/>
    <xf numFmtId="0" fontId="16" fillId="32" borderId="158" applyNumberFormat="0" applyProtection="0">
      <alignment horizontal="right"/>
    </xf>
    <xf numFmtId="49" fontId="24" fillId="0" borderId="158" applyFill="0" applyProtection="0">
      <alignment horizontal="righ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21" fillId="0" borderId="156" applyNumberFormat="0" applyFill="0" applyAlignment="0" applyProtection="0"/>
    <xf numFmtId="0" fontId="39" fillId="54" borderId="158"/>
    <xf numFmtId="0" fontId="20" fillId="30" borderId="155"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1" fontId="12" fillId="0" borderId="158" applyFill="0" applyProtection="0">
      <alignment horizontal="right" vertical="top" wrapText="1"/>
    </xf>
    <xf numFmtId="0" fontId="18" fillId="29" borderId="154" applyNumberFormat="0" applyAlignment="0" applyProtection="0"/>
    <xf numFmtId="0" fontId="39" fillId="54" borderId="158"/>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18" fillId="29" borderId="154" applyNumberFormat="0" applyAlignment="0" applyProtection="0"/>
    <xf numFmtId="0" fontId="12"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0" fontId="39" fillId="54" borderId="158"/>
    <xf numFmtId="0" fontId="16" fillId="32" borderId="158" applyNumberFormat="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18" fillId="29" borderId="154" applyNumberFormat="0" applyAlignment="0" applyProtection="0"/>
    <xf numFmtId="1"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right"/>
    </xf>
    <xf numFmtId="0" fontId="39" fillId="54" borderId="158"/>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49" fontId="24" fillId="0" borderId="158" applyFill="0" applyProtection="0">
      <alignment horizontal="right"/>
    </xf>
    <xf numFmtId="0" fontId="12" fillId="48" borderId="157" applyNumberFormat="0" applyFont="0" applyAlignment="0" applyProtection="0"/>
    <xf numFmtId="0" fontId="16" fillId="32" borderId="158" applyNumberFormat="0" applyProtection="0">
      <alignment horizontal="left"/>
    </xf>
    <xf numFmtId="0" fontId="21" fillId="0" borderId="156" applyNumberFormat="0" applyFill="0" applyAlignment="0" applyProtection="0"/>
    <xf numFmtId="0" fontId="12" fillId="0" borderId="158" applyFill="0" applyProtection="0">
      <alignment horizontal="right" vertical="top" wrapText="1"/>
    </xf>
    <xf numFmtId="0" fontId="39" fillId="54" borderId="158"/>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1" fontId="24" fillId="0" borderId="158" applyFill="0" applyProtection="0">
      <alignment horizontal="right" vertical="top" wrapText="1"/>
    </xf>
    <xf numFmtId="0" fontId="24"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39" fillId="54" borderId="158"/>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39" fillId="54" borderId="158"/>
    <xf numFmtId="0" fontId="16" fillId="32" borderId="158" applyNumberFormat="0" applyProtection="0">
      <alignment horizontal="right"/>
    </xf>
    <xf numFmtId="0" fontId="21" fillId="0" borderId="156" applyNumberFormat="0" applyFill="0" applyAlignment="0" applyProtection="0"/>
    <xf numFmtId="2" fontId="24" fillId="0" borderId="158" applyFill="0" applyProtection="0">
      <alignment horizontal="right" vertical="top" wrapText="1"/>
    </xf>
    <xf numFmtId="0" fontId="20" fillId="30" borderId="155" applyNumberFormat="0" applyAlignment="0" applyProtection="0"/>
    <xf numFmtId="0" fontId="39" fillId="54" borderId="158"/>
    <xf numFmtId="2"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6" fillId="32" borderId="158" applyNumberFormat="0" applyProtection="0">
      <alignment horizontal="right"/>
    </xf>
    <xf numFmtId="0" fontId="18" fillId="29" borderId="154" applyNumberFormat="0" applyAlignment="0" applyProtection="0"/>
    <xf numFmtId="2" fontId="12" fillId="0" borderId="158" applyFill="0" applyProtection="0">
      <alignment horizontal="right" vertical="top" wrapText="1"/>
    </xf>
    <xf numFmtId="0" fontId="12" fillId="48" borderId="157" applyNumberFormat="0" applyFont="0" applyAlignment="0" applyProtection="0"/>
    <xf numFmtId="0"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16" fillId="32" borderId="158" applyNumberFormat="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24"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21" fillId="0" borderId="156" applyNumberFormat="0" applyFill="0" applyAlignment="0" applyProtection="0"/>
    <xf numFmtId="0" fontId="28" fillId="30" borderId="154" applyNumberFormat="0" applyAlignment="0" applyProtection="0"/>
    <xf numFmtId="49" fontId="24" fillId="0" borderId="158" applyFill="0" applyProtection="0">
      <alignment horizontal="right"/>
    </xf>
    <xf numFmtId="0" fontId="12" fillId="48" borderId="157" applyNumberFormat="0" applyFont="0" applyAlignment="0" applyProtection="0"/>
    <xf numFmtId="1" fontId="24"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49" fontId="24" fillId="0" borderId="158" applyFill="0" applyProtection="0">
      <alignment horizontal="right"/>
    </xf>
    <xf numFmtId="1" fontId="12" fillId="0" borderId="158" applyFill="0" applyProtection="0">
      <alignment horizontal="right" vertical="top" wrapText="1"/>
    </xf>
    <xf numFmtId="49" fontId="24" fillId="0" borderId="158" applyFill="0" applyProtection="0">
      <alignment horizontal="right"/>
    </xf>
    <xf numFmtId="0" fontId="12" fillId="48" borderId="157" applyNumberFormat="0" applyFont="0" applyAlignment="0" applyProtection="0"/>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8" applyFill="0" applyProtection="0">
      <alignment horizontal="right"/>
    </xf>
    <xf numFmtId="0" fontId="39" fillId="54" borderId="158"/>
    <xf numFmtId="0" fontId="39" fillId="54" borderId="158"/>
    <xf numFmtId="49" fontId="24" fillId="0" borderId="158" applyFill="0" applyProtection="0">
      <alignment horizontal="right"/>
    </xf>
    <xf numFmtId="0" fontId="39" fillId="54" borderId="158"/>
    <xf numFmtId="0" fontId="12" fillId="0" borderId="158" applyFill="0" applyProtection="0">
      <alignment horizontal="right" vertical="top" wrapText="1"/>
    </xf>
    <xf numFmtId="1" fontId="24"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49" fontId="24" fillId="0" borderId="158" applyFill="0" applyProtection="0">
      <alignment horizontal="right"/>
    </xf>
    <xf numFmtId="1"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left"/>
    </xf>
    <xf numFmtId="0" fontId="18" fillId="29" borderId="154" applyNumberFormat="0" applyAlignment="0" applyProtection="0"/>
    <xf numFmtId="49" fontId="24" fillId="0" borderId="158" applyFill="0" applyProtection="0">
      <alignment horizontal="right"/>
    </xf>
    <xf numFmtId="0" fontId="28" fillId="30" borderId="154" applyNumberFormat="0" applyAlignment="0" applyProtection="0"/>
    <xf numFmtId="2"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1" fontId="24"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0"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2" fillId="48" borderId="157" applyNumberFormat="0" applyFont="0" applyAlignment="0" applyProtection="0"/>
    <xf numFmtId="0" fontId="16" fillId="32" borderId="158" applyNumberFormat="0" applyProtection="0">
      <alignment horizontal="left"/>
    </xf>
    <xf numFmtId="49" fontId="24" fillId="0" borderId="158" applyFill="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20" fillId="30" borderId="155" applyNumberFormat="0" applyAlignment="0" applyProtection="0"/>
    <xf numFmtId="49" fontId="12"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1" fillId="0" borderId="156" applyNumberFormat="0" applyFill="0" applyAlignment="0" applyProtection="0"/>
    <xf numFmtId="0"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49" fontId="12"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24" fillId="0" borderId="158" applyFill="0" applyProtection="0">
      <alignment horizontal="right" vertical="top" wrapText="1"/>
    </xf>
    <xf numFmtId="1"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2" fillId="48" borderId="157" applyNumberFormat="0" applyFont="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12" fillId="0" borderId="158" applyFill="0" applyProtection="0">
      <alignment horizontal="right" vertical="top" wrapText="1"/>
    </xf>
    <xf numFmtId="1" fontId="12" fillId="0" borderId="158" applyFill="0" applyProtection="0">
      <alignment horizontal="right" vertical="top" wrapText="1"/>
    </xf>
    <xf numFmtId="0" fontId="21" fillId="0" borderId="156" applyNumberFormat="0" applyFill="0" applyAlignment="0" applyProtection="0"/>
    <xf numFmtId="2" fontId="12" fillId="0" borderId="158" applyFill="0" applyProtection="0">
      <alignment horizontal="right" vertical="top" wrapText="1"/>
    </xf>
    <xf numFmtId="0" fontId="39" fillId="54" borderId="158"/>
    <xf numFmtId="0" fontId="20" fillId="30" borderId="155" applyNumberFormat="0" applyAlignment="0" applyProtection="0"/>
    <xf numFmtId="0" fontId="39" fillId="54" borderId="158"/>
    <xf numFmtId="0" fontId="24" fillId="0" borderId="158"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1" fontId="24"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left"/>
    </xf>
    <xf numFmtId="0" fontId="21" fillId="0" borderId="156" applyNumberFormat="0" applyFill="0" applyAlignment="0" applyProtection="0"/>
    <xf numFmtId="0" fontId="39" fillId="54" borderId="158"/>
    <xf numFmtId="0"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39" fillId="54" borderId="158"/>
    <xf numFmtId="49" fontId="12" fillId="0" borderId="158" applyFill="0" applyProtection="0">
      <alignment horizontal="right"/>
    </xf>
    <xf numFmtId="49" fontId="12" fillId="0" borderId="158" applyFill="0" applyProtection="0">
      <alignment horizontal="right"/>
    </xf>
    <xf numFmtId="0" fontId="20" fillId="30" borderId="155" applyNumberFormat="0" applyAlignment="0" applyProtection="0"/>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left"/>
    </xf>
    <xf numFmtId="1"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0" fontId="39" fillId="54" borderId="158"/>
    <xf numFmtId="49" fontId="24" fillId="0" borderId="158" applyFill="0" applyProtection="0">
      <alignment horizontal="right"/>
    </xf>
    <xf numFmtId="49" fontId="24"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2" fontId="24" fillId="0" borderId="158" applyFill="0" applyProtection="0">
      <alignment horizontal="right" vertical="top" wrapText="1"/>
    </xf>
    <xf numFmtId="0" fontId="24"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49" fontId="24"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right"/>
    </xf>
    <xf numFmtId="49" fontId="24" fillId="0" borderId="158" applyFill="0" applyProtection="0">
      <alignment horizontal="right"/>
    </xf>
    <xf numFmtId="0" fontId="16" fillId="32" borderId="158" applyNumberFormat="0" applyProtection="0">
      <alignment horizontal="left"/>
    </xf>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0" fontId="24" fillId="0" borderId="158" applyFill="0" applyProtection="0">
      <alignment horizontal="right" vertical="top" wrapText="1"/>
    </xf>
    <xf numFmtId="0" fontId="39" fillId="54" borderId="158"/>
    <xf numFmtId="2"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39" fillId="54" borderId="158"/>
    <xf numFmtId="0" fontId="16" fillId="32" borderId="158"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39" fillId="54" borderId="158"/>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left"/>
    </xf>
    <xf numFmtId="2" fontId="12" fillId="0" borderId="158" applyFill="0" applyProtection="0">
      <alignment horizontal="right" vertical="top" wrapText="1"/>
    </xf>
    <xf numFmtId="0" fontId="39" fillId="54" borderId="158"/>
    <xf numFmtId="0" fontId="39" fillId="54" borderId="158"/>
    <xf numFmtId="0" fontId="39" fillId="54" borderId="158"/>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39" fillId="54" borderId="158"/>
    <xf numFmtId="0" fontId="39" fillId="54" borderId="158"/>
    <xf numFmtId="0" fontId="39" fillId="54" borderId="158"/>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12" fillId="0" borderId="158" applyFill="0" applyProtection="0">
      <alignment horizontal="right" vertical="top" wrapText="1"/>
    </xf>
    <xf numFmtId="0" fontId="39" fillId="54" borderId="158"/>
    <xf numFmtId="0" fontId="39" fillId="54" borderId="158"/>
    <xf numFmtId="0" fontId="39" fillId="54" borderId="158"/>
    <xf numFmtId="0" fontId="39" fillId="54" borderId="158"/>
    <xf numFmtId="0" fontId="39" fillId="54" borderId="15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20" fillId="30" borderId="155" applyNumberFormat="0" applyAlignment="0" applyProtection="0"/>
    <xf numFmtId="0" fontId="12" fillId="48" borderId="157" applyNumberFormat="0" applyFont="0" applyAlignment="0" applyProtection="0"/>
    <xf numFmtId="0" fontId="28" fillId="30" borderId="154" applyNumberFormat="0" applyAlignment="0" applyProtection="0"/>
    <xf numFmtId="0" fontId="39" fillId="54" borderId="158"/>
    <xf numFmtId="0" fontId="39" fillId="54" borderId="158"/>
    <xf numFmtId="0" fontId="39" fillId="54" borderId="158"/>
    <xf numFmtId="0" fontId="28" fillId="30"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1" fillId="0" borderId="156" applyNumberFormat="0" applyFill="0" applyAlignment="0" applyProtection="0"/>
    <xf numFmtId="0" fontId="18" fillId="29"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20" fillId="30" borderId="155" applyNumberFormat="0" applyAlignment="0" applyProtection="0"/>
    <xf numFmtId="0" fontId="18" fillId="29" borderId="154" applyNumberFormat="0" applyAlignment="0" applyProtection="0"/>
    <xf numFmtId="0" fontId="39" fillId="54" borderId="158"/>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21" fillId="0" borderId="156" applyNumberFormat="0" applyFill="0" applyAlignment="0" applyProtection="0"/>
    <xf numFmtId="0" fontId="39" fillId="54" borderId="158"/>
    <xf numFmtId="0" fontId="21" fillId="0" borderId="156" applyNumberFormat="0" applyFill="0" applyAlignment="0" applyProtection="0"/>
    <xf numFmtId="0" fontId="39" fillId="54" borderId="158"/>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12" fillId="48" borderId="157" applyNumberFormat="0" applyFont="0" applyAlignment="0" applyProtection="0"/>
    <xf numFmtId="0" fontId="21" fillId="0" borderId="156" applyNumberFormat="0" applyFill="0" applyAlignment="0" applyProtection="0"/>
    <xf numFmtId="0" fontId="21" fillId="0" borderId="156" applyNumberFormat="0" applyFill="0" applyAlignment="0" applyProtection="0"/>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0" fillId="30" borderId="155" applyNumberFormat="0" applyAlignment="0" applyProtection="0"/>
    <xf numFmtId="0" fontId="39" fillId="54" borderId="158"/>
    <xf numFmtId="0" fontId="39" fillId="54" borderId="158"/>
    <xf numFmtId="0" fontId="12" fillId="48" borderId="157" applyNumberFormat="0" applyFont="0" applyAlignment="0" applyProtection="0"/>
    <xf numFmtId="0" fontId="39" fillId="54" borderId="158"/>
    <xf numFmtId="0" fontId="21" fillId="0" borderId="156" applyNumberFormat="0" applyFill="0" applyAlignment="0" applyProtection="0"/>
    <xf numFmtId="0" fontId="21" fillId="0" borderId="156" applyNumberFormat="0" applyFill="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18" fillId="29" borderId="154" applyNumberFormat="0" applyAlignment="0" applyProtection="0"/>
    <xf numFmtId="0" fontId="21" fillId="0" borderId="156" applyNumberFormat="0" applyFill="0" applyAlignment="0" applyProtection="0"/>
    <xf numFmtId="0" fontId="20" fillId="30" borderId="155" applyNumberFormat="0" applyAlignment="0" applyProtection="0"/>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39" fillId="54" borderId="158"/>
    <xf numFmtId="0" fontId="39" fillId="54" borderId="158"/>
    <xf numFmtId="0" fontId="20" fillId="30" borderId="155"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28" fillId="30" borderId="154" applyNumberForma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0" fontId="12" fillId="48" borderId="157" applyNumberFormat="0" applyFont="0" applyAlignment="0" applyProtection="0"/>
    <xf numFmtId="0" fontId="20" fillId="30" borderId="155" applyNumberFormat="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2" fillId="48" borderId="157" applyNumberFormat="0" applyFont="0" applyAlignment="0" applyProtection="0"/>
    <xf numFmtId="0" fontId="12" fillId="48" borderId="157" applyNumberFormat="0" applyFont="0" applyAlignment="0" applyProtection="0"/>
    <xf numFmtId="0" fontId="18" fillId="29" borderId="154" applyNumberFormat="0" applyAlignment="0" applyProtection="0"/>
    <xf numFmtId="0" fontId="18" fillId="29" borderId="154" applyNumberFormat="0" applyAlignment="0" applyProtection="0"/>
    <xf numFmtId="0" fontId="28" fillId="30" borderId="154" applyNumberFormat="0" applyAlignment="0" applyProtection="0"/>
    <xf numFmtId="0" fontId="28" fillId="30"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2" fillId="48" borderId="157" applyNumberFormat="0" applyFont="0" applyAlignment="0" applyProtection="0"/>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0" fontId="12" fillId="48" borderId="157" applyNumberFormat="0" applyFon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0" fontId="12" fillId="48" borderId="157" applyNumberFormat="0" applyFont="0" applyAlignment="0" applyProtection="0"/>
    <xf numFmtId="0" fontId="39" fillId="54" borderId="158"/>
    <xf numFmtId="1" fontId="24" fillId="0" borderId="158" applyFill="0" applyProtection="0">
      <alignment horizontal="right" vertical="top" wrapText="1"/>
    </xf>
    <xf numFmtId="0" fontId="28" fillId="30" borderId="154" applyNumberFormat="0" applyAlignment="0" applyProtection="0"/>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right"/>
    </xf>
    <xf numFmtId="0" fontId="21" fillId="0" borderId="156" applyNumberFormat="0" applyFill="0" applyAlignment="0" applyProtection="0"/>
    <xf numFmtId="0" fontId="39" fillId="54" borderId="158"/>
    <xf numFmtId="0" fontId="18" fillId="29" borderId="154" applyNumberFormat="0" applyAlignment="0" applyProtection="0"/>
    <xf numFmtId="49" fontId="12" fillId="0" borderId="158" applyFill="0" applyProtection="0">
      <alignment horizontal="right"/>
    </xf>
    <xf numFmtId="0" fontId="20" fillId="30" borderId="155" applyNumberFormat="0" applyAlignment="0" applyProtection="0"/>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8" fillId="29" borderId="154" applyNumberFormat="0" applyAlignment="0" applyProtection="0"/>
    <xf numFmtId="0" fontId="39" fillId="54" borderId="158"/>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2" fontId="12"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lef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39" fillId="54" borderId="158"/>
    <xf numFmtId="0" fontId="24"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12" fillId="48" borderId="157" applyNumberFormat="0" applyFont="0" applyAlignment="0" applyProtection="0"/>
    <xf numFmtId="49" fontId="24" fillId="0" borderId="158" applyFill="0" applyProtection="0">
      <alignment horizontal="right"/>
    </xf>
    <xf numFmtId="1"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0" fontId="39" fillId="54" borderId="158"/>
    <xf numFmtId="0" fontId="39" fillId="54" borderId="158"/>
    <xf numFmtId="0" fontId="12" fillId="0" borderId="158" applyFill="0" applyProtection="0">
      <alignment horizontal="right" vertical="top" wrapText="1"/>
    </xf>
    <xf numFmtId="49" fontId="24" fillId="0" borderId="158" applyFill="0" applyProtection="0">
      <alignment horizontal="right"/>
    </xf>
    <xf numFmtId="49" fontId="24"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0" fontId="21" fillId="0" borderId="156" applyNumberFormat="0" applyFill="0" applyAlignment="0" applyProtection="0"/>
    <xf numFmtId="0" fontId="39" fillId="54" borderId="158"/>
    <xf numFmtId="49" fontId="12"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0" fillId="30" borderId="155" applyNumberFormat="0" applyAlignment="0" applyProtection="0"/>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39" fillId="54" borderId="158"/>
    <xf numFmtId="0" fontId="12"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49" fontId="12" fillId="0" borderId="158" applyFill="0" applyProtection="0">
      <alignment horizontal="right"/>
    </xf>
    <xf numFmtId="0" fontId="16" fillId="32" borderId="158" applyNumberFormat="0" applyProtection="0">
      <alignment horizontal="left"/>
    </xf>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18" fillId="29" borderId="154" applyNumberFormat="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18" fillId="29" borderId="154" applyNumberFormat="0" applyAlignment="0" applyProtection="0"/>
    <xf numFmtId="0" fontId="18" fillId="29" borderId="154" applyNumberFormat="0" applyAlignment="0" applyProtection="0"/>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0" fontId="16" fillId="32" borderId="158" applyNumberFormat="0" applyProtection="0">
      <alignment horizontal="righ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39" fillId="54" borderId="158"/>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28" fillId="30" borderId="154"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right"/>
    </xf>
    <xf numFmtId="0" fontId="39" fillId="54" borderId="158"/>
    <xf numFmtId="0" fontId="16" fillId="32" borderId="158" applyNumberFormat="0" applyProtection="0">
      <alignment horizontal="left"/>
    </xf>
    <xf numFmtId="49" fontId="24" fillId="0" borderId="158" applyFill="0" applyProtection="0">
      <alignment horizontal="right"/>
    </xf>
    <xf numFmtId="0" fontId="39" fillId="54" borderId="158"/>
    <xf numFmtId="0" fontId="18" fillId="29" borderId="154" applyNumberFormat="0" applyAlignment="0" applyProtection="0"/>
    <xf numFmtId="1" fontId="24"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21" fillId="0" borderId="156" applyNumberFormat="0" applyFill="0" applyAlignment="0" applyProtection="0"/>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0" fontId="12" fillId="48" borderId="157" applyNumberFormat="0" applyFont="0" applyAlignment="0" applyProtection="0"/>
    <xf numFmtId="0" fontId="28" fillId="30" borderId="154" applyNumberFormat="0" applyAlignment="0" applyProtection="0"/>
    <xf numFmtId="1" fontId="12" fillId="0" borderId="158" applyFill="0" applyProtection="0">
      <alignment horizontal="right" vertical="top" wrapText="1"/>
    </xf>
    <xf numFmtId="0" fontId="18" fillId="29" borderId="154" applyNumberFormat="0" applyAlignment="0" applyProtection="0"/>
    <xf numFmtId="49" fontId="12" fillId="0" borderId="158" applyFill="0" applyProtection="0">
      <alignment horizontal="right"/>
    </xf>
    <xf numFmtId="0" fontId="39" fillId="54" borderId="158"/>
    <xf numFmtId="2" fontId="12" fillId="0" borderId="158" applyFill="0" applyProtection="0">
      <alignment horizontal="right" vertical="top" wrapText="1"/>
    </xf>
    <xf numFmtId="0"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2" fontId="24"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6" fillId="32" borderId="158" applyNumberFormat="0" applyProtection="0">
      <alignment horizontal="right"/>
    </xf>
    <xf numFmtId="49" fontId="24" fillId="0" borderId="158" applyFill="0" applyProtection="0">
      <alignment horizontal="right"/>
    </xf>
    <xf numFmtId="0" fontId="39" fillId="54" borderId="158"/>
    <xf numFmtId="0" fontId="39" fillId="54" borderId="158"/>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21" fillId="0" borderId="156" applyNumberFormat="0" applyFill="0" applyAlignment="0" applyProtection="0"/>
    <xf numFmtId="0" fontId="18" fillId="29" borderId="154" applyNumberForma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28" fillId="30" borderId="154" applyNumberFormat="0" applyAlignment="0" applyProtection="0"/>
    <xf numFmtId="0" fontId="18" fillId="29" borderId="154" applyNumberFormat="0" applyAlignment="0" applyProtection="0"/>
    <xf numFmtId="1" fontId="12" fillId="0" borderId="158" applyFill="0" applyProtection="0">
      <alignment horizontal="right" vertical="top" wrapText="1"/>
    </xf>
    <xf numFmtId="0" fontId="39" fillId="54" borderId="158"/>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0" fillId="30" borderId="155" applyNumberFormat="0" applyAlignment="0" applyProtection="0"/>
    <xf numFmtId="0" fontId="16" fillId="32" borderId="158" applyNumberFormat="0" applyProtection="0">
      <alignment horizontal="left"/>
    </xf>
    <xf numFmtId="2" fontId="24" fillId="0" borderId="158" applyFill="0" applyProtection="0">
      <alignment horizontal="right" vertical="top" wrapText="1"/>
    </xf>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0" fontId="39" fillId="54" borderId="158"/>
    <xf numFmtId="2" fontId="24" fillId="0" borderId="158" applyFill="0" applyProtection="0">
      <alignment horizontal="right" vertical="top" wrapText="1"/>
    </xf>
    <xf numFmtId="0" fontId="28" fillId="30" borderId="154" applyNumberFormat="0" applyAlignment="0" applyProtection="0"/>
    <xf numFmtId="49" fontId="12" fillId="0" borderId="158" applyFill="0" applyProtection="0">
      <alignment horizontal="right"/>
    </xf>
    <xf numFmtId="2" fontId="24" fillId="0" borderId="158" applyFill="0" applyProtection="0">
      <alignment horizontal="right" vertical="top" wrapText="1"/>
    </xf>
    <xf numFmtId="0"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49" fontId="12" fillId="0" borderId="158" applyFill="0" applyProtection="0">
      <alignment horizontal="right"/>
    </xf>
    <xf numFmtId="0" fontId="16" fillId="32" borderId="158" applyNumberFormat="0" applyProtection="0">
      <alignment horizontal="left"/>
    </xf>
    <xf numFmtId="0" fontId="20" fillId="30" borderId="155" applyNumberFormat="0" applyAlignment="0" applyProtection="0"/>
    <xf numFmtId="0" fontId="39" fillId="54" borderId="158"/>
    <xf numFmtId="2"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49" fontId="12" fillId="0" borderId="158" applyFill="0" applyProtection="0">
      <alignment horizontal="right"/>
    </xf>
    <xf numFmtId="49" fontId="24"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39" fillId="54" borderId="158"/>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39" fillId="54" borderId="158"/>
    <xf numFmtId="2"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0" fontId="39" fillId="54" borderId="158"/>
    <xf numFmtId="0" fontId="28" fillId="30" borderId="154" applyNumberFormat="0" applyAlignment="0" applyProtection="0"/>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21" fillId="0" borderId="156" applyNumberFormat="0" applyFill="0" applyAlignment="0" applyProtection="0"/>
    <xf numFmtId="49" fontId="12" fillId="0" borderId="158" applyFill="0" applyProtection="0">
      <alignment horizontal="right"/>
    </xf>
    <xf numFmtId="0" fontId="12" fillId="48" borderId="157" applyNumberFormat="0" applyFont="0" applyAlignment="0" applyProtection="0"/>
    <xf numFmtId="49" fontId="12" fillId="0" borderId="158" applyFill="0" applyProtection="0">
      <alignment horizontal="right"/>
    </xf>
    <xf numFmtId="0" fontId="21" fillId="0" borderId="156" applyNumberFormat="0" applyFill="0" applyAlignment="0" applyProtection="0"/>
    <xf numFmtId="49" fontId="12" fillId="0" borderId="158" applyFill="0" applyProtection="0">
      <alignment horizontal="right"/>
    </xf>
    <xf numFmtId="0" fontId="16" fillId="32" borderId="158" applyNumberFormat="0" applyProtection="0">
      <alignment horizontal="lef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12" fillId="0" borderId="158" applyFill="0" applyProtection="0">
      <alignment horizontal="right" vertical="top" wrapText="1"/>
    </xf>
    <xf numFmtId="0" fontId="39" fillId="54" borderId="158"/>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16" fillId="32" borderId="158" applyNumberFormat="0" applyProtection="0">
      <alignment horizontal="lef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left"/>
    </xf>
    <xf numFmtId="49" fontId="24" fillId="0" borderId="158" applyFill="0" applyProtection="0">
      <alignment horizontal="right"/>
    </xf>
    <xf numFmtId="0" fontId="20" fillId="30" borderId="155" applyNumberFormat="0" applyAlignment="0" applyProtection="0"/>
    <xf numFmtId="0" fontId="16" fillId="32" borderId="158" applyNumberFormat="0" applyProtection="0">
      <alignment horizontal="left"/>
    </xf>
    <xf numFmtId="0" fontId="39" fillId="54" borderId="158"/>
    <xf numFmtId="0" fontId="20" fillId="30" borderId="155" applyNumberFormat="0" applyAlignment="0" applyProtection="0"/>
    <xf numFmtId="1"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18" fillId="29" borderId="154" applyNumberFormat="0" applyAlignment="0" applyProtection="0"/>
    <xf numFmtId="0" fontId="39" fillId="54" borderId="158"/>
    <xf numFmtId="0" fontId="39" fillId="54" borderId="158"/>
    <xf numFmtId="0" fontId="21" fillId="0" borderId="156" applyNumberFormat="0" applyFill="0" applyAlignment="0" applyProtection="0"/>
    <xf numFmtId="49" fontId="12" fillId="0" borderId="158" applyFill="0" applyProtection="0">
      <alignment horizontal="right"/>
    </xf>
    <xf numFmtId="0" fontId="20" fillId="30" borderId="155" applyNumberFormat="0" applyAlignment="0" applyProtection="0"/>
    <xf numFmtId="2" fontId="24"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49" fontId="12" fillId="0" borderId="158" applyFill="0" applyProtection="0">
      <alignment horizontal="right"/>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28" fillId="30" borderId="154" applyNumberFormat="0" applyAlignment="0" applyProtection="0"/>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49" fontId="24" fillId="0" borderId="158" applyFill="0" applyProtection="0">
      <alignment horizontal="right"/>
    </xf>
    <xf numFmtId="2" fontId="12" fillId="0" borderId="158" applyFill="0" applyProtection="0">
      <alignment horizontal="right" vertical="top" wrapText="1"/>
    </xf>
    <xf numFmtId="0" fontId="39" fillId="54" borderId="158"/>
    <xf numFmtId="0" fontId="39" fillId="54" borderId="158"/>
    <xf numFmtId="49" fontId="12" fillId="0" borderId="158" applyFill="0" applyProtection="0">
      <alignment horizontal="right"/>
    </xf>
    <xf numFmtId="0" fontId="39" fillId="54" borderId="158"/>
    <xf numFmtId="0" fontId="39" fillId="54" borderId="158"/>
    <xf numFmtId="0" fontId="39" fillId="54" borderId="158"/>
    <xf numFmtId="0" fontId="28" fillId="30" borderId="154" applyNumberForma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0" fontId="12" fillId="48" borderId="157" applyNumberFormat="0" applyFont="0" applyAlignment="0" applyProtection="0"/>
    <xf numFmtId="0" fontId="20" fillId="30" borderId="155" applyNumberFormat="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2" fillId="48" borderId="157" applyNumberFormat="0" applyFont="0" applyAlignment="0" applyProtection="0"/>
    <xf numFmtId="0" fontId="12" fillId="48" borderId="157" applyNumberFormat="0" applyFont="0" applyAlignment="0" applyProtection="0"/>
    <xf numFmtId="0" fontId="18" fillId="29" borderId="154" applyNumberFormat="0" applyAlignment="0" applyProtection="0"/>
    <xf numFmtId="0" fontId="18" fillId="29" borderId="154" applyNumberFormat="0" applyAlignment="0" applyProtection="0"/>
    <xf numFmtId="0" fontId="28" fillId="30" borderId="154" applyNumberFormat="0" applyAlignment="0" applyProtection="0"/>
    <xf numFmtId="0" fontId="28" fillId="30"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49" fontId="12"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2" fillId="0" borderId="153"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12" fillId="48" borderId="157" applyNumberFormat="0" applyFont="0" applyAlignment="0" applyProtection="0"/>
    <xf numFmtId="0" fontId="12" fillId="0" borderId="158" applyFill="0" applyProtection="0">
      <alignment horizontal="right" vertical="top" wrapText="1"/>
    </xf>
    <xf numFmtId="2" fontId="12" fillId="0" borderId="153" applyFill="0" applyProtection="0">
      <alignment horizontal="right" vertical="top" wrapText="1"/>
    </xf>
    <xf numFmtId="1" fontId="12" fillId="0" borderId="153" applyFill="0" applyProtection="0">
      <alignment horizontal="right" vertical="top" wrapText="1"/>
    </xf>
    <xf numFmtId="49" fontId="12" fillId="0" borderId="153" applyFill="0" applyProtection="0">
      <alignment horizontal="right"/>
    </xf>
    <xf numFmtId="0" fontId="16" fillId="32" borderId="153" applyNumberFormat="0" applyProtection="0">
      <alignment horizontal="left"/>
    </xf>
    <xf numFmtId="0" fontId="16" fillId="32" borderId="153" applyNumberFormat="0" applyProtection="0">
      <alignment horizontal="right"/>
    </xf>
    <xf numFmtId="0" fontId="12" fillId="0" borderId="153" applyFill="0" applyProtection="0">
      <alignment horizontal="right" vertical="top" wrapText="1"/>
    </xf>
    <xf numFmtId="2" fontId="12" fillId="0" borderId="153" applyFill="0" applyProtection="0">
      <alignment horizontal="right" vertical="top" wrapText="1"/>
    </xf>
    <xf numFmtId="1" fontId="12" fillId="0" borderId="153" applyFill="0" applyProtection="0">
      <alignment horizontal="right" vertical="top" wrapText="1"/>
    </xf>
    <xf numFmtId="49" fontId="12" fillId="0" borderId="153" applyFill="0" applyProtection="0">
      <alignment horizontal="right"/>
    </xf>
    <xf numFmtId="0" fontId="16" fillId="32" borderId="153" applyNumberFormat="0" applyProtection="0">
      <alignment horizontal="left"/>
    </xf>
    <xf numFmtId="0" fontId="16" fillId="32" borderId="153"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2" fillId="0" borderId="153" applyFill="0" applyProtection="0">
      <alignment horizontal="right" vertical="top" wrapText="1"/>
    </xf>
    <xf numFmtId="0" fontId="16" fillId="32" borderId="153" applyNumberFormat="0" applyProtection="0">
      <alignment horizontal="right"/>
    </xf>
    <xf numFmtId="2" fontId="24" fillId="0" borderId="153" applyFill="0" applyProtection="0">
      <alignment horizontal="right" vertical="top" wrapText="1"/>
    </xf>
    <xf numFmtId="0" fontId="24" fillId="0" borderId="158" applyFill="0" applyProtection="0">
      <alignment horizontal="right" vertical="top" wrapText="1"/>
    </xf>
    <xf numFmtId="0" fontId="39" fillId="54" borderId="158"/>
    <xf numFmtId="0" fontId="16" fillId="32" borderId="158" applyNumberFormat="0" applyProtection="0">
      <alignment horizontal="right"/>
    </xf>
    <xf numFmtId="49" fontId="24" fillId="0" borderId="153" applyFill="0" applyProtection="0">
      <alignment horizontal="right"/>
    </xf>
    <xf numFmtId="1" fontId="12" fillId="0" borderId="153" applyFill="0" applyProtection="0">
      <alignment horizontal="right" vertical="top" wrapText="1"/>
    </xf>
    <xf numFmtId="2" fontId="12" fillId="0" borderId="153" applyFill="0" applyProtection="0">
      <alignment horizontal="right" vertical="top" wrapText="1"/>
    </xf>
    <xf numFmtId="0" fontId="16" fillId="32" borderId="153" applyNumberFormat="0" applyProtection="0">
      <alignment horizontal="left"/>
    </xf>
    <xf numFmtId="0" fontId="28" fillId="30" borderId="154" applyNumberFormat="0" applyAlignment="0" applyProtection="0"/>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39" fillId="54" borderId="158"/>
    <xf numFmtId="0" fontId="24"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left"/>
    </xf>
    <xf numFmtId="1" fontId="12" fillId="0" borderId="153"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0" fontId="16" fillId="32" borderId="153" applyNumberFormat="0" applyProtection="0">
      <alignment horizontal="right"/>
    </xf>
    <xf numFmtId="0" fontId="16" fillId="32" borderId="158" applyNumberFormat="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2" fillId="48" borderId="157" applyNumberFormat="0" applyFont="0" applyAlignment="0" applyProtection="0"/>
    <xf numFmtId="0" fontId="16" fillId="32" borderId="158" applyNumberFormat="0" applyProtection="0">
      <alignment horizontal="right"/>
    </xf>
    <xf numFmtId="49" fontId="24" fillId="0" borderId="158" applyFill="0" applyProtection="0">
      <alignment horizontal="righ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21" fillId="0" borderId="156" applyNumberFormat="0" applyFill="0" applyAlignment="0" applyProtection="0"/>
    <xf numFmtId="0" fontId="39" fillId="54" borderId="158"/>
    <xf numFmtId="0" fontId="20" fillId="30" borderId="155"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1" fontId="12" fillId="0" borderId="158" applyFill="0" applyProtection="0">
      <alignment horizontal="right" vertical="top" wrapText="1"/>
    </xf>
    <xf numFmtId="0" fontId="18" fillId="29" borderId="154" applyNumberFormat="0" applyAlignment="0" applyProtection="0"/>
    <xf numFmtId="0" fontId="39" fillId="54" borderId="158"/>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18" fillId="29" borderId="154" applyNumberFormat="0" applyAlignment="0" applyProtection="0"/>
    <xf numFmtId="0" fontId="12"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0" fontId="39" fillId="54" borderId="158"/>
    <xf numFmtId="0" fontId="16" fillId="32" borderId="158" applyNumberFormat="0" applyProtection="0">
      <alignment horizontal="right"/>
    </xf>
    <xf numFmtId="49" fontId="12" fillId="0" borderId="158" applyFill="0" applyProtection="0">
      <alignment horizontal="right"/>
    </xf>
    <xf numFmtId="1" fontId="24" fillId="0" borderId="153" applyFill="0" applyProtection="0">
      <alignment horizontal="right" vertical="top" wrapText="1"/>
    </xf>
    <xf numFmtId="1" fontId="12" fillId="0" borderId="158" applyFill="0" applyProtection="0">
      <alignment horizontal="right" vertical="top" wrapText="1"/>
    </xf>
    <xf numFmtId="0" fontId="39" fillId="54" borderId="158"/>
    <xf numFmtId="0" fontId="18" fillId="29" borderId="154" applyNumberFormat="0" applyAlignment="0" applyProtection="0"/>
    <xf numFmtId="1"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right"/>
    </xf>
    <xf numFmtId="0" fontId="39" fillId="54" borderId="158"/>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49" fontId="24" fillId="0" borderId="158" applyFill="0" applyProtection="0">
      <alignment horizontal="right"/>
    </xf>
    <xf numFmtId="0" fontId="12" fillId="48" borderId="157" applyNumberFormat="0" applyFont="0" applyAlignment="0" applyProtection="0"/>
    <xf numFmtId="0" fontId="16" fillId="32" borderId="158" applyNumberFormat="0" applyProtection="0">
      <alignment horizontal="left"/>
    </xf>
    <xf numFmtId="0" fontId="21" fillId="0" borderId="156" applyNumberFormat="0" applyFill="0" applyAlignment="0" applyProtection="0"/>
    <xf numFmtId="0" fontId="12" fillId="0" borderId="158" applyFill="0" applyProtection="0">
      <alignment horizontal="right" vertical="top" wrapText="1"/>
    </xf>
    <xf numFmtId="0" fontId="39" fillId="54" borderId="158"/>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24" fillId="0" borderId="153" applyFill="0" applyProtection="0">
      <alignment horizontal="right" vertical="top" wrapText="1"/>
    </xf>
    <xf numFmtId="49" fontId="12" fillId="0" borderId="153" applyFill="0" applyProtection="0">
      <alignment horizontal="right"/>
    </xf>
    <xf numFmtId="0" fontId="39" fillId="54" borderId="153"/>
    <xf numFmtId="0" fontId="39" fillId="54" borderId="153"/>
    <xf numFmtId="0" fontId="39" fillId="54" borderId="153"/>
    <xf numFmtId="1" fontId="24" fillId="0" borderId="153" applyFill="0" applyProtection="0">
      <alignment horizontal="right" vertical="top" wrapText="1"/>
    </xf>
    <xf numFmtId="0" fontId="39" fillId="54" borderId="153"/>
    <xf numFmtId="0" fontId="39" fillId="54" borderId="153"/>
    <xf numFmtId="1" fontId="24" fillId="0" borderId="158" applyFill="0" applyProtection="0">
      <alignment horizontal="right" vertical="top" wrapText="1"/>
    </xf>
    <xf numFmtId="0" fontId="24" fillId="0" borderId="153"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12" fillId="0" borderId="153" applyFill="0" applyProtection="0">
      <alignment horizontal="right" vertical="top" wrapText="1"/>
    </xf>
    <xf numFmtId="0" fontId="16" fillId="32" borderId="153" applyNumberFormat="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39" fillId="54" borderId="158"/>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39" fillId="54" borderId="158"/>
    <xf numFmtId="0" fontId="16" fillId="32" borderId="158" applyNumberFormat="0" applyProtection="0">
      <alignment horizontal="right"/>
    </xf>
    <xf numFmtId="0" fontId="21" fillId="0" borderId="156" applyNumberFormat="0" applyFill="0" applyAlignment="0" applyProtection="0"/>
    <xf numFmtId="2" fontId="24" fillId="0" borderId="158" applyFill="0" applyProtection="0">
      <alignment horizontal="right" vertical="top" wrapText="1"/>
    </xf>
    <xf numFmtId="0" fontId="20" fillId="30" borderId="155" applyNumberFormat="0" applyAlignment="0" applyProtection="0"/>
    <xf numFmtId="0" fontId="39" fillId="54" borderId="158"/>
    <xf numFmtId="2"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16" fillId="32" borderId="158" applyNumberFormat="0" applyProtection="0">
      <alignment horizontal="right"/>
    </xf>
    <xf numFmtId="0" fontId="18" fillId="29" borderId="154" applyNumberFormat="0" applyAlignment="0" applyProtection="0"/>
    <xf numFmtId="2" fontId="12" fillId="0" borderId="158" applyFill="0" applyProtection="0">
      <alignment horizontal="right" vertical="top" wrapText="1"/>
    </xf>
    <xf numFmtId="0" fontId="12" fillId="48" borderId="157" applyNumberFormat="0" applyFont="0" applyAlignment="0" applyProtection="0"/>
    <xf numFmtId="0" fontId="12" fillId="0" borderId="153"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16" fillId="32" borderId="158" applyNumberFormat="0" applyProtection="0">
      <alignment horizontal="right"/>
    </xf>
    <xf numFmtId="49" fontId="12" fillId="0" borderId="158" applyFill="0" applyProtection="0">
      <alignment horizontal="right"/>
    </xf>
    <xf numFmtId="1"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24"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3" applyNumberFormat="0" applyProtection="0">
      <alignment horizontal="right"/>
    </xf>
    <xf numFmtId="0" fontId="12" fillId="0" borderId="158" applyFill="0" applyProtection="0">
      <alignment horizontal="right" vertical="top" wrapText="1"/>
    </xf>
    <xf numFmtId="2" fontId="24" fillId="0" borderId="153" applyFill="0" applyProtection="0">
      <alignment horizontal="right" vertical="top" wrapText="1"/>
    </xf>
    <xf numFmtId="49" fontId="12" fillId="0" borderId="153"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21" fillId="0" borderId="156" applyNumberFormat="0" applyFill="0" applyAlignment="0" applyProtection="0"/>
    <xf numFmtId="0" fontId="28" fillId="30" borderId="154" applyNumberFormat="0" applyAlignment="0" applyProtection="0"/>
    <xf numFmtId="49" fontId="24" fillId="0" borderId="158" applyFill="0" applyProtection="0">
      <alignment horizontal="right"/>
    </xf>
    <xf numFmtId="0" fontId="12" fillId="48" borderId="157" applyNumberFormat="0" applyFont="0" applyAlignment="0" applyProtection="0"/>
    <xf numFmtId="1" fontId="24"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20" fillId="30" borderId="155" applyNumberFormat="0" applyAlignment="0" applyProtection="0"/>
    <xf numFmtId="49" fontId="24" fillId="0" borderId="158" applyFill="0" applyProtection="0">
      <alignment horizontal="right"/>
    </xf>
    <xf numFmtId="1" fontId="12" fillId="0" borderId="158" applyFill="0" applyProtection="0">
      <alignment horizontal="right" vertical="top" wrapText="1"/>
    </xf>
    <xf numFmtId="49" fontId="24" fillId="0" borderId="158" applyFill="0" applyProtection="0">
      <alignment horizontal="right"/>
    </xf>
    <xf numFmtId="0" fontId="12" fillId="48" borderId="157" applyNumberFormat="0" applyFont="0" applyAlignment="0" applyProtection="0"/>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3" applyFill="0" applyProtection="0">
      <alignment horizontal="right"/>
    </xf>
    <xf numFmtId="0" fontId="39" fillId="54" borderId="153"/>
    <xf numFmtId="0" fontId="39" fillId="54" borderId="153"/>
    <xf numFmtId="49" fontId="24" fillId="0" borderId="153" applyFill="0" applyProtection="0">
      <alignment horizontal="right"/>
    </xf>
    <xf numFmtId="0" fontId="39" fillId="54" borderId="153"/>
    <xf numFmtId="0" fontId="12" fillId="0" borderId="158" applyFill="0" applyProtection="0">
      <alignment horizontal="right" vertical="top" wrapText="1"/>
    </xf>
    <xf numFmtId="1" fontId="24" fillId="0" borderId="153" applyFill="0" applyProtection="0">
      <alignment horizontal="right" vertical="top" wrapText="1"/>
    </xf>
    <xf numFmtId="0" fontId="12" fillId="0" borderId="153" applyFill="0" applyProtection="0">
      <alignment horizontal="right" vertical="top" wrapText="1"/>
    </xf>
    <xf numFmtId="49" fontId="12" fillId="0" borderId="158" applyFill="0" applyProtection="0">
      <alignment horizontal="right"/>
    </xf>
    <xf numFmtId="49" fontId="12" fillId="0" borderId="153" applyFill="0" applyProtection="0">
      <alignment horizontal="right"/>
    </xf>
    <xf numFmtId="2" fontId="12" fillId="0" borderId="153"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39" fillId="54" borderId="158"/>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49" fontId="24" fillId="0" borderId="158" applyFill="0" applyProtection="0">
      <alignment horizontal="right"/>
    </xf>
    <xf numFmtId="1"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6" fillId="32" borderId="158" applyNumberFormat="0" applyProtection="0">
      <alignment horizontal="left"/>
    </xf>
    <xf numFmtId="0" fontId="18" fillId="29" borderId="154" applyNumberFormat="0" applyAlignment="0" applyProtection="0"/>
    <xf numFmtId="49" fontId="24" fillId="0" borderId="158" applyFill="0" applyProtection="0">
      <alignment horizontal="right"/>
    </xf>
    <xf numFmtId="0" fontId="28" fillId="30" borderId="154" applyNumberFormat="0" applyAlignment="0" applyProtection="0"/>
    <xf numFmtId="2" fontId="24"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1" fontId="24" fillId="0" borderId="153" applyFill="0" applyProtection="0">
      <alignment horizontal="right" vertical="top" wrapText="1"/>
    </xf>
    <xf numFmtId="0" fontId="16" fillId="32" borderId="153" applyNumberFormat="0" applyProtection="0">
      <alignment horizontal="left"/>
    </xf>
    <xf numFmtId="0" fontId="16" fillId="32" borderId="158" applyNumberFormat="0" applyProtection="0">
      <alignment horizontal="right"/>
    </xf>
    <xf numFmtId="2" fontId="12" fillId="0" borderId="153" applyFill="0" applyProtection="0">
      <alignment horizontal="right" vertical="top" wrapText="1"/>
    </xf>
    <xf numFmtId="1" fontId="12" fillId="0" borderId="153" applyFill="0" applyProtection="0">
      <alignment horizontal="right" vertical="top" wrapText="1"/>
    </xf>
    <xf numFmtId="0" fontId="24" fillId="0" borderId="158" applyFill="0" applyProtection="0">
      <alignment horizontal="right" vertical="top" wrapText="1"/>
    </xf>
    <xf numFmtId="0" fontId="39" fillId="54" borderId="158"/>
    <xf numFmtId="0" fontId="39" fillId="54" borderId="158"/>
    <xf numFmtId="1" fontId="24"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0"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2" fillId="48" borderId="157" applyNumberFormat="0" applyFont="0" applyAlignment="0" applyProtection="0"/>
    <xf numFmtId="0" fontId="16" fillId="32" borderId="158" applyNumberFormat="0" applyProtection="0">
      <alignment horizontal="left"/>
    </xf>
    <xf numFmtId="49" fontId="24" fillId="0" borderId="158" applyFill="0" applyProtection="0">
      <alignment horizontal="right"/>
    </xf>
    <xf numFmtId="49" fontId="12" fillId="0" borderId="158" applyFill="0" applyProtection="0">
      <alignment horizontal="right"/>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20" fillId="30" borderId="155" applyNumberFormat="0" applyAlignment="0" applyProtection="0"/>
    <xf numFmtId="49" fontId="12"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2" fontId="12" fillId="0" borderId="153" applyFill="0" applyProtection="0">
      <alignment horizontal="right" vertical="top" wrapText="1"/>
    </xf>
    <xf numFmtId="1" fontId="12" fillId="0" borderId="158" applyFill="0" applyProtection="0">
      <alignment horizontal="right" vertical="top" wrapText="1"/>
    </xf>
    <xf numFmtId="0" fontId="28" fillId="30" borderId="154" applyNumberForma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1" fillId="0" borderId="156" applyNumberFormat="0" applyFill="0" applyAlignment="0" applyProtection="0"/>
    <xf numFmtId="0"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49" fontId="12"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24" fillId="0" borderId="153" applyFill="0" applyProtection="0">
      <alignment horizontal="right" vertical="top" wrapText="1"/>
    </xf>
    <xf numFmtId="1" fontId="24" fillId="0" borderId="153" applyFill="0" applyProtection="0">
      <alignment horizontal="right" vertical="top" wrapText="1"/>
    </xf>
    <xf numFmtId="1" fontId="24" fillId="0" borderId="158" applyFill="0" applyProtection="0">
      <alignment horizontal="right" vertical="top" wrapText="1"/>
    </xf>
    <xf numFmtId="49" fontId="24" fillId="0" borderId="153" applyFill="0" applyProtection="0">
      <alignment horizontal="right"/>
    </xf>
    <xf numFmtId="0" fontId="12" fillId="48" borderId="157" applyNumberFormat="0" applyFont="0" applyAlignment="0" applyProtection="0"/>
    <xf numFmtId="0" fontId="16" fillId="32" borderId="153" applyNumberFormat="0" applyProtection="0">
      <alignment horizontal="right"/>
    </xf>
    <xf numFmtId="0" fontId="12" fillId="0" borderId="158" applyFill="0" applyProtection="0">
      <alignment horizontal="right" vertical="top" wrapText="1"/>
    </xf>
    <xf numFmtId="0" fontId="12" fillId="0" borderId="153" applyFill="0" applyProtection="0">
      <alignment horizontal="right" vertical="top" wrapText="1"/>
    </xf>
    <xf numFmtId="1" fontId="12" fillId="0" borderId="158" applyFill="0" applyProtection="0">
      <alignment horizontal="right" vertical="top" wrapText="1"/>
    </xf>
    <xf numFmtId="0" fontId="21" fillId="0" borderId="156" applyNumberFormat="0" applyFill="0" applyAlignment="0" applyProtection="0"/>
    <xf numFmtId="2" fontId="12" fillId="0" borderId="158" applyFill="0" applyProtection="0">
      <alignment horizontal="right" vertical="top" wrapText="1"/>
    </xf>
    <xf numFmtId="0" fontId="39" fillId="54" borderId="158"/>
    <xf numFmtId="0" fontId="20" fillId="30" borderId="155" applyNumberFormat="0" applyAlignment="0" applyProtection="0"/>
    <xf numFmtId="0" fontId="39" fillId="54" borderId="158"/>
    <xf numFmtId="0" fontId="24" fillId="0" borderId="158" applyFill="0" applyProtection="0">
      <alignment horizontal="right" vertical="top" wrapText="1"/>
    </xf>
    <xf numFmtId="0" fontId="39" fillId="54" borderId="158"/>
    <xf numFmtId="0" fontId="16" fillId="32" borderId="158" applyNumberFormat="0" applyProtection="0">
      <alignment horizontal="left"/>
    </xf>
    <xf numFmtId="0" fontId="39" fillId="54" borderId="158"/>
    <xf numFmtId="1" fontId="24"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left"/>
    </xf>
    <xf numFmtId="0" fontId="21" fillId="0" borderId="156" applyNumberFormat="0" applyFill="0" applyAlignment="0" applyProtection="0"/>
    <xf numFmtId="0" fontId="39" fillId="54" borderId="158"/>
    <xf numFmtId="0" fontId="12" fillId="0" borderId="158" applyFill="0" applyProtection="0">
      <alignment horizontal="right" vertical="top" wrapText="1"/>
    </xf>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39" fillId="54" borderId="158"/>
    <xf numFmtId="49" fontId="12" fillId="0" borderId="158" applyFill="0" applyProtection="0">
      <alignment horizontal="right"/>
    </xf>
    <xf numFmtId="49" fontId="12" fillId="0" borderId="153" applyFill="0" applyProtection="0">
      <alignment horizontal="right"/>
    </xf>
    <xf numFmtId="0" fontId="20" fillId="30" borderId="155" applyNumberFormat="0" applyAlignment="0" applyProtection="0"/>
    <xf numFmtId="0" fontId="39" fillId="54" borderId="158"/>
    <xf numFmtId="0" fontId="12" fillId="0" borderId="153" applyFill="0" applyProtection="0">
      <alignment horizontal="right" vertical="top" wrapText="1"/>
    </xf>
    <xf numFmtId="2" fontId="12" fillId="0" borderId="153" applyFill="0" applyProtection="0">
      <alignment horizontal="right" vertical="top" wrapText="1"/>
    </xf>
    <xf numFmtId="49" fontId="24" fillId="0" borderId="158" applyFill="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left"/>
    </xf>
    <xf numFmtId="1"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0" fontId="39" fillId="54" borderId="158"/>
    <xf numFmtId="49" fontId="24" fillId="0" borderId="158" applyFill="0" applyProtection="0">
      <alignment horizontal="right"/>
    </xf>
    <xf numFmtId="49" fontId="24"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2" fontId="24" fillId="0" borderId="158" applyFill="0" applyProtection="0">
      <alignment horizontal="right" vertical="top" wrapText="1"/>
    </xf>
    <xf numFmtId="0" fontId="24"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49" fontId="24" fillId="0" borderId="158" applyFill="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12" fillId="0" borderId="153"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right"/>
    </xf>
    <xf numFmtId="49" fontId="24" fillId="0" borderId="153" applyFill="0" applyProtection="0">
      <alignment horizontal="right"/>
    </xf>
    <xf numFmtId="0" fontId="16" fillId="32" borderId="153" applyNumberFormat="0" applyProtection="0">
      <alignment horizontal="left"/>
    </xf>
    <xf numFmtId="0" fontId="39" fillId="54" borderId="158"/>
    <xf numFmtId="0"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16" fillId="32" borderId="158" applyNumberFormat="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0" fontId="24" fillId="0" borderId="153" applyFill="0" applyProtection="0">
      <alignment horizontal="right" vertical="top" wrapText="1"/>
    </xf>
    <xf numFmtId="0" fontId="39" fillId="54" borderId="158"/>
    <xf numFmtId="2" fontId="24" fillId="0" borderId="153" applyFill="0" applyProtection="0">
      <alignment horizontal="right" vertical="top" wrapText="1"/>
    </xf>
    <xf numFmtId="1" fontId="12" fillId="0" borderId="153" applyFill="0" applyProtection="0">
      <alignment horizontal="right" vertical="top" wrapText="1"/>
    </xf>
    <xf numFmtId="0" fontId="16" fillId="32" borderId="158" applyNumberFormat="0" applyProtection="0">
      <alignment horizontal="left"/>
    </xf>
    <xf numFmtId="0" fontId="39" fillId="54" borderId="153"/>
    <xf numFmtId="0" fontId="39" fillId="54" borderId="153"/>
    <xf numFmtId="0" fontId="16" fillId="32" borderId="153"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right"/>
    </xf>
    <xf numFmtId="1" fontId="12" fillId="0" borderId="158" applyFill="0" applyProtection="0">
      <alignment horizontal="right" vertical="top" wrapText="1"/>
    </xf>
    <xf numFmtId="0" fontId="39" fillId="54" borderId="158"/>
    <xf numFmtId="0" fontId="39" fillId="54" borderId="158"/>
    <xf numFmtId="0" fontId="39" fillId="54" borderId="153"/>
    <xf numFmtId="0"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39" fillId="54" borderId="158"/>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left"/>
    </xf>
    <xf numFmtId="2" fontId="12" fillId="0" borderId="158" applyFill="0" applyProtection="0">
      <alignment horizontal="right" vertical="top" wrapText="1"/>
    </xf>
    <xf numFmtId="0" fontId="39" fillId="54" borderId="158"/>
    <xf numFmtId="0" fontId="39" fillId="54" borderId="158"/>
    <xf numFmtId="0" fontId="39" fillId="54" borderId="158"/>
    <xf numFmtId="0" fontId="18" fillId="29" borderId="154" applyNumberFormat="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39" fillId="54" borderId="158"/>
    <xf numFmtId="0" fontId="39" fillId="54" borderId="158"/>
    <xf numFmtId="0" fontId="39" fillId="54" borderId="158"/>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left"/>
    </xf>
    <xf numFmtId="0" fontId="39" fillId="54" borderId="158"/>
    <xf numFmtId="0" fontId="39" fillId="54" borderId="158"/>
    <xf numFmtId="0" fontId="39" fillId="54" borderId="158"/>
    <xf numFmtId="0" fontId="12" fillId="0" borderId="158" applyFill="0" applyProtection="0">
      <alignment horizontal="right" vertical="top" wrapText="1"/>
    </xf>
    <xf numFmtId="0" fontId="39" fillId="54" borderId="158"/>
    <xf numFmtId="0" fontId="39" fillId="54" borderId="158"/>
    <xf numFmtId="0" fontId="39" fillId="54" borderId="158"/>
    <xf numFmtId="0" fontId="39" fillId="54" borderId="158"/>
    <xf numFmtId="0" fontId="39" fillId="54" borderId="15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0" fontId="12" fillId="48" borderId="157" applyNumberFormat="0" applyFont="0" applyAlignment="0" applyProtection="0"/>
    <xf numFmtId="0" fontId="28" fillId="30" borderId="154" applyNumberFormat="0" applyAlignment="0" applyProtection="0"/>
    <xf numFmtId="0" fontId="20" fillId="30" borderId="155" applyNumberFormat="0" applyAlignment="0" applyProtection="0"/>
    <xf numFmtId="0" fontId="12" fillId="48" borderId="157" applyNumberFormat="0" applyFont="0" applyAlignment="0" applyProtection="0"/>
    <xf numFmtId="0" fontId="28" fillId="30" borderId="154" applyNumberFormat="0" applyAlignment="0" applyProtection="0"/>
    <xf numFmtId="0" fontId="39" fillId="54" borderId="158"/>
    <xf numFmtId="0" fontId="39" fillId="54" borderId="158"/>
    <xf numFmtId="0" fontId="39" fillId="54" borderId="158"/>
    <xf numFmtId="0" fontId="28" fillId="30"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1" fillId="0" borderId="156" applyNumberFormat="0" applyFill="0" applyAlignment="0" applyProtection="0"/>
    <xf numFmtId="0" fontId="18" fillId="29" borderId="154"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20" fillId="30" borderId="155" applyNumberFormat="0" applyAlignment="0" applyProtection="0"/>
    <xf numFmtId="0" fontId="18" fillId="29" borderId="154" applyNumberFormat="0" applyAlignment="0" applyProtection="0"/>
    <xf numFmtId="0" fontId="39" fillId="54" borderId="158"/>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20" fillId="30" borderId="155" applyNumberFormat="0" applyAlignment="0" applyProtection="0"/>
    <xf numFmtId="0" fontId="39" fillId="54" borderId="158"/>
    <xf numFmtId="0" fontId="21" fillId="0" borderId="156" applyNumberFormat="0" applyFill="0" applyAlignment="0" applyProtection="0"/>
    <xf numFmtId="0" fontId="39" fillId="54" borderId="158"/>
    <xf numFmtId="0" fontId="21" fillId="0" borderId="156" applyNumberFormat="0" applyFill="0" applyAlignment="0" applyProtection="0"/>
    <xf numFmtId="0" fontId="39" fillId="54" borderId="158"/>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12" fillId="48" borderId="157" applyNumberFormat="0" applyFont="0" applyAlignment="0" applyProtection="0"/>
    <xf numFmtId="0" fontId="21" fillId="0" borderId="156" applyNumberFormat="0" applyFill="0" applyAlignment="0" applyProtection="0"/>
    <xf numFmtId="0" fontId="21" fillId="0" borderId="156" applyNumberFormat="0" applyFill="0" applyAlignment="0" applyProtection="0"/>
    <xf numFmtId="0" fontId="28" fillId="30"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20" fillId="30" borderId="155" applyNumberFormat="0" applyAlignment="0" applyProtection="0"/>
    <xf numFmtId="0" fontId="39" fillId="54" borderId="158"/>
    <xf numFmtId="0" fontId="39" fillId="54" borderId="158"/>
    <xf numFmtId="0" fontId="12" fillId="48" borderId="157" applyNumberFormat="0" applyFont="0" applyAlignment="0" applyProtection="0"/>
    <xf numFmtId="0" fontId="39" fillId="54" borderId="158"/>
    <xf numFmtId="0" fontId="21" fillId="0" borderId="156" applyNumberFormat="0" applyFill="0" applyAlignment="0" applyProtection="0"/>
    <xf numFmtId="0" fontId="21" fillId="0" borderId="156" applyNumberFormat="0" applyFill="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18" fillId="29" borderId="154" applyNumberFormat="0" applyAlignment="0" applyProtection="0"/>
    <xf numFmtId="0" fontId="21" fillId="0" borderId="156" applyNumberFormat="0" applyFill="0" applyAlignment="0" applyProtection="0"/>
    <xf numFmtId="0" fontId="20" fillId="30" borderId="155" applyNumberFormat="0" applyAlignment="0" applyProtection="0"/>
    <xf numFmtId="0" fontId="18" fillId="29" borderId="154" applyNumberFormat="0" applyAlignment="0" applyProtection="0"/>
    <xf numFmtId="0" fontId="39" fillId="54" borderId="158"/>
    <xf numFmtId="0" fontId="18" fillId="29" borderId="154" applyNumberFormat="0" applyAlignment="0" applyProtection="0"/>
    <xf numFmtId="0" fontId="39" fillId="54" borderId="158"/>
    <xf numFmtId="0" fontId="39" fillId="54" borderId="158"/>
    <xf numFmtId="0" fontId="39" fillId="54" borderId="158"/>
    <xf numFmtId="0" fontId="39" fillId="54" borderId="158"/>
    <xf numFmtId="0" fontId="12" fillId="48" borderId="157" applyNumberFormat="0" applyFont="0" applyAlignment="0" applyProtection="0"/>
    <xf numFmtId="0" fontId="39" fillId="54" borderId="158"/>
    <xf numFmtId="0" fontId="39" fillId="54" borderId="158"/>
    <xf numFmtId="0" fontId="20" fillId="30" borderId="155" applyNumberFormat="0" applyAlignment="0" applyProtection="0"/>
    <xf numFmtId="0" fontId="12" fillId="48" borderId="157" applyNumberFormat="0" applyFont="0" applyAlignment="0" applyProtection="0"/>
    <xf numFmtId="0" fontId="39" fillId="54" borderId="158"/>
    <xf numFmtId="0" fontId="39" fillId="54" borderId="158"/>
    <xf numFmtId="0" fontId="39" fillId="54" borderId="158"/>
    <xf numFmtId="0" fontId="39" fillId="54" borderId="158"/>
    <xf numFmtId="0" fontId="39" fillId="54" borderId="158"/>
    <xf numFmtId="0" fontId="39" fillId="54" borderId="158"/>
    <xf numFmtId="0" fontId="28" fillId="30" borderId="154" applyNumberForma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0" fontId="12" fillId="48" borderId="157" applyNumberFormat="0" applyFont="0" applyAlignment="0" applyProtection="0"/>
    <xf numFmtId="0" fontId="20" fillId="30" borderId="155" applyNumberFormat="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2" fillId="48" borderId="157" applyNumberFormat="0" applyFont="0" applyAlignment="0" applyProtection="0"/>
    <xf numFmtId="0" fontId="12" fillId="48" borderId="157" applyNumberFormat="0" applyFont="0" applyAlignment="0" applyProtection="0"/>
    <xf numFmtId="0" fontId="18" fillId="29" borderId="154" applyNumberFormat="0" applyAlignment="0" applyProtection="0"/>
    <xf numFmtId="0" fontId="18" fillId="29" borderId="154" applyNumberFormat="0" applyAlignment="0" applyProtection="0"/>
    <xf numFmtId="0" fontId="28" fillId="30" borderId="154" applyNumberFormat="0" applyAlignment="0" applyProtection="0"/>
    <xf numFmtId="0" fontId="28" fillId="30"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right"/>
    </xf>
    <xf numFmtId="0" fontId="16" fillId="32" borderId="158" applyNumberFormat="0" applyProtection="0">
      <alignment horizontal="left"/>
    </xf>
    <xf numFmtId="0" fontId="16" fillId="32" borderId="158" applyNumberFormat="0" applyProtection="0">
      <alignment horizontal="right"/>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0" fontId="12" fillId="48" borderId="157" applyNumberFormat="0" applyFont="0" applyAlignment="0" applyProtection="0"/>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4" fillId="0" borderId="158" applyFill="0" applyProtection="0">
      <alignment horizontal="right" vertical="top" wrapText="1"/>
    </xf>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49" fontId="12" fillId="0" borderId="158" applyFill="0" applyProtection="0">
      <alignment horizontal="right"/>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49" fontId="24" fillId="0" borderId="158" applyFill="0" applyProtection="0">
      <alignment horizontal="right"/>
    </xf>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0" fontId="12" fillId="48" borderId="157" applyNumberFormat="0" applyFont="0" applyAlignment="0" applyProtection="0"/>
    <xf numFmtId="2"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0" fontId="12" fillId="0" borderId="158" applyFill="0" applyProtection="0">
      <alignment horizontal="right" vertical="top" wrapText="1"/>
    </xf>
    <xf numFmtId="0" fontId="12" fillId="48" borderId="157" applyNumberFormat="0" applyFont="0" applyAlignment="0" applyProtection="0"/>
    <xf numFmtId="0" fontId="39" fillId="54" borderId="158"/>
    <xf numFmtId="1" fontId="24" fillId="0" borderId="158" applyFill="0" applyProtection="0">
      <alignment horizontal="right" vertical="top" wrapText="1"/>
    </xf>
    <xf numFmtId="0" fontId="28" fillId="30" borderId="154" applyNumberFormat="0" applyAlignment="0" applyProtection="0"/>
    <xf numFmtId="0" fontId="12" fillId="0" borderId="158" applyFill="0" applyProtection="0">
      <alignment horizontal="right" vertical="top" wrapText="1"/>
    </xf>
    <xf numFmtId="0" fontId="16" fillId="32" borderId="158" applyNumberFormat="0" applyProtection="0">
      <alignment horizontal="left"/>
    </xf>
    <xf numFmtId="0" fontId="39" fillId="54" borderId="158"/>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right"/>
    </xf>
    <xf numFmtId="0" fontId="21" fillId="0" borderId="156" applyNumberFormat="0" applyFill="0" applyAlignment="0" applyProtection="0"/>
    <xf numFmtId="0" fontId="39" fillId="54" borderId="158"/>
    <xf numFmtId="0" fontId="18" fillId="29" borderId="154" applyNumberFormat="0" applyAlignment="0" applyProtection="0"/>
    <xf numFmtId="49" fontId="12" fillId="0" borderId="158" applyFill="0" applyProtection="0">
      <alignment horizontal="right"/>
    </xf>
    <xf numFmtId="0" fontId="20" fillId="30" borderId="155" applyNumberFormat="0" applyAlignment="0" applyProtection="0"/>
    <xf numFmtId="49" fontId="24"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8" fillId="29" borderId="154" applyNumberFormat="0" applyAlignment="0" applyProtection="0"/>
    <xf numFmtId="0" fontId="39" fillId="54" borderId="158"/>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2" fontId="12"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2" fontId="12"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0" fontId="16" fillId="32" borderId="158" applyNumberFormat="0" applyProtection="0">
      <alignment horizontal="left"/>
    </xf>
    <xf numFmtId="0"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39" fillId="54" borderId="158"/>
    <xf numFmtId="0" fontId="24"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2" fontId="12"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left"/>
    </xf>
    <xf numFmtId="1" fontId="24" fillId="0" borderId="158" applyFill="0" applyProtection="0">
      <alignment horizontal="right" vertical="top" wrapText="1"/>
    </xf>
    <xf numFmtId="1"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2" fontId="12"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2"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right"/>
    </xf>
    <xf numFmtId="0" fontId="16" fillId="32" borderId="158" applyNumberFormat="0" applyProtection="0">
      <alignment horizontal="left"/>
    </xf>
    <xf numFmtId="1"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2" fontId="12"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12" fillId="48" borderId="157" applyNumberFormat="0" applyFont="0" applyAlignment="0" applyProtection="0"/>
    <xf numFmtId="49" fontId="24" fillId="0" borderId="158" applyFill="0" applyProtection="0">
      <alignment horizontal="right"/>
    </xf>
    <xf numFmtId="1" fontId="12" fillId="0" borderId="158" applyFill="0" applyProtection="0">
      <alignment horizontal="right" vertical="top" wrapText="1"/>
    </xf>
    <xf numFmtId="1" fontId="24" fillId="0" borderId="158" applyFill="0" applyProtection="0">
      <alignment horizontal="right" vertical="top" wrapText="1"/>
    </xf>
    <xf numFmtId="0" fontId="39" fillId="54" borderId="158"/>
    <xf numFmtId="0" fontId="39" fillId="54" borderId="158"/>
    <xf numFmtId="0" fontId="39" fillId="54" borderId="158"/>
    <xf numFmtId="0" fontId="12" fillId="0" borderId="158" applyFill="0" applyProtection="0">
      <alignment horizontal="right" vertical="top" wrapText="1"/>
    </xf>
    <xf numFmtId="49" fontId="24" fillId="0" borderId="158" applyFill="0" applyProtection="0">
      <alignment horizontal="right"/>
    </xf>
    <xf numFmtId="49" fontId="24" fillId="0" borderId="158" applyFill="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2" fontId="24" fillId="0" borderId="158" applyFill="0" applyProtection="0">
      <alignment horizontal="right" vertical="top" wrapText="1"/>
    </xf>
    <xf numFmtId="0" fontId="21" fillId="0" borderId="156" applyNumberFormat="0" applyFill="0" applyAlignment="0" applyProtection="0"/>
    <xf numFmtId="0" fontId="39" fillId="54" borderId="158"/>
    <xf numFmtId="49" fontId="12"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0" fillId="30" borderId="155" applyNumberFormat="0" applyAlignment="0" applyProtection="0"/>
    <xf numFmtId="49" fontId="24"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39" fillId="54" borderId="158"/>
    <xf numFmtId="0" fontId="12"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1" fontId="24" fillId="0" borderId="158" applyFill="0" applyProtection="0">
      <alignment horizontal="right" vertical="top" wrapText="1"/>
    </xf>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49" fontId="12" fillId="0" borderId="158" applyFill="0" applyProtection="0">
      <alignment horizontal="right"/>
    </xf>
    <xf numFmtId="0" fontId="16" fillId="32" borderId="158" applyNumberFormat="0" applyProtection="0">
      <alignment horizontal="left"/>
    </xf>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0" fontId="28" fillId="30" borderId="154" applyNumberFormat="0" applyAlignment="0" applyProtection="0"/>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18" fillId="29" borderId="154" applyNumberFormat="0" applyAlignment="0" applyProtection="0"/>
    <xf numFmtId="0" fontId="18" fillId="29" borderId="154" applyNumberFormat="0" applyAlignment="0" applyProtection="0"/>
    <xf numFmtId="0" fontId="39" fillId="54" borderId="158"/>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18" fillId="29" borderId="154" applyNumberFormat="0" applyAlignment="0" applyProtection="0"/>
    <xf numFmtId="0" fontId="18" fillId="29" borderId="154" applyNumberFormat="0" applyAlignment="0" applyProtection="0"/>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0" fontId="16" fillId="32" borderId="158" applyNumberFormat="0" applyProtection="0">
      <alignment horizontal="righ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39" fillId="54" borderId="158"/>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left"/>
    </xf>
    <xf numFmtId="0" fontId="12" fillId="48" borderId="157" applyNumberFormat="0" applyFont="0" applyAlignment="0" applyProtection="0"/>
    <xf numFmtId="0" fontId="28" fillId="30" borderId="154" applyNumberFormat="0" applyAlignment="0" applyProtection="0"/>
    <xf numFmtId="0" fontId="16" fillId="32" borderId="158" applyNumberFormat="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0" fontId="24" fillId="0" borderId="158" applyFill="0" applyProtection="0">
      <alignment horizontal="right" vertical="top" wrapText="1"/>
    </xf>
    <xf numFmtId="49" fontId="12" fillId="0" borderId="158" applyFill="0" applyProtection="0">
      <alignment horizontal="right"/>
    </xf>
    <xf numFmtId="0" fontId="39" fillId="54" borderId="158"/>
    <xf numFmtId="0" fontId="16" fillId="32" borderId="158" applyNumberFormat="0" applyProtection="0">
      <alignment horizontal="right"/>
    </xf>
    <xf numFmtId="0" fontId="39" fillId="54" borderId="158"/>
    <xf numFmtId="0" fontId="16" fillId="32" borderId="158" applyNumberFormat="0" applyProtection="0">
      <alignment horizontal="left"/>
    </xf>
    <xf numFmtId="49" fontId="24" fillId="0" borderId="158" applyFill="0" applyProtection="0">
      <alignment horizontal="right"/>
    </xf>
    <xf numFmtId="0" fontId="39" fillId="54" borderId="158"/>
    <xf numFmtId="0" fontId="18" fillId="29" borderId="154" applyNumberFormat="0" applyAlignment="0" applyProtection="0"/>
    <xf numFmtId="1" fontId="24" fillId="0" borderId="158" applyFill="0" applyProtection="0">
      <alignment horizontal="right" vertical="top" wrapText="1"/>
    </xf>
    <xf numFmtId="0" fontId="16" fillId="32" borderId="158" applyNumberFormat="0" applyProtection="0">
      <alignment horizontal="right"/>
    </xf>
    <xf numFmtId="49" fontId="24" fillId="0" borderId="158" applyFill="0" applyProtection="0">
      <alignment horizontal="right"/>
    </xf>
    <xf numFmtId="0" fontId="16" fillId="32" borderId="158" applyNumberFormat="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39" fillId="54" borderId="158"/>
    <xf numFmtId="49" fontId="12" fillId="0" borderId="158" applyFill="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2"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21" fillId="0" borderId="156" applyNumberFormat="0" applyFill="0" applyAlignment="0" applyProtection="0"/>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39" fillId="54" borderId="158"/>
    <xf numFmtId="0" fontId="12" fillId="48" borderId="157" applyNumberFormat="0" applyFont="0" applyAlignment="0" applyProtection="0"/>
    <xf numFmtId="0" fontId="28" fillId="30" borderId="154" applyNumberFormat="0" applyAlignment="0" applyProtection="0"/>
    <xf numFmtId="1" fontId="12" fillId="0" borderId="158" applyFill="0" applyProtection="0">
      <alignment horizontal="right" vertical="top" wrapText="1"/>
    </xf>
    <xf numFmtId="0" fontId="18" fillId="29" borderId="154" applyNumberFormat="0" applyAlignment="0" applyProtection="0"/>
    <xf numFmtId="49" fontId="12" fillId="0" borderId="158" applyFill="0" applyProtection="0">
      <alignment horizontal="right"/>
    </xf>
    <xf numFmtId="0" fontId="39" fillId="54" borderId="158"/>
    <xf numFmtId="2" fontId="12" fillId="0" borderId="158" applyFill="0" applyProtection="0">
      <alignment horizontal="right" vertical="top" wrapText="1"/>
    </xf>
    <xf numFmtId="0" fontId="12" fillId="0" borderId="158" applyFill="0" applyProtection="0">
      <alignment horizontal="right" vertical="top" wrapText="1"/>
    </xf>
    <xf numFmtId="0" fontId="20" fillId="30" borderId="155" applyNumberFormat="0" applyAlignment="0" applyProtection="0"/>
    <xf numFmtId="1"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39" fillId="54" borderId="158"/>
    <xf numFmtId="0" fontId="39" fillId="54" borderId="158"/>
    <xf numFmtId="2" fontId="24" fillId="0" borderId="158" applyFill="0" applyProtection="0">
      <alignment horizontal="right" vertical="top" wrapText="1"/>
    </xf>
    <xf numFmtId="0" fontId="16" fillId="32" borderId="158" applyNumberFormat="0" applyProtection="0">
      <alignment horizontal="right"/>
    </xf>
    <xf numFmtId="0" fontId="39" fillId="54" borderId="158"/>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0" fontId="16" fillId="32" borderId="158" applyNumberFormat="0" applyProtection="0">
      <alignment horizontal="right"/>
    </xf>
    <xf numFmtId="0" fontId="16" fillId="32" borderId="158" applyNumberFormat="0" applyProtection="0">
      <alignment horizontal="right"/>
    </xf>
    <xf numFmtId="0" fontId="16" fillId="32" borderId="158" applyNumberFormat="0" applyProtection="0">
      <alignment horizontal="right"/>
    </xf>
    <xf numFmtId="49" fontId="24" fillId="0" borderId="158" applyFill="0" applyProtection="0">
      <alignment horizontal="right"/>
    </xf>
    <xf numFmtId="0" fontId="39" fillId="54" borderId="158"/>
    <xf numFmtId="0" fontId="39" fillId="54" borderId="158"/>
    <xf numFmtId="0" fontId="16" fillId="32" borderId="158" applyNumberFormat="0" applyProtection="0">
      <alignment horizontal="left"/>
    </xf>
    <xf numFmtId="1" fontId="12" fillId="0" borderId="158" applyFill="0" applyProtection="0">
      <alignment horizontal="right" vertical="top" wrapText="1"/>
    </xf>
    <xf numFmtId="49" fontId="12" fillId="0" borderId="158" applyFill="0" applyProtection="0">
      <alignment horizontal="right"/>
    </xf>
    <xf numFmtId="1" fontId="24" fillId="0" borderId="158" applyFill="0" applyProtection="0">
      <alignment horizontal="right" vertical="top" wrapText="1"/>
    </xf>
    <xf numFmtId="0" fontId="39" fillId="54" borderId="158"/>
    <xf numFmtId="0" fontId="12" fillId="0" borderId="158" applyFill="0" applyProtection="0">
      <alignment horizontal="right" vertical="top" wrapText="1"/>
    </xf>
    <xf numFmtId="2" fontId="12" fillId="0" borderId="158" applyFill="0" applyProtection="0">
      <alignment horizontal="right" vertical="top" wrapText="1"/>
    </xf>
    <xf numFmtId="0" fontId="24"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0" fontId="21" fillId="0" borderId="156" applyNumberFormat="0" applyFill="0" applyAlignment="0" applyProtection="0"/>
    <xf numFmtId="0" fontId="18" fillId="29" borderId="154" applyNumberFormat="0" applyAlignment="0" applyProtection="0"/>
    <xf numFmtId="1"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28" fillId="30" borderId="154" applyNumberFormat="0" applyAlignment="0" applyProtection="0"/>
    <xf numFmtId="0" fontId="18" fillId="29" borderId="154" applyNumberFormat="0" applyAlignment="0" applyProtection="0"/>
    <xf numFmtId="1" fontId="12" fillId="0" borderId="158" applyFill="0" applyProtection="0">
      <alignment horizontal="right" vertical="top" wrapText="1"/>
    </xf>
    <xf numFmtId="0" fontId="39" fillId="54" borderId="158"/>
    <xf numFmtId="0" fontId="39" fillId="54" borderId="158"/>
    <xf numFmtId="0" fontId="39" fillId="54" borderId="158"/>
    <xf numFmtId="1" fontId="12" fillId="0" borderId="158" applyFill="0" applyProtection="0">
      <alignment horizontal="right" vertical="top" wrapText="1"/>
    </xf>
    <xf numFmtId="1" fontId="24" fillId="0" borderId="158" applyFill="0" applyProtection="0">
      <alignment horizontal="right" vertical="top" wrapText="1"/>
    </xf>
    <xf numFmtId="0"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49" fontId="24" fillId="0" borderId="158" applyFill="0" applyProtection="0">
      <alignment horizontal="right"/>
    </xf>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20" fillId="30" borderId="155" applyNumberFormat="0" applyAlignment="0" applyProtection="0"/>
    <xf numFmtId="0" fontId="16" fillId="32" borderId="158" applyNumberFormat="0" applyProtection="0">
      <alignment horizontal="left"/>
    </xf>
    <xf numFmtId="2" fontId="24" fillId="0" borderId="158" applyFill="0" applyProtection="0">
      <alignment horizontal="right" vertical="top" wrapText="1"/>
    </xf>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0" fontId="39" fillId="54" borderId="158"/>
    <xf numFmtId="2" fontId="24" fillId="0" borderId="158" applyFill="0" applyProtection="0">
      <alignment horizontal="right" vertical="top" wrapText="1"/>
    </xf>
    <xf numFmtId="0" fontId="28" fillId="30" borderId="154" applyNumberFormat="0" applyAlignment="0" applyProtection="0"/>
    <xf numFmtId="49" fontId="12" fillId="0" borderId="158" applyFill="0" applyProtection="0">
      <alignment horizontal="right"/>
    </xf>
    <xf numFmtId="2" fontId="24" fillId="0" borderId="158" applyFill="0" applyProtection="0">
      <alignment horizontal="right" vertical="top" wrapText="1"/>
    </xf>
    <xf numFmtId="0"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right"/>
    </xf>
    <xf numFmtId="0" fontId="39" fillId="54" borderId="158"/>
    <xf numFmtId="49" fontId="12" fillId="0" borderId="158" applyFill="0" applyProtection="0">
      <alignment horizontal="right"/>
    </xf>
    <xf numFmtId="0" fontId="16" fillId="32" borderId="158" applyNumberFormat="0" applyProtection="0">
      <alignment horizontal="left"/>
    </xf>
    <xf numFmtId="0" fontId="20" fillId="30" borderId="155" applyNumberFormat="0" applyAlignment="0" applyProtection="0"/>
    <xf numFmtId="0" fontId="39" fillId="54" borderId="158"/>
    <xf numFmtId="2"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49" fontId="12" fillId="0" borderId="158" applyFill="0" applyProtection="0">
      <alignment horizontal="right"/>
    </xf>
    <xf numFmtId="49" fontId="24"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8" fillId="29" borderId="154" applyNumberFormat="0" applyAlignment="0" applyProtection="0"/>
    <xf numFmtId="0" fontId="16" fillId="32" borderId="158" applyNumberFormat="0" applyProtection="0">
      <alignment horizontal="right"/>
    </xf>
    <xf numFmtId="0" fontId="39" fillId="54" borderId="158"/>
    <xf numFmtId="0" fontId="18" fillId="29" borderId="154" applyNumberFormat="0" applyAlignment="0" applyProtection="0"/>
    <xf numFmtId="0" fontId="12" fillId="48" borderId="157" applyNumberFormat="0" applyFont="0" applyAlignment="0" applyProtection="0"/>
    <xf numFmtId="2" fontId="24" fillId="0" borderId="158" applyFill="0" applyProtection="0">
      <alignment horizontal="right" vertical="top" wrapText="1"/>
    </xf>
    <xf numFmtId="0" fontId="39" fillId="54" borderId="158"/>
    <xf numFmtId="2" fontId="24" fillId="0" borderId="158" applyFill="0" applyProtection="0">
      <alignment horizontal="right" vertical="top" wrapText="1"/>
    </xf>
    <xf numFmtId="1" fontId="24" fillId="0" borderId="158" applyFill="0" applyProtection="0">
      <alignment horizontal="right" vertical="top" wrapText="1"/>
    </xf>
    <xf numFmtId="2"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18" fillId="29" borderId="154" applyNumberFormat="0" applyAlignment="0" applyProtection="0"/>
    <xf numFmtId="1" fontId="24" fillId="0" borderId="158" applyFill="0" applyProtection="0">
      <alignment horizontal="right" vertical="top" wrapText="1"/>
    </xf>
    <xf numFmtId="0" fontId="39" fillId="54" borderId="158"/>
    <xf numFmtId="0" fontId="28" fillId="30" borderId="154" applyNumberFormat="0" applyAlignment="0" applyProtection="0"/>
    <xf numFmtId="0" fontId="39" fillId="54" borderId="158"/>
    <xf numFmtId="1"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left"/>
    </xf>
    <xf numFmtId="0" fontId="39" fillId="54" borderId="158"/>
    <xf numFmtId="0" fontId="21" fillId="0" borderId="156" applyNumberFormat="0" applyFill="0" applyAlignment="0" applyProtection="0"/>
    <xf numFmtId="49" fontId="12" fillId="0" borderId="158" applyFill="0" applyProtection="0">
      <alignment horizontal="right"/>
    </xf>
    <xf numFmtId="0" fontId="12" fillId="48" borderId="157" applyNumberFormat="0" applyFont="0" applyAlignment="0" applyProtection="0"/>
    <xf numFmtId="49" fontId="12" fillId="0" borderId="158" applyFill="0" applyProtection="0">
      <alignment horizontal="right"/>
    </xf>
    <xf numFmtId="0" fontId="21" fillId="0" borderId="156" applyNumberFormat="0" applyFill="0" applyAlignment="0" applyProtection="0"/>
    <xf numFmtId="49" fontId="12" fillId="0" borderId="158" applyFill="0" applyProtection="0">
      <alignment horizontal="right"/>
    </xf>
    <xf numFmtId="0" fontId="16" fillId="32" borderId="158" applyNumberFormat="0" applyProtection="0">
      <alignment horizontal="left"/>
    </xf>
    <xf numFmtId="49" fontId="12" fillId="0" borderId="158" applyFill="0" applyProtection="0">
      <alignment horizontal="right"/>
    </xf>
    <xf numFmtId="1" fontId="24" fillId="0" borderId="158" applyFill="0" applyProtection="0">
      <alignment horizontal="right" vertical="top" wrapText="1"/>
    </xf>
    <xf numFmtId="0" fontId="16" fillId="32" borderId="158" applyNumberFormat="0" applyProtection="0">
      <alignment horizontal="left"/>
    </xf>
    <xf numFmtId="0" fontId="12" fillId="0" borderId="158" applyFill="0" applyProtection="0">
      <alignment horizontal="right" vertical="top" wrapText="1"/>
    </xf>
    <xf numFmtId="0" fontId="39" fillId="54" borderId="158"/>
    <xf numFmtId="0" fontId="16" fillId="32" borderId="158" applyNumberFormat="0" applyProtection="0">
      <alignment horizontal="left"/>
    </xf>
    <xf numFmtId="1" fontId="24" fillId="0" borderId="158" applyFill="0" applyProtection="0">
      <alignment horizontal="right" vertical="top" wrapText="1"/>
    </xf>
    <xf numFmtId="2" fontId="24" fillId="0" borderId="158" applyFill="0" applyProtection="0">
      <alignment horizontal="right" vertical="top" wrapText="1"/>
    </xf>
    <xf numFmtId="49" fontId="24" fillId="0" borderId="158" applyFill="0" applyProtection="0">
      <alignment horizontal="right"/>
    </xf>
    <xf numFmtId="1" fontId="24"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39" fillId="54" borderId="158"/>
    <xf numFmtId="0" fontId="12" fillId="0" borderId="158" applyFill="0" applyProtection="0">
      <alignment horizontal="right" vertical="top" wrapText="1"/>
    </xf>
    <xf numFmtId="0" fontId="39" fillId="54" borderId="158"/>
    <xf numFmtId="49" fontId="24" fillId="0" borderId="158" applyFill="0" applyProtection="0">
      <alignment horizontal="right"/>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2" fillId="0" borderId="158" applyFill="0" applyProtection="0">
      <alignment horizontal="right" vertical="top" wrapText="1"/>
    </xf>
    <xf numFmtId="0" fontId="39" fillId="54" borderId="158"/>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16" fillId="32" borderId="158" applyNumberFormat="0" applyProtection="0">
      <alignment horizontal="left"/>
    </xf>
    <xf numFmtId="1" fontId="24" fillId="0" borderId="158" applyFill="0" applyProtection="0">
      <alignment horizontal="right" vertical="top" wrapText="1"/>
    </xf>
    <xf numFmtId="0" fontId="21" fillId="0" borderId="156" applyNumberFormat="0" applyFill="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12" fillId="0" borderId="158" applyFill="0" applyProtection="0">
      <alignment horizontal="right" vertical="top" wrapText="1"/>
    </xf>
    <xf numFmtId="0" fontId="16" fillId="32" borderId="158" applyNumberFormat="0" applyProtection="0">
      <alignment horizontal="left"/>
    </xf>
    <xf numFmtId="49" fontId="24" fillId="0" borderId="158" applyFill="0" applyProtection="0">
      <alignment horizontal="right"/>
    </xf>
    <xf numFmtId="0" fontId="20" fillId="30" borderId="155" applyNumberFormat="0" applyAlignment="0" applyProtection="0"/>
    <xf numFmtId="0" fontId="16" fillId="32" borderId="158" applyNumberFormat="0" applyProtection="0">
      <alignment horizontal="left"/>
    </xf>
    <xf numFmtId="0" fontId="39" fillId="54" borderId="158"/>
    <xf numFmtId="0" fontId="20" fillId="30" borderId="155" applyNumberFormat="0" applyAlignment="0" applyProtection="0"/>
    <xf numFmtId="1"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18" fillId="29" borderId="154" applyNumberFormat="0" applyAlignment="0" applyProtection="0"/>
    <xf numFmtId="0" fontId="39" fillId="54" borderId="158"/>
    <xf numFmtId="0" fontId="39" fillId="54" borderId="158"/>
    <xf numFmtId="0" fontId="21" fillId="0" borderId="156" applyNumberFormat="0" applyFill="0" applyAlignment="0" applyProtection="0"/>
    <xf numFmtId="49" fontId="12" fillId="0" borderId="158" applyFill="0" applyProtection="0">
      <alignment horizontal="right"/>
    </xf>
    <xf numFmtId="0" fontId="20" fillId="30" borderId="155" applyNumberFormat="0" applyAlignment="0" applyProtection="0"/>
    <xf numFmtId="2" fontId="24" fillId="0" borderId="158" applyFill="0" applyProtection="0">
      <alignment horizontal="right" vertical="top" wrapText="1"/>
    </xf>
    <xf numFmtId="2" fontId="12" fillId="0" borderId="158" applyFill="0" applyProtection="0">
      <alignment horizontal="right" vertical="top" wrapText="1"/>
    </xf>
    <xf numFmtId="0" fontId="20" fillId="30" borderId="155" applyNumberFormat="0" applyAlignment="0" applyProtection="0"/>
    <xf numFmtId="49" fontId="12" fillId="0" borderId="158" applyFill="0" applyProtection="0">
      <alignment horizontal="right"/>
    </xf>
    <xf numFmtId="2" fontId="12" fillId="0" borderId="158" applyFill="0" applyProtection="0">
      <alignment horizontal="right" vertical="top" wrapText="1"/>
    </xf>
    <xf numFmtId="0" fontId="39" fillId="54" borderId="158"/>
    <xf numFmtId="2" fontId="12" fillId="0" borderId="158" applyFill="0" applyProtection="0">
      <alignment horizontal="right" vertical="top" wrapText="1"/>
    </xf>
    <xf numFmtId="2" fontId="12" fillId="0" borderId="158" applyFill="0" applyProtection="0">
      <alignment horizontal="right" vertical="top" wrapText="1"/>
    </xf>
    <xf numFmtId="0" fontId="28" fillId="30" borderId="154" applyNumberFormat="0" applyAlignment="0" applyProtection="0"/>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1" fontId="12" fillId="0" borderId="158" applyFill="0" applyProtection="0">
      <alignment horizontal="right" vertical="top" wrapText="1"/>
    </xf>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20" fillId="30" borderId="155" applyNumberFormat="0" applyAlignment="0" applyProtection="0"/>
    <xf numFmtId="0" fontId="39" fillId="54" borderId="158"/>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2" fillId="48" borderId="157" applyNumberFormat="0" applyFont="0" applyAlignment="0" applyProtection="0"/>
    <xf numFmtId="0" fontId="39" fillId="54" borderId="158"/>
    <xf numFmtId="0" fontId="39" fillId="54" borderId="158"/>
    <xf numFmtId="2" fontId="12" fillId="0" borderId="158" applyFill="0" applyProtection="0">
      <alignment horizontal="right" vertical="top" wrapText="1"/>
    </xf>
    <xf numFmtId="2" fontId="24" fillId="0" borderId="158" applyFill="0" applyProtection="0">
      <alignment horizontal="right" vertical="top" wrapText="1"/>
    </xf>
    <xf numFmtId="0" fontId="39" fillId="54" borderId="158"/>
    <xf numFmtId="0" fontId="39" fillId="54" borderId="158"/>
    <xf numFmtId="0" fontId="39" fillId="54" borderId="158"/>
    <xf numFmtId="0" fontId="12" fillId="48" borderId="157" applyNumberFormat="0" applyFont="0" applyAlignment="0" applyProtection="0"/>
    <xf numFmtId="49" fontId="24" fillId="0" borderId="158" applyFill="0" applyProtection="0">
      <alignment horizontal="right"/>
    </xf>
    <xf numFmtId="49" fontId="24" fillId="0" borderId="158" applyFill="0" applyProtection="0">
      <alignment horizontal="right"/>
    </xf>
    <xf numFmtId="2" fontId="12" fillId="0" borderId="158" applyFill="0" applyProtection="0">
      <alignment horizontal="right" vertical="top" wrapText="1"/>
    </xf>
    <xf numFmtId="0" fontId="39" fillId="54" borderId="158"/>
    <xf numFmtId="0" fontId="39" fillId="54" borderId="158"/>
    <xf numFmtId="49" fontId="12" fillId="0" borderId="158" applyFill="0" applyProtection="0">
      <alignment horizontal="right"/>
    </xf>
    <xf numFmtId="0" fontId="39" fillId="54" borderId="158"/>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49" fontId="24" fillId="0" borderId="158" applyFill="0" applyProtection="0">
      <alignment horizontal="right"/>
    </xf>
    <xf numFmtId="0" fontId="39" fillId="54" borderId="158"/>
    <xf numFmtId="0" fontId="39" fillId="54" borderId="158"/>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0" fontId="18" fillId="29" borderId="154" applyNumberFormat="0" applyAlignment="0" applyProtection="0"/>
    <xf numFmtId="0" fontId="18" fillId="29" borderId="154" applyNumberFormat="0" applyAlignment="0" applyProtection="0"/>
    <xf numFmtId="0" fontId="20" fillId="30" borderId="155" applyNumberFormat="0" applyAlignment="0" applyProtection="0"/>
    <xf numFmtId="0" fontId="20" fillId="30" borderId="155" applyNumberFormat="0" applyAlignment="0" applyProtection="0"/>
    <xf numFmtId="0" fontId="21" fillId="0" borderId="156" applyNumberFormat="0" applyFill="0" applyAlignment="0" applyProtection="0"/>
    <xf numFmtId="0" fontId="21" fillId="0" borderId="156" applyNumberFormat="0" applyFill="0" applyAlignment="0" applyProtection="0"/>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21" fillId="0" borderId="156" applyNumberFormat="0" applyFill="0" applyAlignment="0" applyProtection="0"/>
    <xf numFmtId="0" fontId="21" fillId="0" borderId="156" applyNumberFormat="0" applyFill="0" applyAlignment="0" applyProtection="0"/>
    <xf numFmtId="0" fontId="20" fillId="30" borderId="155" applyNumberFormat="0" applyAlignment="0" applyProtection="0"/>
    <xf numFmtId="0" fontId="20" fillId="30" borderId="155" applyNumberFormat="0" applyAlignment="0" applyProtection="0"/>
    <xf numFmtId="0" fontId="18" fillId="29" borderId="154" applyNumberFormat="0" applyAlignment="0" applyProtection="0"/>
    <xf numFmtId="0" fontId="18" fillId="29" borderId="154" applyNumberFormat="0" applyAlignment="0" applyProtection="0"/>
    <xf numFmtId="0" fontId="16" fillId="32" borderId="158" applyNumberFormat="0" applyProtection="0">
      <alignment horizontal="left"/>
    </xf>
    <xf numFmtId="0" fontId="16" fillId="32" borderId="158" applyNumberFormat="0" applyProtection="0">
      <alignment horizontal="right"/>
    </xf>
    <xf numFmtId="1" fontId="12" fillId="0" borderId="158" applyFill="0" applyProtection="0">
      <alignment horizontal="right" vertical="top" wrapText="1"/>
    </xf>
    <xf numFmtId="49" fontId="12" fillId="0" borderId="158" applyFill="0" applyProtection="0">
      <alignment horizontal="right"/>
    </xf>
    <xf numFmtId="2" fontId="24"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49" fontId="12" fillId="0" borderId="158" applyFill="0" applyProtection="0">
      <alignment horizontal="right"/>
    </xf>
    <xf numFmtId="0" fontId="12" fillId="48" borderId="157" applyNumberFormat="0" applyFont="0" applyAlignment="0" applyProtection="0"/>
    <xf numFmtId="0" fontId="28" fillId="30" borderId="154" applyNumberFormat="0" applyAlignment="0" applyProtection="0"/>
    <xf numFmtId="0" fontId="16" fillId="32" borderId="158" applyNumberFormat="0" applyProtection="0">
      <alignment horizontal="right"/>
    </xf>
    <xf numFmtId="0" fontId="12" fillId="0" borderId="158" applyFill="0" applyProtection="0">
      <alignment horizontal="right" vertical="top" wrapText="1"/>
    </xf>
    <xf numFmtId="0" fontId="12" fillId="48" borderId="157" applyNumberFormat="0" applyFont="0" applyAlignment="0" applyProtection="0"/>
    <xf numFmtId="0" fontId="39" fillId="54" borderId="158"/>
    <xf numFmtId="0" fontId="39" fillId="54" borderId="158"/>
    <xf numFmtId="0" fontId="16" fillId="32" borderId="158" applyNumberFormat="0" applyProtection="0">
      <alignment horizontal="left"/>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24" fillId="0" borderId="158" applyFill="0" applyProtection="0">
      <alignment horizontal="right" vertical="top" wrapText="1"/>
    </xf>
    <xf numFmtId="0" fontId="39" fillId="54" borderId="158"/>
    <xf numFmtId="0" fontId="12" fillId="48" borderId="157" applyNumberFormat="0" applyFont="0" applyAlignment="0" applyProtection="0"/>
    <xf numFmtId="0" fontId="39" fillId="54" borderId="158"/>
    <xf numFmtId="0" fontId="12" fillId="48" borderId="157" applyNumberFormat="0" applyFont="0" applyAlignment="0" applyProtection="0"/>
    <xf numFmtId="0" fontId="12" fillId="0" borderId="158" applyFill="0" applyProtection="0">
      <alignment horizontal="right" vertical="top" wrapText="1"/>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2" fontId="24" fillId="0" borderId="158" applyFill="0" applyProtection="0">
      <alignment horizontal="right" vertical="top" wrapText="1"/>
    </xf>
    <xf numFmtId="2" fontId="12" fillId="0" borderId="158" applyFill="0" applyProtection="0">
      <alignment horizontal="right" vertical="top" wrapText="1"/>
    </xf>
    <xf numFmtId="1" fontId="24" fillId="0" borderId="158" applyFill="0" applyProtection="0">
      <alignment horizontal="right" vertical="top" wrapText="1"/>
    </xf>
    <xf numFmtId="0" fontId="21" fillId="0" borderId="156" applyNumberFormat="0" applyFill="0" applyAlignment="0" applyProtection="0"/>
    <xf numFmtId="0" fontId="39" fillId="54" borderId="158"/>
    <xf numFmtId="1"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18" fillId="29" borderId="154" applyNumberFormat="0" applyAlignment="0" applyProtection="0"/>
    <xf numFmtId="0" fontId="39" fillId="54" borderId="158"/>
    <xf numFmtId="0" fontId="39" fillId="54" borderId="158"/>
    <xf numFmtId="0" fontId="39" fillId="54" borderId="158"/>
    <xf numFmtId="2" fontId="24" fillId="0" borderId="158" applyFill="0" applyProtection="0">
      <alignment horizontal="right" vertical="top" wrapText="1"/>
    </xf>
    <xf numFmtId="0" fontId="39" fillId="54" borderId="158"/>
    <xf numFmtId="49" fontId="24" fillId="0" borderId="158" applyFill="0" applyProtection="0">
      <alignment horizontal="right"/>
    </xf>
    <xf numFmtId="0" fontId="12" fillId="0" borderId="158" applyFill="0" applyProtection="0">
      <alignment horizontal="right" vertical="top" wrapText="1"/>
    </xf>
    <xf numFmtId="0" fontId="39" fillId="54" borderId="158"/>
    <xf numFmtId="0" fontId="21" fillId="0" borderId="156" applyNumberFormat="0" applyFill="0" applyAlignment="0" applyProtection="0"/>
    <xf numFmtId="0" fontId="39" fillId="54" borderId="158"/>
    <xf numFmtId="0" fontId="39" fillId="54" borderId="158"/>
    <xf numFmtId="0" fontId="12" fillId="48" borderId="157" applyNumberFormat="0" applyFont="0" applyAlignment="0" applyProtection="0"/>
    <xf numFmtId="0" fontId="20" fillId="30" borderId="155" applyNumberFormat="0" applyAlignment="0" applyProtection="0"/>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39" fillId="54" borderId="158"/>
    <xf numFmtId="49" fontId="12" fillId="0" borderId="158" applyFill="0" applyProtection="0">
      <alignment horizontal="right"/>
    </xf>
    <xf numFmtId="2" fontId="24" fillId="0" borderId="158" applyFill="0" applyProtection="0">
      <alignment horizontal="right" vertical="top" wrapText="1"/>
    </xf>
    <xf numFmtId="2" fontId="12" fillId="0" borderId="158" applyFill="0" applyProtection="0">
      <alignment horizontal="right" vertical="top" wrapText="1"/>
    </xf>
    <xf numFmtId="0" fontId="39" fillId="54" borderId="158"/>
    <xf numFmtId="0" fontId="39" fillId="54" borderId="158"/>
    <xf numFmtId="0" fontId="39" fillId="54" borderId="158"/>
    <xf numFmtId="0" fontId="24" fillId="0" borderId="158" applyFill="0" applyProtection="0">
      <alignment horizontal="right" vertical="top" wrapText="1"/>
    </xf>
    <xf numFmtId="1"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16" fillId="32" borderId="158" applyNumberFormat="0" applyProtection="0">
      <alignment horizontal="right"/>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18" fillId="29" borderId="154" applyNumberFormat="0" applyAlignment="0" applyProtection="0"/>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0" fontId="28" fillId="30" borderId="154" applyNumberFormat="0" applyAlignment="0" applyProtection="0"/>
    <xf numFmtId="0" fontId="20" fillId="30" borderId="155" applyNumberFormat="0" applyAlignment="0" applyProtection="0"/>
    <xf numFmtId="0" fontId="12" fillId="48" borderId="157" applyNumberFormat="0" applyFont="0" applyAlignment="0" applyProtection="0"/>
    <xf numFmtId="49" fontId="24" fillId="0" borderId="158" applyFill="0" applyProtection="0">
      <alignment horizontal="right"/>
    </xf>
    <xf numFmtId="2" fontId="12" fillId="0" borderId="158" applyFill="0" applyProtection="0">
      <alignment horizontal="right" vertical="top" wrapText="1"/>
    </xf>
    <xf numFmtId="0" fontId="28" fillId="30" borderId="154" applyNumberFormat="0" applyAlignment="0" applyProtection="0"/>
    <xf numFmtId="0" fontId="39" fillId="54" borderId="158"/>
    <xf numFmtId="0" fontId="39" fillId="54" borderId="158"/>
    <xf numFmtId="2" fontId="12"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39" fillId="54" borderId="158"/>
    <xf numFmtId="0" fontId="39" fillId="54" borderId="158"/>
    <xf numFmtId="0" fontId="39" fillId="54" borderId="158"/>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1" fontId="12" fillId="0" borderId="158" applyFill="0" applyProtection="0">
      <alignment horizontal="right" vertical="top" wrapText="1"/>
    </xf>
    <xf numFmtId="49" fontId="12" fillId="0" borderId="158" applyFill="0" applyProtection="0">
      <alignment horizontal="right"/>
    </xf>
    <xf numFmtId="0" fontId="16" fillId="32" borderId="158" applyNumberFormat="0" applyProtection="0">
      <alignment horizontal="left"/>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24" fillId="0" borderId="158" applyFill="0" applyProtection="0">
      <alignment horizontal="right"/>
    </xf>
    <xf numFmtId="1" fontId="12" fillId="0" borderId="158" applyFill="0" applyProtection="0">
      <alignment horizontal="right" vertical="top" wrapText="1"/>
    </xf>
    <xf numFmtId="2" fontId="12" fillId="0" borderId="158" applyFill="0" applyProtection="0">
      <alignment horizontal="right" vertical="top" wrapText="1"/>
    </xf>
    <xf numFmtId="0" fontId="16" fillId="32" borderId="158" applyNumberFormat="0" applyProtection="0">
      <alignment horizontal="left"/>
    </xf>
    <xf numFmtId="1" fontId="12" fillId="0" borderId="158" applyFill="0" applyProtection="0">
      <alignment horizontal="right" vertical="top" wrapText="1"/>
    </xf>
    <xf numFmtId="0" fontId="16" fillId="32" borderId="158" applyNumberFormat="0" applyProtection="0">
      <alignment horizontal="right"/>
    </xf>
    <xf numFmtId="1" fontId="24" fillId="0" borderId="158" applyFill="0" applyProtection="0">
      <alignment horizontal="right" vertical="top" wrapText="1"/>
    </xf>
    <xf numFmtId="2" fontId="24" fillId="0" borderId="158" applyFill="0" applyProtection="0">
      <alignment horizontal="right" vertical="top" wrapText="1"/>
    </xf>
    <xf numFmtId="49" fontId="12" fillId="0" borderId="158" applyFill="0" applyProtection="0">
      <alignment horizontal="right"/>
    </xf>
    <xf numFmtId="0" fontId="39" fillId="54" borderId="158"/>
    <xf numFmtId="0" fontId="39" fillId="54" borderId="158"/>
    <xf numFmtId="0" fontId="39" fillId="54" borderId="158"/>
    <xf numFmtId="1" fontId="24" fillId="0" borderId="158" applyFill="0" applyProtection="0">
      <alignment horizontal="right" vertical="top" wrapText="1"/>
    </xf>
    <xf numFmtId="0" fontId="39" fillId="54" borderId="158"/>
    <xf numFmtId="0" fontId="39" fillId="54" borderId="158"/>
    <xf numFmtId="0" fontId="24" fillId="0" borderId="158" applyFill="0" applyProtection="0">
      <alignment horizontal="right" vertical="top" wrapText="1"/>
    </xf>
    <xf numFmtId="1" fontId="12" fillId="0" borderId="158" applyFill="0" applyProtection="0">
      <alignment horizontal="right" vertical="top" wrapText="1"/>
    </xf>
    <xf numFmtId="0" fontId="16" fillId="32" borderId="158" applyNumberFormat="0" applyProtection="0">
      <alignment horizontal="right"/>
    </xf>
    <xf numFmtId="0" fontId="12" fillId="0" borderId="158" applyFill="0" applyProtection="0">
      <alignment horizontal="right" vertical="top" wrapText="1"/>
    </xf>
    <xf numFmtId="0" fontId="16" fillId="32" borderId="158" applyNumberFormat="0" applyProtection="0">
      <alignment horizontal="right"/>
    </xf>
    <xf numFmtId="2" fontId="24" fillId="0" borderId="158" applyFill="0" applyProtection="0">
      <alignment horizontal="right" vertical="top" wrapText="1"/>
    </xf>
    <xf numFmtId="49" fontId="12" fillId="0" borderId="158" applyFill="0" applyProtection="0">
      <alignment horizontal="right"/>
    </xf>
    <xf numFmtId="49" fontId="24" fillId="0" borderId="158" applyFill="0" applyProtection="0">
      <alignment horizontal="right"/>
    </xf>
    <xf numFmtId="0" fontId="39" fillId="54" borderId="158"/>
    <xf numFmtId="0" fontId="39" fillId="54" borderId="158"/>
    <xf numFmtId="49" fontId="24" fillId="0" borderId="158" applyFill="0" applyProtection="0">
      <alignment horizontal="right"/>
    </xf>
    <xf numFmtId="0" fontId="39" fillId="54" borderId="158"/>
    <xf numFmtId="1" fontId="24" fillId="0" borderId="158" applyFill="0" applyProtection="0">
      <alignment horizontal="right" vertical="top" wrapText="1"/>
    </xf>
    <xf numFmtId="0" fontId="12" fillId="0" borderId="158" applyFill="0" applyProtection="0">
      <alignment horizontal="right" vertical="top" wrapText="1"/>
    </xf>
    <xf numFmtId="49" fontId="12" fillId="0" borderId="158" applyFill="0" applyProtection="0">
      <alignment horizontal="right"/>
    </xf>
    <xf numFmtId="2" fontId="12" fillId="0" borderId="158" applyFill="0" applyProtection="0">
      <alignment horizontal="right" vertical="top" wrapText="1"/>
    </xf>
    <xf numFmtId="1" fontId="24" fillId="0" borderId="158" applyFill="0" applyProtection="0">
      <alignment horizontal="right" vertical="top" wrapText="1"/>
    </xf>
    <xf numFmtId="0" fontId="16" fillId="32" borderId="158" applyNumberFormat="0" applyProtection="0">
      <alignment horizontal="left"/>
    </xf>
    <xf numFmtId="2" fontId="12" fillId="0" borderId="158" applyFill="0" applyProtection="0">
      <alignment horizontal="right" vertical="top" wrapText="1"/>
    </xf>
    <xf numFmtId="1" fontId="12" fillId="0" borderId="158" applyFill="0" applyProtection="0">
      <alignment horizontal="right" vertical="top" wrapText="1"/>
    </xf>
    <xf numFmtId="2" fontId="12" fillId="0" borderId="158" applyFill="0" applyProtection="0">
      <alignment horizontal="right" vertical="top" wrapText="1"/>
    </xf>
    <xf numFmtId="2" fontId="24" fillId="0" borderId="158" applyFill="0" applyProtection="0">
      <alignment horizontal="right" vertical="top" wrapText="1"/>
    </xf>
    <xf numFmtId="1" fontId="24"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right"/>
    </xf>
    <xf numFmtId="0" fontId="12" fillId="0" borderId="158" applyFill="0" applyProtection="0">
      <alignment horizontal="right" vertical="top" wrapText="1"/>
    </xf>
    <xf numFmtId="49" fontId="12" fillId="0" borderId="158" applyFill="0" applyProtection="0">
      <alignment horizontal="right"/>
    </xf>
    <xf numFmtId="0" fontId="12" fillId="0" borderId="158" applyFill="0" applyProtection="0">
      <alignment horizontal="right" vertical="top" wrapText="1"/>
    </xf>
    <xf numFmtId="2" fontId="12" fillId="0" borderId="158" applyFill="0" applyProtection="0">
      <alignment horizontal="right" vertical="top" wrapText="1"/>
    </xf>
    <xf numFmtId="0" fontId="12" fillId="0" borderId="158" applyFill="0" applyProtection="0">
      <alignment horizontal="right" vertical="top" wrapText="1"/>
    </xf>
    <xf numFmtId="49" fontId="24" fillId="0" borderId="158" applyFill="0" applyProtection="0">
      <alignment horizontal="right"/>
    </xf>
    <xf numFmtId="0" fontId="16" fillId="32" borderId="158" applyNumberFormat="0" applyProtection="0">
      <alignment horizontal="left"/>
    </xf>
    <xf numFmtId="0" fontId="24" fillId="0" borderId="158" applyFill="0" applyProtection="0">
      <alignment horizontal="right" vertical="top" wrapText="1"/>
    </xf>
    <xf numFmtId="2" fontId="24" fillId="0" borderId="158" applyFill="0" applyProtection="0">
      <alignment horizontal="right" vertical="top" wrapText="1"/>
    </xf>
    <xf numFmtId="1" fontId="12" fillId="0" borderId="158" applyFill="0" applyProtection="0">
      <alignment horizontal="right" vertical="top" wrapText="1"/>
    </xf>
    <xf numFmtId="0" fontId="39" fillId="54" borderId="158"/>
    <xf numFmtId="0" fontId="39" fillId="54" borderId="158"/>
    <xf numFmtId="0" fontId="16" fillId="32" borderId="158" applyNumberFormat="0" applyProtection="0">
      <alignment horizontal="left"/>
    </xf>
    <xf numFmtId="0" fontId="39" fillId="54" borderId="158"/>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28" fillId="30" borderId="159" applyNumberFormat="0" applyAlignment="0" applyProtection="0"/>
    <xf numFmtId="0" fontId="12" fillId="48" borderId="162" applyNumberFormat="0" applyFont="0" applyAlignment="0" applyProtection="0"/>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16" fillId="32" borderId="163" applyNumberFormat="0" applyProtection="0">
      <alignment horizontal="right"/>
    </xf>
    <xf numFmtId="49" fontId="24"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left"/>
    </xf>
    <xf numFmtId="0" fontId="28" fillId="30" borderId="159" applyNumberFormat="0" applyAlignment="0" applyProtection="0"/>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24" fillId="0" borderId="163" applyFill="0" applyProtection="0">
      <alignment horizontal="right"/>
    </xf>
    <xf numFmtId="49" fontId="12" fillId="0" borderId="163" applyFill="0" applyProtection="0">
      <alignment horizontal="right"/>
    </xf>
    <xf numFmtId="0" fontId="39" fillId="54" borderId="163"/>
    <xf numFmtId="0" fontId="24"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39" fillId="54" borderId="163"/>
    <xf numFmtId="0" fontId="16" fillId="32" borderId="163" applyNumberFormat="0" applyProtection="0">
      <alignment horizontal="right"/>
    </xf>
    <xf numFmtId="0" fontId="16" fillId="32" borderId="163" applyNumberFormat="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2" fillId="48" borderId="162" applyNumberFormat="0" applyFont="0" applyAlignment="0" applyProtection="0"/>
    <xf numFmtId="0" fontId="16" fillId="32" borderId="163" applyNumberFormat="0" applyProtection="0">
      <alignment horizontal="right"/>
    </xf>
    <xf numFmtId="49" fontId="24" fillId="0" borderId="163" applyFill="0" applyProtection="0">
      <alignment horizontal="righ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21" fillId="0" borderId="161" applyNumberFormat="0" applyFill="0" applyAlignment="0" applyProtection="0"/>
    <xf numFmtId="0" fontId="39" fillId="54" borderId="163"/>
    <xf numFmtId="0" fontId="20" fillId="30" borderId="160"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1" fontId="12" fillId="0" borderId="163" applyFill="0" applyProtection="0">
      <alignment horizontal="right" vertical="top" wrapText="1"/>
    </xf>
    <xf numFmtId="0" fontId="18" fillId="29" borderId="159" applyNumberFormat="0" applyAlignment="0" applyProtection="0"/>
    <xf numFmtId="0" fontId="39" fillId="54" borderId="163"/>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18" fillId="29" borderId="159" applyNumberFormat="0" applyAlignment="0" applyProtection="0"/>
    <xf numFmtId="0" fontId="12"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0" fontId="39" fillId="54" borderId="163"/>
    <xf numFmtId="0" fontId="16" fillId="32" borderId="163" applyNumberFormat="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18" fillId="29" borderId="159" applyNumberFormat="0" applyAlignment="0" applyProtection="0"/>
    <xf numFmtId="1"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39" fillId="54" borderId="163"/>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24" fillId="0" borderId="163" applyFill="0" applyProtection="0">
      <alignment horizontal="right"/>
    </xf>
    <xf numFmtId="0" fontId="12" fillId="48" borderId="162" applyNumberFormat="0" applyFont="0" applyAlignment="0" applyProtection="0"/>
    <xf numFmtId="0" fontId="16" fillId="32" borderId="163" applyNumberFormat="0" applyProtection="0">
      <alignment horizontal="left"/>
    </xf>
    <xf numFmtId="0" fontId="21" fillId="0" borderId="161" applyNumberFormat="0" applyFill="0" applyAlignment="0" applyProtection="0"/>
    <xf numFmtId="0" fontId="12" fillId="0" borderId="163" applyFill="0" applyProtection="0">
      <alignment horizontal="right" vertical="top" wrapText="1"/>
    </xf>
    <xf numFmtId="0" fontId="39" fillId="54" borderId="163"/>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39" fillId="54" borderId="163"/>
    <xf numFmtId="0" fontId="39" fillId="54" borderId="163"/>
    <xf numFmtId="0" fontId="39" fillId="54" borderId="163"/>
    <xf numFmtId="1" fontId="24" fillId="0" borderId="163" applyFill="0" applyProtection="0">
      <alignment horizontal="right" vertical="top" wrapText="1"/>
    </xf>
    <xf numFmtId="0" fontId="39" fillId="54" borderId="163"/>
    <xf numFmtId="0" fontId="39" fillId="54" borderId="163"/>
    <xf numFmtId="1" fontId="24" fillId="0" borderId="163" applyFill="0" applyProtection="0">
      <alignment horizontal="right" vertical="top" wrapText="1"/>
    </xf>
    <xf numFmtId="0"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39" fillId="54" borderId="163"/>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39" fillId="54" borderId="163"/>
    <xf numFmtId="0" fontId="16" fillId="32" borderId="163" applyNumberFormat="0" applyProtection="0">
      <alignment horizontal="right"/>
    </xf>
    <xf numFmtId="0" fontId="21" fillId="0" borderId="161" applyNumberFormat="0" applyFill="0" applyAlignment="0" applyProtection="0"/>
    <xf numFmtId="2" fontId="24" fillId="0" borderId="163" applyFill="0" applyProtection="0">
      <alignment horizontal="right" vertical="top" wrapText="1"/>
    </xf>
    <xf numFmtId="0" fontId="20" fillId="30" borderId="160" applyNumberFormat="0" applyAlignment="0" applyProtection="0"/>
    <xf numFmtId="0" fontId="39" fillId="54" borderId="163"/>
    <xf numFmtId="2"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6" fillId="32" borderId="163" applyNumberFormat="0" applyProtection="0">
      <alignment horizontal="right"/>
    </xf>
    <xf numFmtId="0" fontId="18" fillId="29" borderId="159" applyNumberFormat="0" applyAlignment="0" applyProtection="0"/>
    <xf numFmtId="2" fontId="12"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16" fillId="32" borderId="163" applyNumberFormat="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24"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39" fillId="54" borderId="163"/>
    <xf numFmtId="0" fontId="39" fillId="54" borderId="163"/>
    <xf numFmtId="0" fontId="39" fillId="54" borderId="163"/>
    <xf numFmtId="0" fontId="21" fillId="0" borderId="161" applyNumberFormat="0" applyFill="0" applyAlignment="0" applyProtection="0"/>
    <xf numFmtId="0" fontId="28" fillId="30" borderId="159" applyNumberFormat="0" applyAlignment="0" applyProtection="0"/>
    <xf numFmtId="49" fontId="24" fillId="0" borderId="163" applyFill="0" applyProtection="0">
      <alignment horizontal="right"/>
    </xf>
    <xf numFmtId="0" fontId="12" fillId="48" borderId="162" applyNumberFormat="0" applyFont="0" applyAlignment="0" applyProtection="0"/>
    <xf numFmtId="1" fontId="24"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49" fontId="24" fillId="0" borderId="163" applyFill="0" applyProtection="0">
      <alignment horizontal="right"/>
    </xf>
    <xf numFmtId="1" fontId="12" fillId="0" borderId="163" applyFill="0" applyProtection="0">
      <alignment horizontal="right" vertical="top" wrapText="1"/>
    </xf>
    <xf numFmtId="49" fontId="24" fillId="0" borderId="163" applyFill="0" applyProtection="0">
      <alignment horizontal="right"/>
    </xf>
    <xf numFmtId="0" fontId="12" fillId="48" borderId="162" applyNumberFormat="0" applyFont="0" applyAlignment="0" applyProtection="0"/>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24" fillId="0" borderId="163" applyFill="0" applyProtection="0">
      <alignment horizontal="right"/>
    </xf>
    <xf numFmtId="0" fontId="39" fillId="54" borderId="163"/>
    <xf numFmtId="0" fontId="39" fillId="54" borderId="163"/>
    <xf numFmtId="49" fontId="24" fillId="0" borderId="163" applyFill="0" applyProtection="0">
      <alignment horizontal="right"/>
    </xf>
    <xf numFmtId="0" fontId="39" fillId="54" borderId="163"/>
    <xf numFmtId="0" fontId="12" fillId="0" borderId="163" applyFill="0" applyProtection="0">
      <alignment horizontal="right" vertical="top" wrapText="1"/>
    </xf>
    <xf numFmtId="1" fontId="24"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0" fontId="39" fillId="54" borderId="163"/>
    <xf numFmtId="0" fontId="16" fillId="32" borderId="163" applyNumberFormat="0" applyProtection="0">
      <alignment horizontal="lef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39" fillId="54" borderId="163"/>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49" fontId="24" fillId="0" borderId="163"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left"/>
    </xf>
    <xf numFmtId="0" fontId="18" fillId="29" borderId="159" applyNumberFormat="0" applyAlignment="0" applyProtection="0"/>
    <xf numFmtId="49" fontId="24" fillId="0" borderId="163" applyFill="0" applyProtection="0">
      <alignment horizontal="right"/>
    </xf>
    <xf numFmtId="0" fontId="28" fillId="30" borderId="159" applyNumberFormat="0" applyAlignment="0" applyProtection="0"/>
    <xf numFmtId="2"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39" fillId="54" borderId="163"/>
    <xf numFmtId="1" fontId="24"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0"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2" fillId="48" borderId="162" applyNumberFormat="0" applyFont="0" applyAlignment="0" applyProtection="0"/>
    <xf numFmtId="0" fontId="16" fillId="32" borderId="163" applyNumberFormat="0" applyProtection="0">
      <alignment horizontal="left"/>
    </xf>
    <xf numFmtId="49" fontId="24" fillId="0" borderId="163" applyFill="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20" fillId="30" borderId="160" applyNumberFormat="0" applyAlignment="0" applyProtection="0"/>
    <xf numFmtId="49" fontId="12"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1" fillId="0" borderId="161" applyNumberFormat="0" applyFill="0" applyAlignment="0" applyProtection="0"/>
    <xf numFmtId="0"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49" fontId="12"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2"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2" fillId="48" borderId="162" applyNumberFormat="0" applyFont="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3" applyFill="0" applyProtection="0">
      <alignment horizontal="right" vertical="top" wrapText="1"/>
    </xf>
    <xf numFmtId="0" fontId="21" fillId="0" borderId="161" applyNumberFormat="0" applyFill="0" applyAlignment="0" applyProtection="0"/>
    <xf numFmtId="2" fontId="12" fillId="0" borderId="163" applyFill="0" applyProtection="0">
      <alignment horizontal="right" vertical="top" wrapText="1"/>
    </xf>
    <xf numFmtId="0" fontId="39" fillId="54" borderId="163"/>
    <xf numFmtId="0" fontId="20" fillId="30" borderId="160" applyNumberFormat="0" applyAlignment="0" applyProtection="0"/>
    <xf numFmtId="0" fontId="39" fillId="54" borderId="163"/>
    <xf numFmtId="0" fontId="24" fillId="0" borderId="163" applyFill="0" applyProtection="0">
      <alignment horizontal="right" vertical="top" wrapText="1"/>
    </xf>
    <xf numFmtId="0" fontId="39" fillId="54" borderId="163"/>
    <xf numFmtId="0" fontId="16" fillId="32" borderId="163" applyNumberFormat="0" applyProtection="0">
      <alignment horizontal="left"/>
    </xf>
    <xf numFmtId="0" fontId="39" fillId="54" borderId="163"/>
    <xf numFmtId="1" fontId="24"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left"/>
    </xf>
    <xf numFmtId="0" fontId="21" fillId="0" borderId="161" applyNumberFormat="0" applyFill="0" applyAlignment="0" applyProtection="0"/>
    <xf numFmtId="0" fontId="39" fillId="54" borderId="163"/>
    <xf numFmtId="0"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39" fillId="54" borderId="163"/>
    <xf numFmtId="49" fontId="12" fillId="0" borderId="163" applyFill="0" applyProtection="0">
      <alignment horizontal="right"/>
    </xf>
    <xf numFmtId="49" fontId="12" fillId="0" borderId="163" applyFill="0" applyProtection="0">
      <alignment horizontal="right"/>
    </xf>
    <xf numFmtId="0" fontId="20" fillId="30" borderId="160" applyNumberFormat="0" applyAlignment="0" applyProtection="0"/>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1"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2" fillId="0" borderId="163" applyFill="0" applyProtection="0">
      <alignment horizontal="right" vertical="top" wrapText="1"/>
    </xf>
    <xf numFmtId="0" fontId="39" fillId="54" borderId="163"/>
    <xf numFmtId="49" fontId="24" fillId="0" borderId="163" applyFill="0" applyProtection="0">
      <alignment horizontal="right"/>
    </xf>
    <xf numFmtId="49" fontId="24"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2" fontId="24" fillId="0" borderId="163" applyFill="0" applyProtection="0">
      <alignment horizontal="right" vertical="top" wrapText="1"/>
    </xf>
    <xf numFmtId="0" fontId="24"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49" fontId="24"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right"/>
    </xf>
    <xf numFmtId="49" fontId="24" fillId="0" borderId="163" applyFill="0" applyProtection="0">
      <alignment horizontal="right"/>
    </xf>
    <xf numFmtId="0" fontId="16" fillId="32" borderId="163" applyNumberFormat="0" applyProtection="0">
      <alignment horizontal="left"/>
    </xf>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2"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left"/>
    </xf>
    <xf numFmtId="2" fontId="12" fillId="0" borderId="163" applyFill="0" applyProtection="0">
      <alignment horizontal="right" vertical="top" wrapText="1"/>
    </xf>
    <xf numFmtId="0" fontId="39" fillId="54" borderId="163"/>
    <xf numFmtId="0" fontId="39" fillId="54" borderId="163"/>
    <xf numFmtId="0" fontId="39" fillId="54" borderId="163"/>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39" fillId="54" borderId="163"/>
    <xf numFmtId="0" fontId="39" fillId="54" borderId="163"/>
    <xf numFmtId="0" fontId="39" fillId="54" borderId="163"/>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left"/>
    </xf>
    <xf numFmtId="0" fontId="39" fillId="54" borderId="163"/>
    <xf numFmtId="0" fontId="39" fillId="54" borderId="163"/>
    <xf numFmtId="0" fontId="39" fillId="54" borderId="163"/>
    <xf numFmtId="0" fontId="12" fillId="0" borderId="163"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0" fontId="28" fillId="30" borderId="159" applyNumberFormat="0" applyAlignment="0" applyProtection="0"/>
    <xf numFmtId="0" fontId="20" fillId="30" borderId="160" applyNumberFormat="0" applyAlignment="0" applyProtection="0"/>
    <xf numFmtId="0" fontId="12" fillId="48" borderId="162" applyNumberFormat="0" applyFont="0" applyAlignment="0" applyProtection="0"/>
    <xf numFmtId="0" fontId="28" fillId="30" borderId="159" applyNumberFormat="0" applyAlignment="0" applyProtection="0"/>
    <xf numFmtId="0" fontId="39" fillId="54" borderId="163"/>
    <xf numFmtId="0" fontId="39" fillId="54" borderId="163"/>
    <xf numFmtId="0" fontId="39" fillId="54" borderId="163"/>
    <xf numFmtId="0" fontId="28" fillId="30"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1" fillId="0" borderId="161" applyNumberFormat="0" applyFill="0" applyAlignment="0" applyProtection="0"/>
    <xf numFmtId="0" fontId="18" fillId="29"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20" fillId="30" borderId="160" applyNumberFormat="0" applyAlignment="0" applyProtection="0"/>
    <xf numFmtId="0" fontId="18" fillId="29" borderId="159" applyNumberFormat="0" applyAlignment="0" applyProtection="0"/>
    <xf numFmtId="0" fontId="39" fillId="54" borderId="163"/>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21" fillId="0" borderId="161" applyNumberFormat="0" applyFill="0" applyAlignment="0" applyProtection="0"/>
    <xf numFmtId="0" fontId="39" fillId="54" borderId="163"/>
    <xf numFmtId="0" fontId="21" fillId="0" borderId="161" applyNumberFormat="0" applyFill="0" applyAlignment="0" applyProtection="0"/>
    <xf numFmtId="0" fontId="39" fillId="54" borderId="163"/>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12" fillId="48" borderId="162"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0" fillId="30" borderId="160" applyNumberFormat="0" applyAlignment="0" applyProtection="0"/>
    <xf numFmtId="0" fontId="39" fillId="54" borderId="163"/>
    <xf numFmtId="0" fontId="39" fillId="54" borderId="163"/>
    <xf numFmtId="0" fontId="12" fillId="48" borderId="162" applyNumberFormat="0" applyFont="0" applyAlignment="0" applyProtection="0"/>
    <xf numFmtId="0" fontId="39" fillId="54" borderId="163"/>
    <xf numFmtId="0" fontId="21" fillId="0" borderId="161" applyNumberFormat="0" applyFill="0" applyAlignment="0" applyProtection="0"/>
    <xf numFmtId="0" fontId="21" fillId="0" borderId="161" applyNumberFormat="0" applyFill="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18" fillId="29" borderId="159" applyNumberFormat="0" applyAlignment="0" applyProtection="0"/>
    <xf numFmtId="0" fontId="21" fillId="0" borderId="161" applyNumberFormat="0" applyFill="0" applyAlignment="0" applyProtection="0"/>
    <xf numFmtId="0" fontId="20" fillId="30" borderId="160" applyNumberFormat="0" applyAlignment="0" applyProtection="0"/>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39" fillId="54" borderId="163"/>
    <xf numFmtId="0" fontId="39" fillId="54" borderId="163"/>
    <xf numFmtId="0" fontId="20" fillId="30" borderId="160"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28" fillId="30" borderId="159" applyNumberForma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8" fillId="29" borderId="159" applyNumberFormat="0" applyAlignment="0" applyProtection="0"/>
    <xf numFmtId="0" fontId="18" fillId="29" borderId="159" applyNumberFormat="0" applyAlignment="0" applyProtection="0"/>
    <xf numFmtId="0" fontId="28" fillId="30" borderId="159" applyNumberFormat="0" applyAlignment="0" applyProtection="0"/>
    <xf numFmtId="0" fontId="28" fillId="30"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0" fontId="12" fillId="48" borderId="162" applyNumberFormat="0" applyFon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0" fontId="12" fillId="48" borderId="162" applyNumberFormat="0" applyFont="0" applyAlignment="0" applyProtection="0"/>
    <xf numFmtId="0" fontId="39" fillId="54" borderId="163"/>
    <xf numFmtId="1" fontId="24" fillId="0" borderId="163" applyFill="0" applyProtection="0">
      <alignment horizontal="right" vertical="top" wrapText="1"/>
    </xf>
    <xf numFmtId="0" fontId="28" fillId="30" borderId="159" applyNumberFormat="0" applyAlignment="0" applyProtection="0"/>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right"/>
    </xf>
    <xf numFmtId="0" fontId="21" fillId="0" borderId="161" applyNumberFormat="0" applyFill="0" applyAlignment="0" applyProtection="0"/>
    <xf numFmtId="0" fontId="39" fillId="54" borderId="163"/>
    <xf numFmtId="0" fontId="18" fillId="29" borderId="159" applyNumberFormat="0" applyAlignment="0" applyProtection="0"/>
    <xf numFmtId="49" fontId="12" fillId="0" borderId="163" applyFill="0" applyProtection="0">
      <alignment horizontal="right"/>
    </xf>
    <xf numFmtId="0" fontId="20" fillId="30" borderId="160" applyNumberFormat="0" applyAlignment="0" applyProtection="0"/>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49" fontId="12" fillId="0" borderId="163" applyFill="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0" fontId="18" fillId="29" borderId="159" applyNumberFormat="0" applyAlignment="0" applyProtection="0"/>
    <xf numFmtId="0" fontId="39" fillId="54" borderId="163"/>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2" fontId="12"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39" fillId="54" borderId="163"/>
    <xf numFmtId="0"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12" fillId="48" borderId="162" applyNumberFormat="0" applyFont="0" applyAlignment="0" applyProtection="0"/>
    <xf numFmtId="49" fontId="24" fillId="0" borderId="163" applyFill="0" applyProtection="0">
      <alignment horizontal="right"/>
    </xf>
    <xf numFmtId="1"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0" fontId="39" fillId="54" borderId="163"/>
    <xf numFmtId="0" fontId="39" fillId="54" borderId="163"/>
    <xf numFmtId="0" fontId="12" fillId="0" borderId="163"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0" fontId="21" fillId="0" borderId="161" applyNumberFormat="0" applyFill="0" applyAlignment="0" applyProtection="0"/>
    <xf numFmtId="0" fontId="39" fillId="54" borderId="163"/>
    <xf numFmtId="49" fontId="12"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0" fillId="30" borderId="160" applyNumberFormat="0" applyAlignment="0" applyProtection="0"/>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39" fillId="54" borderId="163"/>
    <xf numFmtId="0" fontId="12"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49" fontId="12" fillId="0" borderId="163" applyFill="0" applyProtection="0">
      <alignment horizontal="right"/>
    </xf>
    <xf numFmtId="0" fontId="16" fillId="32" borderId="163" applyNumberFormat="0" applyProtection="0">
      <alignment horizontal="left"/>
    </xf>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18" fillId="29" borderId="159" applyNumberFormat="0" applyAlignment="0" applyProtection="0"/>
    <xf numFmtId="0" fontId="18" fillId="29" borderId="159" applyNumberFormat="0" applyAlignment="0" applyProtection="0"/>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0" fontId="16" fillId="32" borderId="163" applyNumberFormat="0" applyProtection="0">
      <alignment horizontal="righ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39" fillId="54" borderId="163"/>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28" fillId="30" borderId="159"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right"/>
    </xf>
    <xf numFmtId="0" fontId="39" fillId="54" borderId="163"/>
    <xf numFmtId="0" fontId="16" fillId="32" borderId="163" applyNumberFormat="0" applyProtection="0">
      <alignment horizontal="left"/>
    </xf>
    <xf numFmtId="49" fontId="24" fillId="0" borderId="163" applyFill="0" applyProtection="0">
      <alignment horizontal="right"/>
    </xf>
    <xf numFmtId="0" fontId="39" fillId="54" borderId="163"/>
    <xf numFmtId="0" fontId="18" fillId="29" borderId="159" applyNumberFormat="0" applyAlignment="0" applyProtection="0"/>
    <xf numFmtId="1" fontId="24"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21" fillId="0" borderId="161" applyNumberFormat="0" applyFill="0" applyAlignment="0" applyProtection="0"/>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0" fontId="12" fillId="48" borderId="162" applyNumberFormat="0" applyFont="0" applyAlignment="0" applyProtection="0"/>
    <xf numFmtId="0" fontId="28" fillId="30" borderId="159" applyNumberFormat="0" applyAlignment="0" applyProtection="0"/>
    <xf numFmtId="1" fontId="12" fillId="0" borderId="163" applyFill="0" applyProtection="0">
      <alignment horizontal="right" vertical="top" wrapText="1"/>
    </xf>
    <xf numFmtId="0" fontId="18" fillId="29" borderId="159" applyNumberFormat="0" applyAlignment="0" applyProtection="0"/>
    <xf numFmtId="49" fontId="12" fillId="0" borderId="163" applyFill="0" applyProtection="0">
      <alignment horizontal="right"/>
    </xf>
    <xf numFmtId="0" fontId="39" fillId="54" borderId="163"/>
    <xf numFmtId="2" fontId="12" fillId="0" borderId="163" applyFill="0" applyProtection="0">
      <alignment horizontal="right" vertical="top" wrapText="1"/>
    </xf>
    <xf numFmtId="0"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2" fontId="24"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24" fillId="0" borderId="163" applyFill="0" applyProtection="0">
      <alignment horizontal="right"/>
    </xf>
    <xf numFmtId="0" fontId="39" fillId="54" borderId="163"/>
    <xf numFmtId="0" fontId="39" fillId="54" borderId="163"/>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21" fillId="0" borderId="161" applyNumberFormat="0" applyFill="0" applyAlignment="0" applyProtection="0"/>
    <xf numFmtId="0" fontId="18" fillId="29" borderId="159" applyNumberForma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28" fillId="30" borderId="159" applyNumberFormat="0" applyAlignment="0" applyProtection="0"/>
    <xf numFmtId="0" fontId="18" fillId="29" borderId="159" applyNumberFormat="0" applyAlignment="0" applyProtection="0"/>
    <xf numFmtId="1" fontId="12" fillId="0" borderId="163" applyFill="0" applyProtection="0">
      <alignment horizontal="right" vertical="top" wrapText="1"/>
    </xf>
    <xf numFmtId="0" fontId="39" fillId="54" borderId="163"/>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0" fillId="30" borderId="160" applyNumberFormat="0" applyAlignment="0" applyProtection="0"/>
    <xf numFmtId="0" fontId="16" fillId="32" borderId="163" applyNumberFormat="0" applyProtection="0">
      <alignment horizontal="left"/>
    </xf>
    <xf numFmtId="2" fontId="24" fillId="0" borderId="163" applyFill="0" applyProtection="0">
      <alignment horizontal="right" vertical="top" wrapText="1"/>
    </xf>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0" fontId="39" fillId="54" borderId="163"/>
    <xf numFmtId="2" fontId="24" fillId="0" borderId="163" applyFill="0" applyProtection="0">
      <alignment horizontal="right" vertical="top" wrapText="1"/>
    </xf>
    <xf numFmtId="0" fontId="28" fillId="30" borderId="159" applyNumberFormat="0" applyAlignment="0" applyProtection="0"/>
    <xf numFmtId="49" fontId="12" fillId="0" borderId="163" applyFill="0" applyProtection="0">
      <alignment horizontal="right"/>
    </xf>
    <xf numFmtId="2" fontId="24" fillId="0" borderId="163" applyFill="0" applyProtection="0">
      <alignment horizontal="right" vertical="top" wrapText="1"/>
    </xf>
    <xf numFmtId="0"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49" fontId="12" fillId="0" borderId="163" applyFill="0" applyProtection="0">
      <alignment horizontal="right"/>
    </xf>
    <xf numFmtId="0" fontId="16" fillId="32" borderId="163" applyNumberFormat="0" applyProtection="0">
      <alignment horizontal="left"/>
    </xf>
    <xf numFmtId="0" fontId="20" fillId="30" borderId="160" applyNumberFormat="0" applyAlignment="0" applyProtection="0"/>
    <xf numFmtId="0" fontId="39" fillId="54" borderId="163"/>
    <xf numFmtId="2" fontId="12" fillId="0" borderId="163" applyFill="0" applyProtection="0">
      <alignment horizontal="right" vertical="top" wrapText="1"/>
    </xf>
    <xf numFmtId="0" fontId="39" fillId="54" borderId="163"/>
    <xf numFmtId="0" fontId="39" fillId="54" borderId="163"/>
    <xf numFmtId="0" fontId="16" fillId="32" borderId="163" applyNumberFormat="0" applyProtection="0">
      <alignment horizontal="left"/>
    </xf>
    <xf numFmtId="0" fontId="39" fillId="54" borderId="163"/>
    <xf numFmtId="49" fontId="12" fillId="0" borderId="163" applyFill="0" applyProtection="0">
      <alignment horizontal="right"/>
    </xf>
    <xf numFmtId="49" fontId="24" fillId="0" borderId="163" applyFill="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39" fillId="54" borderId="163"/>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39" fillId="54" borderId="163"/>
    <xf numFmtId="2"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0" fontId="39" fillId="54" borderId="163"/>
    <xf numFmtId="0" fontId="28" fillId="30" borderId="159" applyNumberFormat="0" applyAlignment="0" applyProtection="0"/>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2" fontId="12" fillId="0" borderId="163" applyFill="0" applyProtection="0">
      <alignment horizontal="right" vertical="top" wrapText="1"/>
    </xf>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21" fillId="0" borderId="161" applyNumberFormat="0" applyFill="0" applyAlignment="0" applyProtection="0"/>
    <xf numFmtId="49" fontId="12" fillId="0" borderId="163" applyFill="0" applyProtection="0">
      <alignment horizontal="right"/>
    </xf>
    <xf numFmtId="0" fontId="12" fillId="48" borderId="162" applyNumberFormat="0" applyFont="0" applyAlignment="0" applyProtection="0"/>
    <xf numFmtId="49" fontId="12" fillId="0" borderId="163" applyFill="0" applyProtection="0">
      <alignment horizontal="right"/>
    </xf>
    <xf numFmtId="0" fontId="21" fillId="0" borderId="161" applyNumberFormat="0" applyFill="0" applyAlignment="0" applyProtection="0"/>
    <xf numFmtId="49" fontId="12" fillId="0" borderId="163" applyFill="0" applyProtection="0">
      <alignment horizontal="right"/>
    </xf>
    <xf numFmtId="0" fontId="16" fillId="32" borderId="163" applyNumberFormat="0" applyProtection="0">
      <alignment horizontal="lef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12" fillId="0" borderId="163" applyFill="0" applyProtection="0">
      <alignment horizontal="right" vertical="top" wrapText="1"/>
    </xf>
    <xf numFmtId="0" fontId="39" fillId="54" borderId="163"/>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16" fillId="32" borderId="163" applyNumberFormat="0" applyProtection="0">
      <alignment horizontal="lef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left"/>
    </xf>
    <xf numFmtId="49" fontId="24" fillId="0" borderId="163" applyFill="0" applyProtection="0">
      <alignment horizontal="right"/>
    </xf>
    <xf numFmtId="0" fontId="20" fillId="30" borderId="160" applyNumberFormat="0" applyAlignment="0" applyProtection="0"/>
    <xf numFmtId="0" fontId="16" fillId="32" borderId="163" applyNumberFormat="0" applyProtection="0">
      <alignment horizontal="left"/>
    </xf>
    <xf numFmtId="0" fontId="39" fillId="54" borderId="163"/>
    <xf numFmtId="0" fontId="20" fillId="30" borderId="160" applyNumberFormat="0" applyAlignment="0" applyProtection="0"/>
    <xf numFmtId="1"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18" fillId="29" borderId="159" applyNumberFormat="0" applyAlignment="0" applyProtection="0"/>
    <xf numFmtId="0" fontId="39" fillId="54" borderId="163"/>
    <xf numFmtId="0" fontId="39" fillId="54" borderId="163"/>
    <xf numFmtId="0" fontId="21" fillId="0" borderId="161" applyNumberFormat="0" applyFill="0" applyAlignment="0" applyProtection="0"/>
    <xf numFmtId="49" fontId="12" fillId="0" borderId="163" applyFill="0" applyProtection="0">
      <alignment horizontal="right"/>
    </xf>
    <xf numFmtId="0" fontId="20" fillId="30" borderId="160" applyNumberFormat="0" applyAlignment="0" applyProtection="0"/>
    <xf numFmtId="2" fontId="24"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49" fontId="12" fillId="0" borderId="163" applyFill="0" applyProtection="0">
      <alignment horizontal="right"/>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28" fillId="30" borderId="159" applyNumberFormat="0" applyAlignment="0" applyProtection="0"/>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49" fontId="24" fillId="0" borderId="163" applyFill="0" applyProtection="0">
      <alignment horizontal="right"/>
    </xf>
    <xf numFmtId="2" fontId="12" fillId="0" borderId="163" applyFill="0" applyProtection="0">
      <alignment horizontal="right" vertical="top" wrapText="1"/>
    </xf>
    <xf numFmtId="0" fontId="39" fillId="54" borderId="163"/>
    <xf numFmtId="0" fontId="39" fillId="54" borderId="163"/>
    <xf numFmtId="49" fontId="12" fillId="0" borderId="163" applyFill="0" applyProtection="0">
      <alignment horizontal="right"/>
    </xf>
    <xf numFmtId="0" fontId="39" fillId="54" borderId="163"/>
    <xf numFmtId="0" fontId="39" fillId="54" borderId="163"/>
    <xf numFmtId="0" fontId="39" fillId="54" borderId="163"/>
    <xf numFmtId="0" fontId="28" fillId="30" borderId="159" applyNumberForma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8" fillId="29" borderId="159" applyNumberFormat="0" applyAlignment="0" applyProtection="0"/>
    <xf numFmtId="0" fontId="18" fillId="29" borderId="159" applyNumberFormat="0" applyAlignment="0" applyProtection="0"/>
    <xf numFmtId="0" fontId="28" fillId="30" borderId="159" applyNumberFormat="0" applyAlignment="0" applyProtection="0"/>
    <xf numFmtId="0" fontId="28" fillId="30"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28" fillId="30" borderId="159" applyNumberFormat="0" applyAlignment="0" applyProtection="0"/>
    <xf numFmtId="0" fontId="12" fillId="48" borderId="162" applyNumberFormat="0" applyFont="0" applyAlignment="0" applyProtection="0"/>
    <xf numFmtId="0"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24" fillId="0" borderId="163" applyFill="0" applyProtection="0">
      <alignment horizontal="right" vertical="top" wrapText="1"/>
    </xf>
    <xf numFmtId="0" fontId="39" fillId="54" borderId="163"/>
    <xf numFmtId="0" fontId="16" fillId="32" borderId="163" applyNumberFormat="0" applyProtection="0">
      <alignment horizontal="right"/>
    </xf>
    <xf numFmtId="0" fontId="28" fillId="30" borderId="159" applyNumberFormat="0" applyAlignment="0" applyProtection="0"/>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24" fillId="0" borderId="163" applyFill="0" applyProtection="0">
      <alignment horizontal="right"/>
    </xf>
    <xf numFmtId="49" fontId="12" fillId="0" borderId="163" applyFill="0" applyProtection="0">
      <alignment horizontal="right"/>
    </xf>
    <xf numFmtId="0" fontId="39" fillId="54" borderId="163"/>
    <xf numFmtId="0" fontId="24"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left"/>
    </xf>
    <xf numFmtId="0" fontId="16" fillId="32" borderId="163" applyNumberFormat="0" applyProtection="0">
      <alignment horizontal="left"/>
    </xf>
    <xf numFmtId="0" fontId="12" fillId="48" borderId="162" applyNumberFormat="0" applyFont="0" applyAlignment="0" applyProtection="0"/>
    <xf numFmtId="0" fontId="39" fillId="54" borderId="163"/>
    <xf numFmtId="0" fontId="16" fillId="32" borderId="163" applyNumberFormat="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2" fillId="48" borderId="162" applyNumberFormat="0" applyFont="0" applyAlignment="0" applyProtection="0"/>
    <xf numFmtId="0" fontId="16" fillId="32" borderId="163" applyNumberFormat="0" applyProtection="0">
      <alignment horizontal="right"/>
    </xf>
    <xf numFmtId="49" fontId="24" fillId="0" borderId="163" applyFill="0" applyProtection="0">
      <alignment horizontal="righ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21" fillId="0" borderId="161" applyNumberFormat="0" applyFill="0" applyAlignment="0" applyProtection="0"/>
    <xf numFmtId="0" fontId="39" fillId="54" borderId="163"/>
    <xf numFmtId="0" fontId="20" fillId="30" borderId="160"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1" fontId="12" fillId="0" borderId="163" applyFill="0" applyProtection="0">
      <alignment horizontal="right" vertical="top" wrapText="1"/>
    </xf>
    <xf numFmtId="0" fontId="18" fillId="29" borderId="159" applyNumberFormat="0" applyAlignment="0" applyProtection="0"/>
    <xf numFmtId="0" fontId="39" fillId="54" borderId="163"/>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18" fillId="29" borderId="159" applyNumberFormat="0" applyAlignment="0" applyProtection="0"/>
    <xf numFmtId="0" fontId="12"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0" fontId="39" fillId="54" borderId="163"/>
    <xf numFmtId="0" fontId="16" fillId="32" borderId="163" applyNumberFormat="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0" fontId="39" fillId="54" borderId="163"/>
    <xf numFmtId="0" fontId="18" fillId="29" borderId="159" applyNumberFormat="0" applyAlignment="0" applyProtection="0"/>
    <xf numFmtId="1"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39" fillId="54" borderId="163"/>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24" fillId="0" borderId="163" applyFill="0" applyProtection="0">
      <alignment horizontal="right"/>
    </xf>
    <xf numFmtId="0" fontId="12" fillId="48" borderId="162" applyNumberFormat="0" applyFont="0" applyAlignment="0" applyProtection="0"/>
    <xf numFmtId="0" fontId="16" fillId="32" borderId="163" applyNumberFormat="0" applyProtection="0">
      <alignment horizontal="left"/>
    </xf>
    <xf numFmtId="0" fontId="21" fillId="0" borderId="161" applyNumberFormat="0" applyFill="0" applyAlignment="0" applyProtection="0"/>
    <xf numFmtId="0" fontId="12" fillId="0" borderId="163" applyFill="0" applyProtection="0">
      <alignment horizontal="right" vertical="top" wrapText="1"/>
    </xf>
    <xf numFmtId="0" fontId="39" fillId="54" borderId="163"/>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39" fillId="54" borderId="163"/>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39" fillId="54" borderId="163"/>
    <xf numFmtId="0" fontId="16" fillId="32" borderId="163" applyNumberFormat="0" applyProtection="0">
      <alignment horizontal="right"/>
    </xf>
    <xf numFmtId="0" fontId="21" fillId="0" borderId="161" applyNumberFormat="0" applyFill="0" applyAlignment="0" applyProtection="0"/>
    <xf numFmtId="2" fontId="24" fillId="0" borderId="163" applyFill="0" applyProtection="0">
      <alignment horizontal="right" vertical="top" wrapText="1"/>
    </xf>
    <xf numFmtId="0" fontId="20" fillId="30" borderId="160" applyNumberFormat="0" applyAlignment="0" applyProtection="0"/>
    <xf numFmtId="0" fontId="39" fillId="54" borderId="163"/>
    <xf numFmtId="2"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16" fillId="32" borderId="163" applyNumberFormat="0" applyProtection="0">
      <alignment horizontal="right"/>
    </xf>
    <xf numFmtId="0" fontId="18" fillId="29" borderId="159" applyNumberFormat="0" applyAlignment="0" applyProtection="0"/>
    <xf numFmtId="2" fontId="12" fillId="0" borderId="163"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16" fillId="32" borderId="163" applyNumberFormat="0" applyProtection="0">
      <alignment horizontal="right"/>
    </xf>
    <xf numFmtId="49" fontId="12" fillId="0" borderId="163" applyFill="0" applyProtection="0">
      <alignment horizontal="right"/>
    </xf>
    <xf numFmtId="1"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24"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39" fillId="54" borderId="163"/>
    <xf numFmtId="0" fontId="21" fillId="0" borderId="161" applyNumberFormat="0" applyFill="0" applyAlignment="0" applyProtection="0"/>
    <xf numFmtId="0" fontId="28" fillId="30" borderId="159" applyNumberFormat="0" applyAlignment="0" applyProtection="0"/>
    <xf numFmtId="49" fontId="24" fillId="0" borderId="163" applyFill="0" applyProtection="0">
      <alignment horizontal="right"/>
    </xf>
    <xf numFmtId="0" fontId="12" fillId="48" borderId="162" applyNumberFormat="0" applyFont="0" applyAlignment="0" applyProtection="0"/>
    <xf numFmtId="1" fontId="24"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20" fillId="30" borderId="160" applyNumberFormat="0" applyAlignment="0" applyProtection="0"/>
    <xf numFmtId="49" fontId="24" fillId="0" borderId="163" applyFill="0" applyProtection="0">
      <alignment horizontal="right"/>
    </xf>
    <xf numFmtId="1" fontId="12" fillId="0" borderId="163" applyFill="0" applyProtection="0">
      <alignment horizontal="right" vertical="top" wrapText="1"/>
    </xf>
    <xf numFmtId="49" fontId="24" fillId="0" borderId="163" applyFill="0" applyProtection="0">
      <alignment horizontal="right"/>
    </xf>
    <xf numFmtId="0" fontId="12" fillId="48" borderId="162" applyNumberFormat="0" applyFont="0" applyAlignment="0" applyProtection="0"/>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lef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39" fillId="54" borderId="163"/>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49" fontId="24" fillId="0" borderId="163"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6" fillId="32" borderId="163" applyNumberFormat="0" applyProtection="0">
      <alignment horizontal="left"/>
    </xf>
    <xf numFmtId="0" fontId="18" fillId="29" borderId="159" applyNumberFormat="0" applyAlignment="0" applyProtection="0"/>
    <xf numFmtId="49" fontId="24" fillId="0" borderId="163" applyFill="0" applyProtection="0">
      <alignment horizontal="right"/>
    </xf>
    <xf numFmtId="0" fontId="28" fillId="30" borderId="159" applyNumberFormat="0" applyAlignment="0" applyProtection="0"/>
    <xf numFmtId="2" fontId="24"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0" fontId="39" fillId="54" borderId="163"/>
    <xf numFmtId="1" fontId="24"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0"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2" fillId="48" borderId="162" applyNumberFormat="0" applyFont="0" applyAlignment="0" applyProtection="0"/>
    <xf numFmtId="0" fontId="16" fillId="32" borderId="163" applyNumberFormat="0" applyProtection="0">
      <alignment horizontal="left"/>
    </xf>
    <xf numFmtId="49" fontId="24" fillId="0" borderId="163" applyFill="0" applyProtection="0">
      <alignment horizontal="right"/>
    </xf>
    <xf numFmtId="49" fontId="12" fillId="0" borderId="163" applyFill="0" applyProtection="0">
      <alignment horizontal="right"/>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20" fillId="30" borderId="160" applyNumberFormat="0" applyAlignment="0" applyProtection="0"/>
    <xf numFmtId="49" fontId="12"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1" fontId="12" fillId="0" borderId="163" applyFill="0" applyProtection="0">
      <alignment horizontal="right" vertical="top" wrapText="1"/>
    </xf>
    <xf numFmtId="0" fontId="28" fillId="30" borderId="159" applyNumberForma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1" fillId="0" borderId="161" applyNumberFormat="0" applyFill="0" applyAlignment="0" applyProtection="0"/>
    <xf numFmtId="0"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49" fontId="12"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1" fontId="24"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1" fontId="12" fillId="0" borderId="163" applyFill="0" applyProtection="0">
      <alignment horizontal="right" vertical="top" wrapText="1"/>
    </xf>
    <xf numFmtId="0" fontId="21" fillId="0" borderId="161" applyNumberFormat="0" applyFill="0" applyAlignment="0" applyProtection="0"/>
    <xf numFmtId="2" fontId="12" fillId="0" borderId="163" applyFill="0" applyProtection="0">
      <alignment horizontal="right" vertical="top" wrapText="1"/>
    </xf>
    <xf numFmtId="0" fontId="39" fillId="54" borderId="163"/>
    <xf numFmtId="0" fontId="20" fillId="30" borderId="160" applyNumberFormat="0" applyAlignment="0" applyProtection="0"/>
    <xf numFmtId="0" fontId="39" fillId="54" borderId="163"/>
    <xf numFmtId="0" fontId="24" fillId="0" borderId="163" applyFill="0" applyProtection="0">
      <alignment horizontal="right" vertical="top" wrapText="1"/>
    </xf>
    <xf numFmtId="0" fontId="39" fillId="54" borderId="163"/>
    <xf numFmtId="0" fontId="16" fillId="32" borderId="163" applyNumberFormat="0" applyProtection="0">
      <alignment horizontal="left"/>
    </xf>
    <xf numFmtId="0" fontId="39" fillId="54" borderId="163"/>
    <xf numFmtId="1" fontId="24"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left"/>
    </xf>
    <xf numFmtId="0" fontId="21" fillId="0" borderId="161" applyNumberFormat="0" applyFill="0" applyAlignment="0" applyProtection="0"/>
    <xf numFmtId="0" fontId="39" fillId="54" borderId="163"/>
    <xf numFmtId="0" fontId="12" fillId="0" borderId="163" applyFill="0" applyProtection="0">
      <alignment horizontal="right" vertical="top" wrapText="1"/>
    </xf>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39" fillId="54" borderId="163"/>
    <xf numFmtId="49" fontId="12" fillId="0" borderId="163" applyFill="0" applyProtection="0">
      <alignment horizontal="right"/>
    </xf>
    <xf numFmtId="0" fontId="20" fillId="30" borderId="160" applyNumberFormat="0" applyAlignment="0" applyProtection="0"/>
    <xf numFmtId="0" fontId="39" fillId="54" borderId="163"/>
    <xf numFmtId="49" fontId="24" fillId="0" borderId="163" applyFill="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1"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2" fillId="0" borderId="163" applyFill="0" applyProtection="0">
      <alignment horizontal="right" vertical="top" wrapText="1"/>
    </xf>
    <xf numFmtId="0" fontId="39" fillId="54" borderId="163"/>
    <xf numFmtId="49" fontId="24" fillId="0" borderId="163" applyFill="0" applyProtection="0">
      <alignment horizontal="right"/>
    </xf>
    <xf numFmtId="49" fontId="24"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2" fontId="24" fillId="0" borderId="163" applyFill="0" applyProtection="0">
      <alignment horizontal="right" vertical="top" wrapText="1"/>
    </xf>
    <xf numFmtId="0" fontId="24"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49" fontId="24" fillId="0" borderId="163" applyFill="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right"/>
    </xf>
    <xf numFmtId="0" fontId="39" fillId="54" borderId="163"/>
    <xf numFmtId="0"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16" fillId="32" borderId="163" applyNumberFormat="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3"/>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right"/>
    </xf>
    <xf numFmtId="1" fontId="12" fillId="0" borderId="163" applyFill="0" applyProtection="0">
      <alignment horizontal="right" vertical="top" wrapText="1"/>
    </xf>
    <xf numFmtId="0" fontId="39" fillId="54" borderId="163"/>
    <xf numFmtId="0" fontId="39" fillId="54" borderId="163"/>
    <xf numFmtId="0"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39" fillId="54" borderId="163"/>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left"/>
    </xf>
    <xf numFmtId="2" fontId="12" fillId="0" borderId="163" applyFill="0" applyProtection="0">
      <alignment horizontal="right" vertical="top" wrapText="1"/>
    </xf>
    <xf numFmtId="0" fontId="39" fillId="54" borderId="163"/>
    <xf numFmtId="0" fontId="39" fillId="54" borderId="163"/>
    <xf numFmtId="0" fontId="39" fillId="54" borderId="163"/>
    <xf numFmtId="0" fontId="18" fillId="29" borderId="159" applyNumberFormat="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39" fillId="54" borderId="163"/>
    <xf numFmtId="0" fontId="39" fillId="54" borderId="163"/>
    <xf numFmtId="0" fontId="39" fillId="54" borderId="163"/>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left"/>
    </xf>
    <xf numFmtId="0" fontId="39" fillId="54" borderId="163"/>
    <xf numFmtId="0" fontId="39" fillId="54" borderId="163"/>
    <xf numFmtId="0" fontId="39" fillId="54" borderId="163"/>
    <xf numFmtId="0" fontId="12" fillId="0" borderId="163"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0" fontId="12" fillId="48" borderId="162" applyNumberFormat="0" applyFont="0" applyAlignment="0" applyProtection="0"/>
    <xf numFmtId="0" fontId="28" fillId="30" borderId="159" applyNumberFormat="0" applyAlignment="0" applyProtection="0"/>
    <xf numFmtId="0" fontId="20" fillId="30" borderId="160" applyNumberFormat="0" applyAlignment="0" applyProtection="0"/>
    <xf numFmtId="0" fontId="12" fillId="48" borderId="162" applyNumberFormat="0" applyFont="0" applyAlignment="0" applyProtection="0"/>
    <xf numFmtId="0" fontId="28" fillId="30" borderId="159" applyNumberFormat="0" applyAlignment="0" applyProtection="0"/>
    <xf numFmtId="0" fontId="39" fillId="54" borderId="163"/>
    <xf numFmtId="0" fontId="39" fillId="54" borderId="163"/>
    <xf numFmtId="0" fontId="39" fillId="54" borderId="163"/>
    <xf numFmtId="0" fontId="28" fillId="30"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1" fillId="0" borderId="161" applyNumberFormat="0" applyFill="0" applyAlignment="0" applyProtection="0"/>
    <xf numFmtId="0" fontId="18" fillId="29" borderId="159"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20" fillId="30" borderId="160" applyNumberFormat="0" applyAlignment="0" applyProtection="0"/>
    <xf numFmtId="0" fontId="18" fillId="29" borderId="159" applyNumberFormat="0" applyAlignment="0" applyProtection="0"/>
    <xf numFmtId="0" fontId="39" fillId="54" borderId="163"/>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20" fillId="30" borderId="160" applyNumberFormat="0" applyAlignment="0" applyProtection="0"/>
    <xf numFmtId="0" fontId="39" fillId="54" borderId="163"/>
    <xf numFmtId="0" fontId="21" fillId="0" borderId="161" applyNumberFormat="0" applyFill="0" applyAlignment="0" applyProtection="0"/>
    <xf numFmtId="0" fontId="39" fillId="54" borderId="163"/>
    <xf numFmtId="0" fontId="21" fillId="0" borderId="161" applyNumberFormat="0" applyFill="0" applyAlignment="0" applyProtection="0"/>
    <xf numFmtId="0" fontId="39" fillId="54" borderId="163"/>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12" fillId="48" borderId="162"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28" fillId="30"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20" fillId="30" borderId="160" applyNumberFormat="0" applyAlignment="0" applyProtection="0"/>
    <xf numFmtId="0" fontId="39" fillId="54" borderId="163"/>
    <xf numFmtId="0" fontId="39" fillId="54" borderId="163"/>
    <xf numFmtId="0" fontId="12" fillId="48" borderId="162" applyNumberFormat="0" applyFont="0" applyAlignment="0" applyProtection="0"/>
    <xf numFmtId="0" fontId="39" fillId="54" borderId="163"/>
    <xf numFmtId="0" fontId="21" fillId="0" borderId="161" applyNumberFormat="0" applyFill="0" applyAlignment="0" applyProtection="0"/>
    <xf numFmtId="0" fontId="21" fillId="0" borderId="161" applyNumberFormat="0" applyFill="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18" fillId="29" borderId="159" applyNumberFormat="0" applyAlignment="0" applyProtection="0"/>
    <xf numFmtId="0" fontId="21" fillId="0" borderId="161" applyNumberFormat="0" applyFill="0" applyAlignment="0" applyProtection="0"/>
    <xf numFmtId="0" fontId="20" fillId="30" borderId="160" applyNumberFormat="0" applyAlignment="0" applyProtection="0"/>
    <xf numFmtId="0" fontId="18" fillId="29" borderId="159" applyNumberFormat="0" applyAlignment="0" applyProtection="0"/>
    <xf numFmtId="0" fontId="39" fillId="54" borderId="163"/>
    <xf numFmtId="0" fontId="18" fillId="29" borderId="159" applyNumberFormat="0" applyAlignment="0" applyProtection="0"/>
    <xf numFmtId="0" fontId="39" fillId="54" borderId="163"/>
    <xf numFmtId="0" fontId="39" fillId="54" borderId="163"/>
    <xf numFmtId="0" fontId="39" fillId="54" borderId="163"/>
    <xf numFmtId="0" fontId="39" fillId="54" borderId="163"/>
    <xf numFmtId="0" fontId="12" fillId="48" borderId="162" applyNumberFormat="0" applyFont="0" applyAlignment="0" applyProtection="0"/>
    <xf numFmtId="0" fontId="39" fillId="54" borderId="163"/>
    <xf numFmtId="0" fontId="39" fillId="54" borderId="163"/>
    <xf numFmtId="0" fontId="20" fillId="30" borderId="160" applyNumberFormat="0" applyAlignment="0" applyProtection="0"/>
    <xf numFmtId="0" fontId="12" fillId="48" borderId="162"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28" fillId="30" borderId="159" applyNumberForma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8" fillId="29" borderId="159" applyNumberFormat="0" applyAlignment="0" applyProtection="0"/>
    <xf numFmtId="0" fontId="18" fillId="29" borderId="159" applyNumberFormat="0" applyAlignment="0" applyProtection="0"/>
    <xf numFmtId="0" fontId="28" fillId="30" borderId="159" applyNumberFormat="0" applyAlignment="0" applyProtection="0"/>
    <xf numFmtId="0" fontId="28" fillId="30"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right"/>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0" fontId="12" fillId="48" borderId="162" applyNumberFormat="0" applyFont="0" applyAlignment="0" applyProtection="0"/>
    <xf numFmtId="0"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4" fillId="0" borderId="163" applyFill="0" applyProtection="0">
      <alignment horizontal="right" vertical="top" wrapText="1"/>
    </xf>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0" fontId="12" fillId="48" borderId="162" applyNumberFormat="0" applyFont="0" applyAlignment="0" applyProtection="0"/>
    <xf numFmtId="2"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0" fontId="12" fillId="0" borderId="163" applyFill="0" applyProtection="0">
      <alignment horizontal="right" vertical="top" wrapText="1"/>
    </xf>
    <xf numFmtId="0" fontId="12" fillId="48" borderId="162" applyNumberFormat="0" applyFont="0" applyAlignment="0" applyProtection="0"/>
    <xf numFmtId="0" fontId="39" fillId="54" borderId="163"/>
    <xf numFmtId="1" fontId="24" fillId="0" borderId="163" applyFill="0" applyProtection="0">
      <alignment horizontal="right" vertical="top" wrapText="1"/>
    </xf>
    <xf numFmtId="0" fontId="28" fillId="30" borderId="159" applyNumberFormat="0" applyAlignment="0" applyProtection="0"/>
    <xf numFmtId="0" fontId="12" fillId="0" borderId="163" applyFill="0" applyProtection="0">
      <alignment horizontal="right" vertical="top" wrapText="1"/>
    </xf>
    <xf numFmtId="0" fontId="16" fillId="32" borderId="163" applyNumberFormat="0" applyProtection="0">
      <alignment horizontal="left"/>
    </xf>
    <xf numFmtId="0" fontId="39" fillId="54" borderId="163"/>
    <xf numFmtId="0" fontId="16" fillId="32" borderId="163" applyNumberFormat="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right"/>
    </xf>
    <xf numFmtId="0" fontId="21" fillId="0" borderId="161" applyNumberFormat="0" applyFill="0" applyAlignment="0" applyProtection="0"/>
    <xf numFmtId="0" fontId="39" fillId="54" borderId="163"/>
    <xf numFmtId="0" fontId="18" fillId="29" borderId="159" applyNumberFormat="0" applyAlignment="0" applyProtection="0"/>
    <xf numFmtId="49" fontId="12" fillId="0" borderId="163" applyFill="0" applyProtection="0">
      <alignment horizontal="right"/>
    </xf>
    <xf numFmtId="0" fontId="20" fillId="30" borderId="160" applyNumberFormat="0" applyAlignment="0" applyProtection="0"/>
    <xf numFmtId="49" fontId="24"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49" fontId="12" fillId="0" borderId="163" applyFill="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0" fontId="18" fillId="29" borderId="159" applyNumberFormat="0" applyAlignment="0" applyProtection="0"/>
    <xf numFmtId="0" fontId="39" fillId="54" borderId="163"/>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2" fontId="12"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2" fontId="12"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39" fillId="54" borderId="163"/>
    <xf numFmtId="0" fontId="24"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2"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left"/>
    </xf>
    <xf numFmtId="1" fontId="24" fillId="0" borderId="163" applyFill="0" applyProtection="0">
      <alignment horizontal="right" vertical="top" wrapText="1"/>
    </xf>
    <xf numFmtId="1"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2" fontId="12"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2"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right"/>
    </xf>
    <xf numFmtId="0" fontId="16" fillId="32" borderId="163" applyNumberFormat="0" applyProtection="0">
      <alignment horizontal="left"/>
    </xf>
    <xf numFmtId="1"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2" fontId="12"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12" fillId="48" borderId="162" applyNumberFormat="0" applyFont="0" applyAlignment="0" applyProtection="0"/>
    <xf numFmtId="49" fontId="24" fillId="0" borderId="163" applyFill="0" applyProtection="0">
      <alignment horizontal="right"/>
    </xf>
    <xf numFmtId="1" fontId="12" fillId="0" borderId="163" applyFill="0" applyProtection="0">
      <alignment horizontal="right" vertical="top" wrapText="1"/>
    </xf>
    <xf numFmtId="1" fontId="24" fillId="0" borderId="163" applyFill="0" applyProtection="0">
      <alignment horizontal="right" vertical="top" wrapText="1"/>
    </xf>
    <xf numFmtId="0" fontId="39" fillId="54" borderId="163"/>
    <xf numFmtId="0" fontId="39" fillId="54" borderId="163"/>
    <xf numFmtId="0" fontId="39" fillId="54" borderId="163"/>
    <xf numFmtId="0" fontId="12" fillId="0" borderId="163"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0" fontId="21" fillId="0" borderId="161" applyNumberFormat="0" applyFill="0" applyAlignment="0" applyProtection="0"/>
    <xf numFmtId="0" fontId="39" fillId="54" borderId="163"/>
    <xf numFmtId="49" fontId="12"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0" fillId="30" borderId="160" applyNumberFormat="0" applyAlignment="0" applyProtection="0"/>
    <xf numFmtId="49" fontId="24"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39" fillId="54" borderId="163"/>
    <xf numFmtId="0" fontId="12"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1" fontId="24" fillId="0" borderId="163" applyFill="0" applyProtection="0">
      <alignment horizontal="right" vertical="top" wrapText="1"/>
    </xf>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49" fontId="12" fillId="0" borderId="163" applyFill="0" applyProtection="0">
      <alignment horizontal="right"/>
    </xf>
    <xf numFmtId="0" fontId="16" fillId="32" borderId="163" applyNumberFormat="0" applyProtection="0">
      <alignment horizontal="left"/>
    </xf>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0" fontId="28" fillId="30" borderId="159" applyNumberFormat="0" applyAlignment="0" applyProtection="0"/>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0" fontId="39" fillId="54" borderId="163"/>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18" fillId="29" borderId="159" applyNumberFormat="0" applyAlignment="0" applyProtection="0"/>
    <xf numFmtId="0" fontId="18" fillId="29" borderId="159" applyNumberFormat="0" applyAlignment="0" applyProtection="0"/>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0" fontId="16" fillId="32" borderId="163" applyNumberFormat="0" applyProtection="0">
      <alignment horizontal="righ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39" fillId="54" borderId="163"/>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left"/>
    </xf>
    <xf numFmtId="0" fontId="12" fillId="48" borderId="162" applyNumberFormat="0" applyFont="0" applyAlignment="0" applyProtection="0"/>
    <xf numFmtId="0" fontId="28" fillId="30" borderId="159" applyNumberFormat="0" applyAlignment="0" applyProtection="0"/>
    <xf numFmtId="0" fontId="16" fillId="32" borderId="163" applyNumberFormat="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0" fontId="24" fillId="0" borderId="163" applyFill="0" applyProtection="0">
      <alignment horizontal="right" vertical="top" wrapText="1"/>
    </xf>
    <xf numFmtId="49" fontId="12" fillId="0" borderId="163" applyFill="0" applyProtection="0">
      <alignment horizontal="right"/>
    </xf>
    <xf numFmtId="0" fontId="39" fillId="54" borderId="163"/>
    <xf numFmtId="0" fontId="16" fillId="32" borderId="163" applyNumberFormat="0" applyProtection="0">
      <alignment horizontal="right"/>
    </xf>
    <xf numFmtId="0" fontId="39" fillId="54" borderId="163"/>
    <xf numFmtId="0" fontId="16" fillId="32" borderId="163" applyNumberFormat="0" applyProtection="0">
      <alignment horizontal="left"/>
    </xf>
    <xf numFmtId="49" fontId="24" fillId="0" borderId="163" applyFill="0" applyProtection="0">
      <alignment horizontal="right"/>
    </xf>
    <xf numFmtId="0" fontId="39" fillId="54" borderId="163"/>
    <xf numFmtId="0" fontId="18" fillId="29" borderId="159" applyNumberFormat="0" applyAlignment="0" applyProtection="0"/>
    <xf numFmtId="1" fontId="24" fillId="0" borderId="163" applyFill="0" applyProtection="0">
      <alignment horizontal="right" vertical="top" wrapText="1"/>
    </xf>
    <xf numFmtId="0" fontId="16" fillId="32" borderId="163" applyNumberFormat="0" applyProtection="0">
      <alignment horizontal="right"/>
    </xf>
    <xf numFmtId="49" fontId="24" fillId="0" borderId="163" applyFill="0" applyProtection="0">
      <alignment horizontal="right"/>
    </xf>
    <xf numFmtId="0" fontId="16" fillId="32" borderId="163" applyNumberFormat="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39" fillId="54" borderId="163"/>
    <xf numFmtId="49" fontId="12" fillId="0" borderId="163" applyFill="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2"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21" fillId="0" borderId="161" applyNumberFormat="0" applyFill="0" applyAlignment="0" applyProtection="0"/>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39" fillId="54" borderId="163"/>
    <xf numFmtId="0" fontId="12" fillId="48" borderId="162" applyNumberFormat="0" applyFont="0" applyAlignment="0" applyProtection="0"/>
    <xf numFmtId="0" fontId="28" fillId="30" borderId="159" applyNumberFormat="0" applyAlignment="0" applyProtection="0"/>
    <xf numFmtId="1" fontId="12" fillId="0" borderId="163" applyFill="0" applyProtection="0">
      <alignment horizontal="right" vertical="top" wrapText="1"/>
    </xf>
    <xf numFmtId="0" fontId="18" fillId="29" borderId="159" applyNumberFormat="0" applyAlignment="0" applyProtection="0"/>
    <xf numFmtId="49" fontId="12" fillId="0" borderId="163" applyFill="0" applyProtection="0">
      <alignment horizontal="right"/>
    </xf>
    <xf numFmtId="0" fontId="39" fillId="54" borderId="163"/>
    <xf numFmtId="2" fontId="12" fillId="0" borderId="163" applyFill="0" applyProtection="0">
      <alignment horizontal="right" vertical="top" wrapText="1"/>
    </xf>
    <xf numFmtId="0" fontId="12" fillId="0" borderId="163" applyFill="0" applyProtection="0">
      <alignment horizontal="right" vertical="top" wrapText="1"/>
    </xf>
    <xf numFmtId="0" fontId="20" fillId="30" borderId="160" applyNumberFormat="0" applyAlignment="0" applyProtection="0"/>
    <xf numFmtId="1"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39" fillId="54" borderId="163"/>
    <xf numFmtId="0" fontId="39" fillId="54" borderId="163"/>
    <xf numFmtId="2" fontId="24" fillId="0" borderId="163" applyFill="0" applyProtection="0">
      <alignment horizontal="right" vertical="top" wrapText="1"/>
    </xf>
    <xf numFmtId="0" fontId="16" fillId="32" borderId="163" applyNumberFormat="0" applyProtection="0">
      <alignment horizontal="right"/>
    </xf>
    <xf numFmtId="0" fontId="39" fillId="54" borderId="163"/>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24" fillId="0" borderId="163" applyFill="0" applyProtection="0">
      <alignment horizontal="right"/>
    </xf>
    <xf numFmtId="0" fontId="39" fillId="54" borderId="163"/>
    <xf numFmtId="0" fontId="39" fillId="54" borderId="163"/>
    <xf numFmtId="0" fontId="16" fillId="32" borderId="163" applyNumberFormat="0" applyProtection="0">
      <alignment horizontal="left"/>
    </xf>
    <xf numFmtId="1" fontId="12" fillId="0" borderId="163" applyFill="0" applyProtection="0">
      <alignment horizontal="right" vertical="top" wrapText="1"/>
    </xf>
    <xf numFmtId="49" fontId="12" fillId="0" borderId="163" applyFill="0" applyProtection="0">
      <alignment horizontal="right"/>
    </xf>
    <xf numFmtId="1" fontId="24" fillId="0" borderId="163" applyFill="0" applyProtection="0">
      <alignment horizontal="right" vertical="top" wrapText="1"/>
    </xf>
    <xf numFmtId="0" fontId="39" fillId="54" borderId="163"/>
    <xf numFmtId="0" fontId="12" fillId="0" borderId="163" applyFill="0" applyProtection="0">
      <alignment horizontal="right" vertical="top" wrapText="1"/>
    </xf>
    <xf numFmtId="2" fontId="12" fillId="0" borderId="163" applyFill="0" applyProtection="0">
      <alignment horizontal="right" vertical="top" wrapText="1"/>
    </xf>
    <xf numFmtId="0" fontId="24"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1" fontId="12" fillId="0" borderId="163" applyFill="0" applyProtection="0">
      <alignment horizontal="right" vertical="top" wrapText="1"/>
    </xf>
    <xf numFmtId="0" fontId="21" fillId="0" borderId="161" applyNumberFormat="0" applyFill="0" applyAlignment="0" applyProtection="0"/>
    <xf numFmtId="0" fontId="18" fillId="29" borderId="159" applyNumberFormat="0" applyAlignment="0" applyProtection="0"/>
    <xf numFmtId="1"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28" fillId="30" borderId="159" applyNumberFormat="0" applyAlignment="0" applyProtection="0"/>
    <xf numFmtId="0" fontId="18" fillId="29" borderId="159" applyNumberFormat="0" applyAlignment="0" applyProtection="0"/>
    <xf numFmtId="1" fontId="12" fillId="0" borderId="163" applyFill="0" applyProtection="0">
      <alignment horizontal="right" vertical="top" wrapText="1"/>
    </xf>
    <xf numFmtId="0" fontId="39" fillId="54" borderId="163"/>
    <xf numFmtId="0" fontId="39" fillId="54" borderId="163"/>
    <xf numFmtId="0" fontId="39" fillId="54" borderId="163"/>
    <xf numFmtId="1" fontId="12" fillId="0" borderId="163" applyFill="0" applyProtection="0">
      <alignment horizontal="right" vertical="top" wrapText="1"/>
    </xf>
    <xf numFmtId="1" fontId="24" fillId="0" borderId="163" applyFill="0" applyProtection="0">
      <alignment horizontal="right" vertical="top" wrapText="1"/>
    </xf>
    <xf numFmtId="0"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49" fontId="24" fillId="0" borderId="163" applyFill="0" applyProtection="0">
      <alignment horizontal="right"/>
    </xf>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20" fillId="30" borderId="160" applyNumberFormat="0" applyAlignment="0" applyProtection="0"/>
    <xf numFmtId="0" fontId="16" fillId="32" borderId="163" applyNumberFormat="0" applyProtection="0">
      <alignment horizontal="left"/>
    </xf>
    <xf numFmtId="2" fontId="24" fillId="0" borderId="163" applyFill="0" applyProtection="0">
      <alignment horizontal="right" vertical="top" wrapText="1"/>
    </xf>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0" fontId="39" fillId="54" borderId="163"/>
    <xf numFmtId="2" fontId="24" fillId="0" borderId="163" applyFill="0" applyProtection="0">
      <alignment horizontal="right" vertical="top" wrapText="1"/>
    </xf>
    <xf numFmtId="0" fontId="28" fillId="30" borderId="159" applyNumberFormat="0" applyAlignment="0" applyProtection="0"/>
    <xf numFmtId="49" fontId="12" fillId="0" borderId="163" applyFill="0" applyProtection="0">
      <alignment horizontal="right"/>
    </xf>
    <xf numFmtId="2" fontId="24" fillId="0" borderId="163" applyFill="0" applyProtection="0">
      <alignment horizontal="right" vertical="top" wrapText="1"/>
    </xf>
    <xf numFmtId="0"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right"/>
    </xf>
    <xf numFmtId="0" fontId="39" fillId="54" borderId="163"/>
    <xf numFmtId="49" fontId="12" fillId="0" borderId="163" applyFill="0" applyProtection="0">
      <alignment horizontal="right"/>
    </xf>
    <xf numFmtId="0" fontId="16" fillId="32" borderId="163" applyNumberFormat="0" applyProtection="0">
      <alignment horizontal="left"/>
    </xf>
    <xf numFmtId="0" fontId="20" fillId="30" borderId="160" applyNumberFormat="0" applyAlignment="0" applyProtection="0"/>
    <xf numFmtId="0" fontId="39" fillId="54" borderId="163"/>
    <xf numFmtId="2" fontId="12" fillId="0" borderId="163" applyFill="0" applyProtection="0">
      <alignment horizontal="right" vertical="top" wrapText="1"/>
    </xf>
    <xf numFmtId="0" fontId="39" fillId="54" borderId="163"/>
    <xf numFmtId="0" fontId="39" fillId="54" borderId="163"/>
    <xf numFmtId="0" fontId="16" fillId="32" borderId="163" applyNumberFormat="0" applyProtection="0">
      <alignment horizontal="left"/>
    </xf>
    <xf numFmtId="0" fontId="39" fillId="54" borderId="163"/>
    <xf numFmtId="49" fontId="12" fillId="0" borderId="163" applyFill="0" applyProtection="0">
      <alignment horizontal="right"/>
    </xf>
    <xf numFmtId="49" fontId="24" fillId="0" borderId="163" applyFill="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8" fillId="29" borderId="159" applyNumberFormat="0" applyAlignment="0" applyProtection="0"/>
    <xf numFmtId="0" fontId="16" fillId="32" borderId="163" applyNumberFormat="0" applyProtection="0">
      <alignment horizontal="right"/>
    </xf>
    <xf numFmtId="0" fontId="39" fillId="54" borderId="163"/>
    <xf numFmtId="0" fontId="18" fillId="29" borderId="159" applyNumberFormat="0" applyAlignment="0" applyProtection="0"/>
    <xf numFmtId="0" fontId="12" fillId="48" borderId="162" applyNumberFormat="0" applyFont="0" applyAlignment="0" applyProtection="0"/>
    <xf numFmtId="2" fontId="24" fillId="0" borderId="163" applyFill="0" applyProtection="0">
      <alignment horizontal="right" vertical="top" wrapText="1"/>
    </xf>
    <xf numFmtId="0" fontId="39" fillId="54" borderId="163"/>
    <xf numFmtId="2" fontId="24" fillId="0" borderId="163" applyFill="0" applyProtection="0">
      <alignment horizontal="right" vertical="top" wrapText="1"/>
    </xf>
    <xf numFmtId="1" fontId="24" fillId="0" borderId="163" applyFill="0" applyProtection="0">
      <alignment horizontal="right" vertical="top" wrapText="1"/>
    </xf>
    <xf numFmtId="2"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18" fillId="29" borderId="159" applyNumberFormat="0" applyAlignment="0" applyProtection="0"/>
    <xf numFmtId="1" fontId="24" fillId="0" borderId="163" applyFill="0" applyProtection="0">
      <alignment horizontal="right" vertical="top" wrapText="1"/>
    </xf>
    <xf numFmtId="0" fontId="39" fillId="54" borderId="163"/>
    <xf numFmtId="0" fontId="28" fillId="30" borderId="159" applyNumberFormat="0" applyAlignment="0" applyProtection="0"/>
    <xf numFmtId="0" fontId="39" fillId="54" borderId="163"/>
    <xf numFmtId="1"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left"/>
    </xf>
    <xf numFmtId="2" fontId="12" fillId="0" borderId="163" applyFill="0" applyProtection="0">
      <alignment horizontal="right" vertical="top" wrapText="1"/>
    </xf>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left"/>
    </xf>
    <xf numFmtId="0" fontId="39" fillId="54" borderId="163"/>
    <xf numFmtId="0" fontId="21" fillId="0" borderId="161" applyNumberFormat="0" applyFill="0" applyAlignment="0" applyProtection="0"/>
    <xf numFmtId="49" fontId="12" fillId="0" borderId="163" applyFill="0" applyProtection="0">
      <alignment horizontal="right"/>
    </xf>
    <xf numFmtId="0" fontId="12" fillId="48" borderId="162" applyNumberFormat="0" applyFont="0" applyAlignment="0" applyProtection="0"/>
    <xf numFmtId="49" fontId="12" fillId="0" borderId="163" applyFill="0" applyProtection="0">
      <alignment horizontal="right"/>
    </xf>
    <xf numFmtId="0" fontId="21" fillId="0" borderId="161" applyNumberFormat="0" applyFill="0" applyAlignment="0" applyProtection="0"/>
    <xf numFmtId="49" fontId="12" fillId="0" borderId="163" applyFill="0" applyProtection="0">
      <alignment horizontal="right"/>
    </xf>
    <xf numFmtId="0" fontId="16" fillId="32" borderId="163" applyNumberFormat="0" applyProtection="0">
      <alignment horizontal="left"/>
    </xf>
    <xf numFmtId="49" fontId="12" fillId="0" borderId="163" applyFill="0" applyProtection="0">
      <alignment horizontal="right"/>
    </xf>
    <xf numFmtId="1" fontId="24" fillId="0" borderId="163" applyFill="0" applyProtection="0">
      <alignment horizontal="right" vertical="top" wrapText="1"/>
    </xf>
    <xf numFmtId="0" fontId="16" fillId="32" borderId="163" applyNumberFormat="0" applyProtection="0">
      <alignment horizontal="left"/>
    </xf>
    <xf numFmtId="0" fontId="12" fillId="0" borderId="163" applyFill="0" applyProtection="0">
      <alignment horizontal="right" vertical="top" wrapText="1"/>
    </xf>
    <xf numFmtId="0" fontId="39" fillId="54" borderId="163"/>
    <xf numFmtId="0" fontId="16" fillId="32" borderId="163" applyNumberFormat="0" applyProtection="0">
      <alignment horizontal="left"/>
    </xf>
    <xf numFmtId="1" fontId="24" fillId="0" borderId="163" applyFill="0" applyProtection="0">
      <alignment horizontal="right" vertical="top" wrapText="1"/>
    </xf>
    <xf numFmtId="2" fontId="24" fillId="0" borderId="163" applyFill="0" applyProtection="0">
      <alignment horizontal="right" vertical="top" wrapText="1"/>
    </xf>
    <xf numFmtId="49" fontId="24" fillId="0" borderId="163" applyFill="0" applyProtection="0">
      <alignment horizontal="right"/>
    </xf>
    <xf numFmtId="1" fontId="24"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39" fillId="54" borderId="163"/>
    <xf numFmtId="0" fontId="12" fillId="0" borderId="163" applyFill="0" applyProtection="0">
      <alignment horizontal="right" vertical="top" wrapText="1"/>
    </xf>
    <xf numFmtId="0" fontId="39" fillId="54" borderId="163"/>
    <xf numFmtId="49" fontId="24" fillId="0" borderId="163" applyFill="0" applyProtection="0">
      <alignment horizontal="right"/>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3"/>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16" fillId="32" borderId="163" applyNumberFormat="0" applyProtection="0">
      <alignment horizontal="left"/>
    </xf>
    <xf numFmtId="1" fontId="24" fillId="0" borderId="163" applyFill="0" applyProtection="0">
      <alignment horizontal="right" vertical="top" wrapText="1"/>
    </xf>
    <xf numFmtId="0" fontId="21" fillId="0" borderId="161" applyNumberFormat="0" applyFill="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12" fillId="0" borderId="163" applyFill="0" applyProtection="0">
      <alignment horizontal="right" vertical="top" wrapText="1"/>
    </xf>
    <xf numFmtId="0" fontId="16" fillId="32" borderId="163" applyNumberFormat="0" applyProtection="0">
      <alignment horizontal="left"/>
    </xf>
    <xf numFmtId="49" fontId="24" fillId="0" borderId="163" applyFill="0" applyProtection="0">
      <alignment horizontal="right"/>
    </xf>
    <xf numFmtId="0" fontId="20" fillId="30" borderId="160" applyNumberFormat="0" applyAlignment="0" applyProtection="0"/>
    <xf numFmtId="0" fontId="16" fillId="32" borderId="163" applyNumberFormat="0" applyProtection="0">
      <alignment horizontal="left"/>
    </xf>
    <xf numFmtId="0" fontId="39" fillId="54" borderId="163"/>
    <xf numFmtId="0" fontId="20" fillId="30" borderId="160" applyNumberFormat="0" applyAlignment="0" applyProtection="0"/>
    <xf numFmtId="1"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18" fillId="29" borderId="159" applyNumberFormat="0" applyAlignment="0" applyProtection="0"/>
    <xf numFmtId="0" fontId="39" fillId="54" borderId="163"/>
    <xf numFmtId="0" fontId="39" fillId="54" borderId="163"/>
    <xf numFmtId="0" fontId="21" fillId="0" borderId="161" applyNumberFormat="0" applyFill="0" applyAlignment="0" applyProtection="0"/>
    <xf numFmtId="49" fontId="12" fillId="0" borderId="163" applyFill="0" applyProtection="0">
      <alignment horizontal="right"/>
    </xf>
    <xf numFmtId="0" fontId="20" fillId="30" borderId="160" applyNumberFormat="0" applyAlignment="0" applyProtection="0"/>
    <xf numFmtId="2" fontId="24" fillId="0" borderId="163" applyFill="0" applyProtection="0">
      <alignment horizontal="right" vertical="top" wrapText="1"/>
    </xf>
    <xf numFmtId="2" fontId="12" fillId="0" borderId="163" applyFill="0" applyProtection="0">
      <alignment horizontal="right" vertical="top" wrapText="1"/>
    </xf>
    <xf numFmtId="0" fontId="20" fillId="30" borderId="160" applyNumberFormat="0" applyAlignment="0" applyProtection="0"/>
    <xf numFmtId="49" fontId="12" fillId="0" borderId="163" applyFill="0" applyProtection="0">
      <alignment horizontal="right"/>
    </xf>
    <xf numFmtId="2" fontId="12" fillId="0" borderId="163" applyFill="0" applyProtection="0">
      <alignment horizontal="right" vertical="top" wrapText="1"/>
    </xf>
    <xf numFmtId="0" fontId="39" fillId="54" borderId="163"/>
    <xf numFmtId="2" fontId="12" fillId="0" borderId="163" applyFill="0" applyProtection="0">
      <alignment horizontal="right" vertical="top" wrapText="1"/>
    </xf>
    <xf numFmtId="2" fontId="12" fillId="0" borderId="163" applyFill="0" applyProtection="0">
      <alignment horizontal="right" vertical="top" wrapText="1"/>
    </xf>
    <xf numFmtId="0" fontId="28" fillId="30" borderId="159" applyNumberFormat="0" applyAlignment="0" applyProtection="0"/>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1" fontId="12" fillId="0" borderId="163" applyFill="0" applyProtection="0">
      <alignment horizontal="right" vertical="top" wrapText="1"/>
    </xf>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20" fillId="30" borderId="160" applyNumberFormat="0" applyAlignment="0" applyProtection="0"/>
    <xf numFmtId="0" fontId="39" fillId="54" borderId="163"/>
    <xf numFmtId="0" fontId="39" fillId="54" borderId="163"/>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12" fillId="48" borderId="162" applyNumberFormat="0" applyFont="0" applyAlignment="0" applyProtection="0"/>
    <xf numFmtId="0" fontId="39" fillId="54" borderId="163"/>
    <xf numFmtId="0" fontId="39" fillId="54" borderId="163"/>
    <xf numFmtId="2" fontId="12" fillId="0" borderId="163" applyFill="0" applyProtection="0">
      <alignment horizontal="right" vertical="top" wrapText="1"/>
    </xf>
    <xf numFmtId="2" fontId="24" fillId="0" borderId="163" applyFill="0" applyProtection="0">
      <alignment horizontal="right" vertical="top" wrapText="1"/>
    </xf>
    <xf numFmtId="0" fontId="39" fillId="54" borderId="163"/>
    <xf numFmtId="0" fontId="39" fillId="54" borderId="163"/>
    <xf numFmtId="0" fontId="39" fillId="54" borderId="163"/>
    <xf numFmtId="0" fontId="12" fillId="48" borderId="162" applyNumberFormat="0" applyFont="0" applyAlignment="0" applyProtection="0"/>
    <xf numFmtId="49" fontId="24" fillId="0" borderId="163" applyFill="0" applyProtection="0">
      <alignment horizontal="right"/>
    </xf>
    <xf numFmtId="49" fontId="24" fillId="0" borderId="163" applyFill="0" applyProtection="0">
      <alignment horizontal="right"/>
    </xf>
    <xf numFmtId="2" fontId="12" fillId="0" borderId="163" applyFill="0" applyProtection="0">
      <alignment horizontal="right" vertical="top" wrapText="1"/>
    </xf>
    <xf numFmtId="0" fontId="39" fillId="54" borderId="163"/>
    <xf numFmtId="0" fontId="39" fillId="54" borderId="163"/>
    <xf numFmtId="49" fontId="12" fillId="0" borderId="163" applyFill="0" applyProtection="0">
      <alignment horizontal="right"/>
    </xf>
    <xf numFmtId="0" fontId="39" fillId="54" borderId="163"/>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24"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16" fillId="32" borderId="163" applyNumberFormat="0" applyProtection="0">
      <alignment horizontal="left"/>
    </xf>
    <xf numFmtId="1" fontId="12" fillId="0" borderId="163" applyFill="0" applyProtection="0">
      <alignment horizontal="right" vertical="top" wrapText="1"/>
    </xf>
    <xf numFmtId="0" fontId="16" fillId="32" borderId="163" applyNumberFormat="0" applyProtection="0">
      <alignment horizontal="right"/>
    </xf>
    <xf numFmtId="1" fontId="24" fillId="0" borderId="163" applyFill="0" applyProtection="0">
      <alignment horizontal="right" vertical="top" wrapText="1"/>
    </xf>
    <xf numFmtId="2" fontId="24" fillId="0" borderId="163" applyFill="0" applyProtection="0">
      <alignment horizontal="right" vertical="top" wrapText="1"/>
    </xf>
    <xf numFmtId="49" fontId="12" fillId="0" borderId="163" applyFill="0" applyProtection="0">
      <alignment horizontal="right"/>
    </xf>
    <xf numFmtId="0" fontId="39" fillId="54" borderId="163"/>
    <xf numFmtId="0" fontId="39" fillId="54" borderId="163"/>
    <xf numFmtId="0" fontId="39" fillId="54" borderId="163"/>
    <xf numFmtId="1" fontId="24" fillId="0" borderId="163" applyFill="0" applyProtection="0">
      <alignment horizontal="right" vertical="top" wrapText="1"/>
    </xf>
    <xf numFmtId="0" fontId="39" fillId="54" borderId="163"/>
    <xf numFmtId="0" fontId="39" fillId="54" borderId="163"/>
    <xf numFmtId="0" fontId="24" fillId="0" borderId="163" applyFill="0" applyProtection="0">
      <alignment horizontal="right" vertical="top" wrapText="1"/>
    </xf>
    <xf numFmtId="1" fontId="12" fillId="0" borderId="163" applyFill="0" applyProtection="0">
      <alignment horizontal="right" vertical="top" wrapText="1"/>
    </xf>
    <xf numFmtId="0" fontId="16" fillId="32" borderId="163" applyNumberFormat="0" applyProtection="0">
      <alignment horizontal="right"/>
    </xf>
    <xf numFmtId="0" fontId="12" fillId="0" borderId="163" applyFill="0" applyProtection="0">
      <alignment horizontal="right" vertical="top" wrapText="1"/>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49" fontId="24" fillId="0" borderId="163" applyFill="0" applyProtection="0">
      <alignment horizontal="right"/>
    </xf>
    <xf numFmtId="0" fontId="39" fillId="54" borderId="163"/>
    <xf numFmtId="0" fontId="39" fillId="54" borderId="163"/>
    <xf numFmtId="49" fontId="24" fillId="0" borderId="163" applyFill="0" applyProtection="0">
      <alignment horizontal="right"/>
    </xf>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49" fontId="12" fillId="0" borderId="163" applyFill="0" applyProtection="0">
      <alignment horizontal="right"/>
    </xf>
    <xf numFmtId="2" fontId="12"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left"/>
    </xf>
    <xf numFmtId="2"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24" fillId="0" borderId="163" applyFill="0" applyProtection="0">
      <alignment horizontal="right" vertical="top" wrapText="1"/>
    </xf>
    <xf numFmtId="1" fontId="24"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12" fillId="0" borderId="163" applyFill="0" applyProtection="0">
      <alignment horizontal="right" vertical="top" wrapText="1"/>
    </xf>
    <xf numFmtId="49" fontId="12" fillId="0" borderId="163" applyFill="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24" fillId="0" borderId="163" applyFill="0" applyProtection="0">
      <alignment horizontal="right" vertical="top" wrapText="1"/>
    </xf>
    <xf numFmtId="2"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16" fillId="32" borderId="163" applyNumberFormat="0" applyProtection="0">
      <alignment horizontal="left"/>
    </xf>
    <xf numFmtId="0" fontId="39" fillId="54" borderId="163"/>
    <xf numFmtId="0" fontId="18" fillId="29" borderId="159" applyNumberFormat="0" applyAlignment="0" applyProtection="0"/>
    <xf numFmtId="0" fontId="18" fillId="29" borderId="159"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16" fillId="32" borderId="163" applyNumberFormat="0" applyProtection="0">
      <alignment horizontal="left"/>
    </xf>
    <xf numFmtId="0" fontId="16" fillId="32" borderId="163" applyNumberFormat="0" applyProtection="0">
      <alignment horizontal="right"/>
    </xf>
    <xf numFmtId="0" fontId="12" fillId="0" borderId="163" applyFill="0" applyProtection="0">
      <alignment horizontal="right" vertical="top" wrapText="1"/>
    </xf>
    <xf numFmtId="2" fontId="12" fillId="0" borderId="163" applyFill="0" applyProtection="0">
      <alignment horizontal="right" vertical="top" wrapText="1"/>
    </xf>
    <xf numFmtId="1" fontId="12" fillId="0" borderId="163" applyFill="0" applyProtection="0">
      <alignment horizontal="right" vertical="top" wrapText="1"/>
    </xf>
    <xf numFmtId="49" fontId="12" fillId="0" borderId="163"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0" fillId="30" borderId="160" applyNumberFormat="0" applyAlignment="0" applyProtection="0"/>
    <xf numFmtId="0" fontId="20" fillId="30" borderId="160" applyNumberFormat="0" applyAlignment="0" applyProtection="0"/>
    <xf numFmtId="0" fontId="18" fillId="29" borderId="159" applyNumberFormat="0" applyAlignment="0" applyProtection="0"/>
    <xf numFmtId="0" fontId="18" fillId="29" borderId="159" applyNumberFormat="0" applyAlignment="0" applyProtection="0"/>
    <xf numFmtId="0" fontId="16" fillId="32" borderId="163" applyNumberFormat="0" applyProtection="0">
      <alignment horizontal="left"/>
    </xf>
    <xf numFmtId="0" fontId="16" fillId="32" borderId="163" applyNumberFormat="0" applyProtection="0">
      <alignment horizontal="right"/>
    </xf>
    <xf numFmtId="1" fontId="12" fillId="0" borderId="163" applyFill="0" applyProtection="0">
      <alignment horizontal="right" vertical="top" wrapText="1"/>
    </xf>
    <xf numFmtId="49" fontId="12" fillId="0" borderId="163" applyFill="0" applyProtection="0">
      <alignment horizontal="right"/>
    </xf>
    <xf numFmtId="2" fontId="24" fillId="0" borderId="163" applyFill="0" applyProtection="0">
      <alignment horizontal="right" vertical="top" wrapText="1"/>
    </xf>
    <xf numFmtId="1" fontId="24" fillId="0" borderId="163" applyFill="0" applyProtection="0">
      <alignment horizontal="right" vertical="top" wrapText="1"/>
    </xf>
    <xf numFmtId="0" fontId="16" fillId="32" borderId="163" applyNumberFormat="0" applyProtection="0">
      <alignment horizontal="left"/>
    </xf>
    <xf numFmtId="49" fontId="12" fillId="0" borderId="163" applyFill="0" applyProtection="0">
      <alignment horizontal="right"/>
    </xf>
    <xf numFmtId="0" fontId="12" fillId="48" borderId="162" applyNumberFormat="0" applyFont="0" applyAlignment="0" applyProtection="0"/>
    <xf numFmtId="0" fontId="28" fillId="30" borderId="159" applyNumberFormat="0" applyAlignment="0" applyProtection="0"/>
    <xf numFmtId="0" fontId="16" fillId="32" borderId="163" applyNumberFormat="0" applyProtection="0">
      <alignment horizontal="right"/>
    </xf>
    <xf numFmtId="0" fontId="12" fillId="0" borderId="163" applyFill="0" applyProtection="0">
      <alignment horizontal="right" vertical="top" wrapText="1"/>
    </xf>
    <xf numFmtId="0" fontId="12" fillId="48" borderId="162" applyNumberFormat="0" applyFont="0" applyAlignment="0" applyProtection="0"/>
    <xf numFmtId="0" fontId="39" fillId="54" borderId="163"/>
    <xf numFmtId="0" fontId="39" fillId="54" borderId="163"/>
    <xf numFmtId="0" fontId="16" fillId="32" borderId="163" applyNumberFormat="0" applyProtection="0">
      <alignment horizontal="left"/>
    </xf>
    <xf numFmtId="49" fontId="24" fillId="0" borderId="163" applyFill="0" applyProtection="0">
      <alignment horizontal="right"/>
    </xf>
    <xf numFmtId="1" fontId="12" fillId="0" borderId="163" applyFill="0" applyProtection="0">
      <alignment horizontal="right" vertical="top" wrapText="1"/>
    </xf>
    <xf numFmtId="2" fontId="12" fillId="0" borderId="163" applyFill="0" applyProtection="0">
      <alignment horizontal="right" vertical="top" wrapText="1"/>
    </xf>
    <xf numFmtId="0" fontId="24" fillId="0" borderId="163" applyFill="0" applyProtection="0">
      <alignment horizontal="right" vertical="top" wrapText="1"/>
    </xf>
    <xf numFmtId="0" fontId="39" fillId="54" borderId="163"/>
    <xf numFmtId="0" fontId="12" fillId="48" borderId="162" applyNumberFormat="0" applyFont="0" applyAlignment="0" applyProtection="0"/>
    <xf numFmtId="0" fontId="39" fillId="54" borderId="163"/>
    <xf numFmtId="0" fontId="12" fillId="48" borderId="162" applyNumberFormat="0" applyFont="0" applyAlignment="0" applyProtection="0"/>
    <xf numFmtId="0" fontId="12" fillId="0" borderId="163" applyFill="0" applyProtection="0">
      <alignment horizontal="right" vertical="top" wrapText="1"/>
    </xf>
    <xf numFmtId="0" fontId="39" fillId="54" borderId="163"/>
    <xf numFmtId="0" fontId="39" fillId="54" borderId="163"/>
    <xf numFmtId="0" fontId="39" fillId="54" borderId="163"/>
    <xf numFmtId="1" fontId="24" fillId="0" borderId="163" applyFill="0" applyProtection="0">
      <alignment horizontal="right" vertical="top" wrapText="1"/>
    </xf>
    <xf numFmtId="0" fontId="39" fillId="54" borderId="163"/>
    <xf numFmtId="0" fontId="39" fillId="54" borderId="163"/>
    <xf numFmtId="2" fontId="24" fillId="0" borderId="163" applyFill="0" applyProtection="0">
      <alignment horizontal="right" vertical="top" wrapText="1"/>
    </xf>
    <xf numFmtId="2" fontId="12" fillId="0" borderId="163" applyFill="0" applyProtection="0">
      <alignment horizontal="right" vertical="top" wrapText="1"/>
    </xf>
    <xf numFmtId="1" fontId="24" fillId="0" borderId="163" applyFill="0" applyProtection="0">
      <alignment horizontal="right" vertical="top" wrapText="1"/>
    </xf>
    <xf numFmtId="0" fontId="21" fillId="0" borderId="161" applyNumberFormat="0" applyFill="0" applyAlignment="0" applyProtection="0"/>
    <xf numFmtId="0" fontId="39" fillId="54" borderId="163"/>
    <xf numFmtId="1"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right"/>
    </xf>
    <xf numFmtId="0" fontId="18" fillId="29" borderId="159" applyNumberFormat="0" applyAlignment="0" applyProtection="0"/>
    <xf numFmtId="0" fontId="39" fillId="54" borderId="163"/>
    <xf numFmtId="0" fontId="39" fillId="54" borderId="163"/>
    <xf numFmtId="0" fontId="39" fillId="54" borderId="163"/>
    <xf numFmtId="2" fontId="24" fillId="0" borderId="163" applyFill="0" applyProtection="0">
      <alignment horizontal="right" vertical="top" wrapText="1"/>
    </xf>
    <xf numFmtId="0" fontId="39" fillId="54" borderId="163"/>
    <xf numFmtId="49" fontId="24" fillId="0" borderId="163" applyFill="0" applyProtection="0">
      <alignment horizontal="right"/>
    </xf>
    <xf numFmtId="0" fontId="12" fillId="0" borderId="163" applyFill="0" applyProtection="0">
      <alignment horizontal="right" vertical="top" wrapText="1"/>
    </xf>
    <xf numFmtId="0" fontId="39" fillId="54" borderId="163"/>
    <xf numFmtId="0" fontId="21" fillId="0" borderId="161" applyNumberFormat="0" applyFill="0" applyAlignment="0" applyProtection="0"/>
    <xf numFmtId="0" fontId="39" fillId="54" borderId="163"/>
    <xf numFmtId="0" fontId="39" fillId="54" borderId="163"/>
    <xf numFmtId="0" fontId="12" fillId="48" borderId="162" applyNumberFormat="0" applyFont="0" applyAlignment="0" applyProtection="0"/>
    <xf numFmtId="0" fontId="20" fillId="30" borderId="160" applyNumberFormat="0" applyAlignment="0" applyProtection="0"/>
    <xf numFmtId="0" fontId="12" fillId="0" borderId="163" applyFill="0" applyProtection="0">
      <alignment horizontal="right" vertical="top" wrapText="1"/>
    </xf>
    <xf numFmtId="49" fontId="24" fillId="0" borderId="163" applyFill="0" applyProtection="0">
      <alignment horizontal="right"/>
    </xf>
    <xf numFmtId="0" fontId="16" fillId="32" borderId="163" applyNumberFormat="0" applyProtection="0">
      <alignment horizontal="left"/>
    </xf>
    <xf numFmtId="0" fontId="39" fillId="54" borderId="163"/>
    <xf numFmtId="49" fontId="12" fillId="0" borderId="163" applyFill="0" applyProtection="0">
      <alignment horizontal="right"/>
    </xf>
    <xf numFmtId="2" fontId="24" fillId="0" borderId="163" applyFill="0" applyProtection="0">
      <alignment horizontal="right" vertical="top" wrapText="1"/>
    </xf>
    <xf numFmtId="2" fontId="12" fillId="0" borderId="163" applyFill="0" applyProtection="0">
      <alignment horizontal="right" vertical="top" wrapText="1"/>
    </xf>
    <xf numFmtId="0" fontId="39" fillId="54" borderId="163"/>
    <xf numFmtId="0" fontId="39" fillId="54" borderId="163"/>
    <xf numFmtId="0" fontId="39" fillId="54" borderId="163"/>
    <xf numFmtId="0" fontId="24" fillId="0" borderId="163" applyFill="0" applyProtection="0">
      <alignment horizontal="right" vertical="top" wrapText="1"/>
    </xf>
    <xf numFmtId="1" fontId="24"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16" fillId="32" borderId="163" applyNumberFormat="0" applyProtection="0">
      <alignment horizontal="right"/>
    </xf>
    <xf numFmtId="0" fontId="16" fillId="32" borderId="163" applyNumberFormat="0" applyProtection="0">
      <alignment horizontal="right"/>
    </xf>
    <xf numFmtId="2" fontId="24" fillId="0" borderId="163" applyFill="0" applyProtection="0">
      <alignment horizontal="right" vertical="top" wrapText="1"/>
    </xf>
    <xf numFmtId="49" fontId="12" fillId="0" borderId="163" applyFill="0" applyProtection="0">
      <alignment horizontal="right"/>
    </xf>
    <xf numFmtId="0" fontId="39" fillId="54" borderId="163"/>
    <xf numFmtId="0" fontId="18" fillId="29" borderId="159" applyNumberFormat="0" applyAlignment="0" applyProtection="0"/>
    <xf numFmtId="0" fontId="39" fillId="54" borderId="163"/>
    <xf numFmtId="1" fontId="24" fillId="0" borderId="163" applyFill="0" applyProtection="0">
      <alignment horizontal="right" vertical="top" wrapText="1"/>
    </xf>
    <xf numFmtId="0" fontId="12" fillId="0" borderId="163" applyFill="0" applyProtection="0">
      <alignment horizontal="right" vertical="top" wrapText="1"/>
    </xf>
    <xf numFmtId="0" fontId="28" fillId="30" borderId="159" applyNumberFormat="0" applyAlignment="0" applyProtection="0"/>
    <xf numFmtId="0" fontId="20" fillId="30" borderId="160" applyNumberFormat="0" applyAlignment="0" applyProtection="0"/>
    <xf numFmtId="0" fontId="12" fillId="48" borderId="162" applyNumberFormat="0" applyFont="0" applyAlignment="0" applyProtection="0"/>
    <xf numFmtId="49" fontId="24" fillId="0" borderId="163" applyFill="0" applyProtection="0">
      <alignment horizontal="right"/>
    </xf>
    <xf numFmtId="2" fontId="12" fillId="0" borderId="163" applyFill="0" applyProtection="0">
      <alignment horizontal="right" vertical="top" wrapText="1"/>
    </xf>
    <xf numFmtId="0" fontId="28" fillId="30" borderId="159" applyNumberFormat="0" applyAlignment="0" applyProtection="0"/>
    <xf numFmtId="0" fontId="39" fillId="54" borderId="163"/>
    <xf numFmtId="0" fontId="39" fillId="54" borderId="163"/>
    <xf numFmtId="2" fontId="12" fillId="0" borderId="163" applyFill="0" applyProtection="0">
      <alignment horizontal="right" vertical="top" wrapText="1"/>
    </xf>
    <xf numFmtId="1" fontId="12" fillId="0" borderId="163"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2"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1"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65" applyFill="0" applyProtection="0">
      <alignment horizontal="right"/>
    </xf>
    <xf numFmtId="0" fontId="39" fillId="54" borderId="165"/>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65" applyNumberFormat="0" applyProtection="0">
      <alignment horizontal="lef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20" fillId="30" borderId="167" applyNumberFormat="0" applyAlignment="0" applyProtection="0"/>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65" applyNumberFormat="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18" fillId="29" borderId="166" applyNumberForma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6" fillId="32" borderId="165" applyNumberFormat="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20" fillId="30" borderId="167" applyNumberForma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1" fontId="24"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1" fontId="24"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1" fontId="24"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2" applyNumberFormat="0" applyFont="0" applyAlignment="0" applyProtection="0"/>
    <xf numFmtId="0" fontId="18" fillId="29" borderId="166" applyNumberFormat="0" applyAlignment="0" applyProtection="0"/>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0" fontId="16" fillId="32" borderId="165" applyNumberFormat="0" applyProtection="0">
      <alignment horizontal="lef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1" fontId="12" fillId="0" borderId="165" applyFill="0" applyProtection="0">
      <alignment horizontal="right" vertical="top" wrapText="1"/>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0" fontId="12" fillId="48" borderId="162" applyNumberFormat="0" applyFont="0" applyAlignment="0" applyProtection="0"/>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0" fontId="12" fillId="48" borderId="162" applyNumberFormat="0" applyFon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65"/>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2" fontId="12" fillId="0" borderId="165"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21" fillId="0" borderId="168" applyNumberFormat="0" applyFill="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48" borderId="162" applyNumberFormat="0" applyFont="0" applyAlignment="0" applyProtection="0"/>
    <xf numFmtId="0" fontId="12" fillId="0" borderId="1"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0" fontId="39" fillId="54" borderId="165"/>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1" fillId="0" borderId="168" applyNumberFormat="0" applyFill="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8" fillId="30" borderId="159" applyNumberFormat="0" applyAlignment="0" applyProtection="0"/>
    <xf numFmtId="2"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1" fillId="0" borderId="168" applyNumberFormat="0" applyFill="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0" fontId="28" fillId="30" borderId="159" applyNumberFormat="0" applyAlignment="0" applyProtection="0"/>
    <xf numFmtId="1" fontId="12" fillId="0" borderId="1" applyFill="0" applyProtection="0">
      <alignment horizontal="right" vertical="top" wrapText="1"/>
    </xf>
    <xf numFmtId="0" fontId="28" fillId="30" borderId="159" applyNumberFormat="0" applyAlignment="0" applyProtection="0"/>
    <xf numFmtId="0" fontId="28" fillId="30"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18" fillId="29" borderId="159" applyNumberFormat="0" applyAlignment="0" applyProtection="0"/>
    <xf numFmtId="1" fontId="12" fillId="0" borderId="1" applyFill="0" applyProtection="0">
      <alignment horizontal="right" vertical="top" wrapText="1"/>
    </xf>
    <xf numFmtId="0" fontId="18" fillId="29" borderId="159" applyNumberFormat="0" applyAlignment="0" applyProtection="0"/>
    <xf numFmtId="0" fontId="18" fillId="29" borderId="159" applyNumberFormat="0" applyAlignment="0" applyProtection="0"/>
    <xf numFmtId="1" fontId="12" fillId="0" borderId="1"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24" fillId="0" borderId="165"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0" fontId="39" fillId="54" borderId="165"/>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0" fontId="16" fillId="32" borderId="165" applyNumberFormat="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49" fontId="12" fillId="0" borderId="1" applyFill="0" applyProtection="0">
      <alignment horizontal="right"/>
    </xf>
    <xf numFmtId="0" fontId="18" fillId="29" borderId="159" applyNumberFormat="0" applyAlignment="0" applyProtection="0"/>
    <xf numFmtId="0" fontId="18" fillId="29" borderId="159" applyNumberFormat="0" applyAlignment="0" applyProtection="0"/>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8" fillId="29" borderId="159" applyNumberFormat="0" applyAlignment="0" applyProtection="0"/>
    <xf numFmtId="0" fontId="21" fillId="0" borderId="168" applyNumberFormat="0" applyFill="0" applyAlignment="0" applyProtection="0"/>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8" fillId="29" borderId="159" applyNumberFormat="0" applyAlignment="0" applyProtection="0"/>
    <xf numFmtId="0" fontId="16" fillId="32" borderId="1" applyNumberFormat="0" applyProtection="0">
      <alignment horizontal="left"/>
    </xf>
    <xf numFmtId="0" fontId="18" fillId="29" borderId="159" applyNumberFormat="0" applyAlignment="0" applyProtection="0"/>
    <xf numFmtId="0" fontId="18" fillId="29" borderId="159"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28" fillId="30" borderId="166" applyNumberFormat="0" applyAlignment="0" applyProtection="0"/>
    <xf numFmtId="0" fontId="39" fillId="54" borderId="165"/>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2" fontId="12" fillId="0" borderId="165"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1" fontId="12" fillId="0" borderId="165"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49" fontId="12" fillId="0" borderId="165" applyFill="0" applyProtection="0">
      <alignment horizontal="right"/>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21" fillId="0" borderId="168" applyNumberFormat="0" applyFill="0" applyAlignment="0" applyProtection="0"/>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24" fillId="0" borderId="165"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24" fillId="0" borderId="165"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20" fillId="30" borderId="167" applyNumberFormat="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2" fontId="24"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65" applyFill="0" applyProtection="0">
      <alignment horizontal="righ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1" fontId="12"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24"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16" fillId="32" borderId="165" applyNumberFormat="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0" fontId="20" fillId="30" borderId="167" applyNumberFormat="0" applyAlignment="0" applyProtection="0"/>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49" fontId="12" fillId="0" borderId="165" applyFill="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0" borderId="165"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20" fillId="30" borderId="167" applyNumberFormat="0" applyAlignment="0" applyProtection="0"/>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65"/>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1" fontId="12" fillId="0" borderId="165" applyFill="0" applyProtection="0">
      <alignment horizontal="right" vertical="top" wrapText="1"/>
    </xf>
    <xf numFmtId="0" fontId="39" fillId="54" borderId="1"/>
    <xf numFmtId="0" fontId="39" fillId="54" borderId="1"/>
    <xf numFmtId="0" fontId="39" fillId="54" borderId="1"/>
    <xf numFmtId="0" fontId="39" fillId="54" borderId="1"/>
    <xf numFmtId="2" fontId="12"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2" fillId="48" borderId="164" applyNumberFormat="0" applyFont="0" applyAlignment="0" applyProtection="0"/>
    <xf numFmtId="0" fontId="39" fillId="54" borderId="1"/>
    <xf numFmtId="0" fontId="39" fillId="54" borderId="1"/>
    <xf numFmtId="0" fontId="39" fillId="54" borderId="1"/>
    <xf numFmtId="0" fontId="39" fillId="54" borderId="1"/>
    <xf numFmtId="0" fontId="21" fillId="0" borderId="168" applyNumberFormat="0" applyFill="0" applyAlignment="0" applyProtection="0"/>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1" fontId="24"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1" fontId="24" fillId="0" borderId="165" applyFill="0" applyProtection="0">
      <alignment horizontal="right" vertical="top" wrapText="1"/>
    </xf>
    <xf numFmtId="0" fontId="39" fillId="54" borderId="1"/>
    <xf numFmtId="0" fontId="39" fillId="54" borderId="1"/>
    <xf numFmtId="0" fontId="39" fillId="54" borderId="1"/>
    <xf numFmtId="0" fontId="39" fillId="54" borderId="1"/>
    <xf numFmtId="2" fontId="24"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6" fillId="32" borderId="165" applyNumberFormat="0" applyProtection="0">
      <alignment horizontal="left"/>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8" fillId="29" borderId="166" applyNumberFormat="0" applyAlignment="0" applyProtection="0"/>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2" fillId="48" borderId="164" applyNumberFormat="0" applyFont="0" applyAlignment="0" applyProtection="0"/>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2" fontId="12" fillId="0" borderId="165" applyFill="0" applyProtection="0">
      <alignment horizontal="right" vertical="top" wrapText="1"/>
    </xf>
    <xf numFmtId="0" fontId="39" fillId="54" borderId="1"/>
    <xf numFmtId="0" fontId="39" fillId="54" borderId="1"/>
    <xf numFmtId="0" fontId="39" fillId="54" borderId="1"/>
    <xf numFmtId="0" fontId="39" fillId="54" borderId="1"/>
    <xf numFmtId="0" fontId="39" fillId="54" borderId="165"/>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6" fillId="32" borderId="165" applyNumberFormat="0" applyProtection="0">
      <alignment horizontal="right"/>
    </xf>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39" fillId="54" borderId="1"/>
    <xf numFmtId="0" fontId="16" fillId="32" borderId="165" applyNumberFormat="0" applyProtection="0">
      <alignment horizontal="right"/>
    </xf>
    <xf numFmtId="0" fontId="12" fillId="48" borderId="164" applyNumberFormat="0" applyFont="0" applyAlignment="0" applyProtection="0"/>
    <xf numFmtId="0" fontId="12" fillId="48" borderId="164" applyNumberFormat="0" applyFont="0" applyAlignment="0" applyProtection="0"/>
    <xf numFmtId="49" fontId="12" fillId="0" borderId="165" applyFill="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18" fillId="29" borderId="166" applyNumberFormat="0" applyAlignment="0" applyProtection="0"/>
    <xf numFmtId="49" fontId="12"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8" fillId="29" borderId="166" applyNumberFormat="0" applyAlignment="0" applyProtection="0"/>
    <xf numFmtId="0" fontId="39" fillId="54" borderId="165"/>
    <xf numFmtId="0" fontId="39" fillId="54" borderId="165"/>
    <xf numFmtId="0" fontId="39" fillId="54" borderId="165"/>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39" fillId="54" borderId="165"/>
    <xf numFmtId="0" fontId="21" fillId="0" borderId="168" applyNumberFormat="0" applyFill="0" applyAlignment="0" applyProtection="0"/>
    <xf numFmtId="0"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20" fillId="30" borderId="167" applyNumberFormat="0" applyAlignment="0" applyProtection="0"/>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24" fillId="0" borderId="165" applyFill="0" applyProtection="0">
      <alignment horizontal="right" vertical="top" wrapText="1"/>
    </xf>
    <xf numFmtId="0" fontId="16" fillId="32" borderId="165" applyNumberFormat="0" applyProtection="0">
      <alignment horizontal="left"/>
    </xf>
    <xf numFmtId="0" fontId="39" fillId="54" borderId="165"/>
    <xf numFmtId="49" fontId="12" fillId="0" borderId="165" applyFill="0" applyProtection="0">
      <alignment horizontal="right"/>
    </xf>
    <xf numFmtId="0" fontId="16" fillId="32" borderId="165" applyNumberFormat="0" applyProtection="0">
      <alignment horizontal="left"/>
    </xf>
    <xf numFmtId="0"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12" fillId="48" borderId="164" applyNumberFormat="0" applyFon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0" fontId="39" fillId="54" borderId="165"/>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49" fontId="24"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0" fontId="39" fillId="54" borderId="165"/>
    <xf numFmtId="0"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49" fontId="12" fillId="0" borderId="165" applyFill="0" applyProtection="0">
      <alignment horizontal="right"/>
    </xf>
    <xf numFmtId="0"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20" fillId="30" borderId="167" applyNumberFormat="0" applyAlignment="0" applyProtection="0"/>
    <xf numFmtId="0" fontId="20" fillId="30" borderId="167" applyNumberFormat="0" applyAlignment="0" applyProtection="0"/>
    <xf numFmtId="0" fontId="39" fillId="54" borderId="165"/>
    <xf numFmtId="0" fontId="39" fillId="54" borderId="165"/>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0" fontId="12" fillId="48" borderId="164" applyNumberFormat="0" applyFont="0" applyAlignment="0" applyProtection="0"/>
    <xf numFmtId="0" fontId="18" fillId="29" borderId="166"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28" fillId="30"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0" fontId="16" fillId="32" borderId="165" applyNumberFormat="0" applyProtection="0">
      <alignment horizontal="left"/>
    </xf>
    <xf numFmtId="0" fontId="20" fillId="30" borderId="167" applyNumberFormat="0" applyAlignment="0" applyProtection="0"/>
    <xf numFmtId="0" fontId="39" fillId="54" borderId="165"/>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6" fillId="32" borderId="165" applyNumberFormat="0" applyProtection="0">
      <alignment horizontal="right"/>
    </xf>
    <xf numFmtId="0" fontId="39" fillId="54" borderId="165"/>
    <xf numFmtId="0" fontId="28" fillId="30" borderId="166" applyNumberFormat="0" applyAlignment="0" applyProtection="0"/>
    <xf numFmtId="49" fontId="12" fillId="0" borderId="165" applyFill="0" applyProtection="0">
      <alignment horizontal="right"/>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39" fillId="54" borderId="165"/>
    <xf numFmtId="0" fontId="39" fillId="54" borderId="165"/>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49" fontId="24"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left"/>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39" fillId="54" borderId="165"/>
    <xf numFmtId="0" fontId="39" fillId="54" borderId="165"/>
    <xf numFmtId="0" fontId="20" fillId="30" borderId="167" applyNumberFormat="0" applyAlignment="0" applyProtection="0"/>
    <xf numFmtId="0" fontId="39" fillId="54" borderId="165"/>
    <xf numFmtId="0" fontId="21" fillId="0" borderId="168" applyNumberFormat="0" applyFill="0" applyAlignment="0" applyProtection="0"/>
    <xf numFmtId="0" fontId="16" fillId="32" borderId="165" applyNumberFormat="0" applyProtection="0">
      <alignment horizontal="left"/>
    </xf>
    <xf numFmtId="0" fontId="39" fillId="54" borderId="165"/>
    <xf numFmtId="0"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28" fillId="30" borderId="166" applyNumberFormat="0" applyAlignment="0" applyProtection="0"/>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39" fillId="54" borderId="165"/>
    <xf numFmtId="0" fontId="39" fillId="54" borderId="165"/>
    <xf numFmtId="0" fontId="12" fillId="48" borderId="164" applyNumberFormat="0" applyFont="0" applyAlignment="0" applyProtection="0"/>
    <xf numFmtId="0" fontId="12" fillId="0" borderId="165" applyFill="0" applyProtection="0">
      <alignment horizontal="right" vertical="top" wrapText="1"/>
    </xf>
    <xf numFmtId="0" fontId="39" fillId="54" borderId="165"/>
    <xf numFmtId="0" fontId="39" fillId="54" borderId="165"/>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18" fillId="29" borderId="166" applyNumberFormat="0" applyAlignment="0" applyProtection="0"/>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2"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20" fillId="30" borderId="167" applyNumberFormat="0" applyAlignment="0" applyProtection="0"/>
    <xf numFmtId="49" fontId="12"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0" fontId="16" fillId="32" borderId="165" applyNumberFormat="0" applyProtection="0">
      <alignment horizontal="right"/>
    </xf>
    <xf numFmtId="0" fontId="18" fillId="29" borderId="166" applyNumberFormat="0" applyAlignment="0" applyProtection="0"/>
    <xf numFmtId="0" fontId="12" fillId="48" borderId="164" applyNumberFormat="0" applyFont="0" applyAlignment="0" applyProtection="0"/>
    <xf numFmtId="0" fontId="24" fillId="0" borderId="165" applyFill="0" applyProtection="0">
      <alignment horizontal="right" vertical="top" wrapText="1"/>
    </xf>
    <xf numFmtId="0" fontId="28" fillId="30" borderId="166" applyNumberFormat="0" applyAlignment="0" applyProtection="0"/>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8" fillId="29"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0" fontId="20" fillId="30" borderId="167" applyNumberFormat="0" applyAlignment="0" applyProtection="0"/>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8" fillId="29" borderId="166" applyNumberFormat="0" applyAlignment="0" applyProtection="0"/>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0" fontId="20" fillId="30" borderId="167" applyNumberFormat="0" applyAlignment="0" applyProtection="0"/>
    <xf numFmtId="0" fontId="39" fillId="54" borderId="165"/>
    <xf numFmtId="0" fontId="16" fillId="32" borderId="165" applyNumberFormat="0" applyProtection="0">
      <alignment horizontal="right"/>
    </xf>
    <xf numFmtId="49" fontId="12" fillId="0" borderId="165" applyFill="0" applyProtection="0">
      <alignment horizontal="right"/>
    </xf>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right"/>
    </xf>
    <xf numFmtId="0" fontId="20" fillId="30" borderId="167" applyNumberFormat="0" applyAlignment="0" applyProtection="0"/>
    <xf numFmtId="49" fontId="12"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0" fontId="18" fillId="29" borderId="166" applyNumberForma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49" fontId="24"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right"/>
    </xf>
    <xf numFmtId="0" fontId="12" fillId="48" borderId="164" applyNumberFormat="0" applyFont="0" applyAlignment="0" applyProtection="0"/>
    <xf numFmtId="0" fontId="16" fillId="32" borderId="165" applyNumberFormat="0" applyProtection="0">
      <alignment horizontal="right"/>
    </xf>
    <xf numFmtId="0" fontId="39" fillId="54" borderId="165"/>
    <xf numFmtId="0" fontId="39" fillId="54" borderId="165"/>
    <xf numFmtId="0" fontId="16" fillId="32" borderId="165" applyNumberFormat="0" applyProtection="0">
      <alignment horizontal="left"/>
    </xf>
    <xf numFmtId="0" fontId="21" fillId="0" borderId="168" applyNumberFormat="0" applyFill="0" applyAlignment="0" applyProtection="0"/>
    <xf numFmtId="1"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12" fillId="0" borderId="165" applyFill="0" applyProtection="0">
      <alignment horizontal="right"/>
    </xf>
    <xf numFmtId="0" fontId="28" fillId="30" borderId="166"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16" fillId="32" borderId="165" applyNumberFormat="0" applyProtection="0">
      <alignment horizontal="left"/>
    </xf>
    <xf numFmtId="0" fontId="16" fillId="32" borderId="165" applyNumberFormat="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12" fillId="48" borderId="164" applyNumberFormat="0" applyFont="0" applyAlignment="0" applyProtection="0"/>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1" fillId="0" borderId="168" applyNumberFormat="0" applyFill="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8" fillId="29" borderId="166"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0" fontId="28" fillId="30" borderId="166" applyNumberFormat="0" applyAlignment="0" applyProtection="0"/>
    <xf numFmtId="0" fontId="39" fillId="54" borderId="165"/>
    <xf numFmtId="0" fontId="39" fillId="54" borderId="165"/>
    <xf numFmtId="0" fontId="39" fillId="54" borderId="165"/>
    <xf numFmtId="0" fontId="28" fillId="30" borderId="166" applyNumberFormat="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49" fontId="24" fillId="0" borderId="165" applyFill="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left"/>
    </xf>
    <xf numFmtId="0" fontId="39" fillId="54" borderId="165"/>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0" fontId="39" fillId="54" borderId="165"/>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20" fillId="30" borderId="167" applyNumberFormat="0" applyAlignment="0" applyProtection="0"/>
    <xf numFmtId="0" fontId="18" fillId="29" borderId="166" applyNumberFormat="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28" fillId="30" borderId="166" applyNumberFormat="0" applyAlignment="0" applyProtection="0"/>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20" fillId="30" borderId="167" applyNumberFormat="0" applyAlignment="0" applyProtection="0"/>
    <xf numFmtId="0" fontId="39" fillId="54" borderId="165"/>
    <xf numFmtId="0" fontId="20" fillId="30" borderId="167" applyNumberFormat="0" applyAlignment="0" applyProtection="0"/>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8" fillId="30" borderId="166" applyNumberFormat="0" applyAlignment="0" applyProtection="0"/>
    <xf numFmtId="0" fontId="12" fillId="0" borderId="165" applyFill="0" applyProtection="0">
      <alignment horizontal="right" vertical="top" wrapText="1"/>
    </xf>
    <xf numFmtId="0" fontId="39" fillId="54" borderId="165"/>
    <xf numFmtId="0" fontId="28" fillId="30" borderId="166" applyNumberFormat="0" applyAlignment="0" applyProtection="0"/>
    <xf numFmtId="0" fontId="20" fillId="30" borderId="167" applyNumberFormat="0" applyAlignment="0" applyProtection="0"/>
    <xf numFmtId="0" fontId="24"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39" fillId="54" borderId="165"/>
    <xf numFmtId="0" fontId="28" fillId="30" borderId="166" applyNumberFormat="0" applyAlignment="0" applyProtection="0"/>
    <xf numFmtId="0" fontId="39" fillId="54" borderId="165"/>
    <xf numFmtId="0" fontId="39" fillId="54" borderId="165"/>
    <xf numFmtId="49" fontId="24" fillId="0" borderId="165" applyFill="0" applyProtection="0">
      <alignment horizontal="right"/>
    </xf>
    <xf numFmtId="0" fontId="18" fillId="29" borderId="166" applyNumberFormat="0" applyAlignment="0" applyProtection="0"/>
    <xf numFmtId="0" fontId="18" fillId="29" borderId="166" applyNumberFormat="0" applyAlignment="0" applyProtection="0"/>
    <xf numFmtId="0" fontId="28" fillId="30" borderId="166"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left"/>
    </xf>
    <xf numFmtId="0" fontId="28" fillId="30" borderId="166"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0" fontId="20" fillId="30" borderId="167"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28" fillId="30" borderId="166"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39" fillId="54" borderId="165"/>
    <xf numFmtId="0" fontId="12" fillId="48" borderId="164" applyNumberFormat="0" applyFont="0" applyAlignment="0" applyProtection="0"/>
    <xf numFmtId="0" fontId="20" fillId="30" borderId="167" applyNumberFormat="0" applyAlignment="0" applyProtection="0"/>
    <xf numFmtId="0" fontId="39" fillId="54" borderId="165"/>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49" fontId="12"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21" fillId="0" borderId="168" applyNumberFormat="0" applyFill="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24"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39" fillId="54" borderId="165"/>
    <xf numFmtId="49" fontId="24" fillId="0" borderId="165" applyFill="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28" fillId="30" borderId="166" applyNumberFormat="0" applyAlignment="0" applyProtection="0"/>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39" fillId="54" borderId="165"/>
    <xf numFmtId="1"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28" fillId="30" borderId="166" applyNumberFormat="0" applyAlignment="0" applyProtection="0"/>
    <xf numFmtId="0" fontId="21" fillId="0" borderId="168" applyNumberFormat="0" applyFill="0" applyAlignment="0" applyProtection="0"/>
    <xf numFmtId="0" fontId="16" fillId="32" borderId="165" applyNumberFormat="0" applyProtection="0">
      <alignment horizontal="left"/>
    </xf>
    <xf numFmtId="2"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8" fillId="29" borderId="166" applyNumberFormat="0" applyAlignment="0" applyProtection="0"/>
    <xf numFmtId="0" fontId="12" fillId="48" borderId="162" applyNumberFormat="0" applyFont="0" applyAlignment="0" applyProtection="0"/>
    <xf numFmtId="0" fontId="12" fillId="0" borderId="165" applyFill="0" applyProtection="0">
      <alignment horizontal="right" vertical="top" wrapText="1"/>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6" fillId="32" borderId="165" applyNumberFormat="0" applyProtection="0">
      <alignment horizontal="left"/>
    </xf>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21" fillId="0" borderId="168" applyNumberFormat="0" applyFill="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12" fillId="48" borderId="162" applyNumberFormat="0" applyFon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8" fillId="30" borderId="166"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2"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48" borderId="164" applyNumberFormat="0" applyFon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1"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49" fontId="12" fillId="0" borderId="165" applyFill="0" applyProtection="0">
      <alignment horizontal="right"/>
    </xf>
    <xf numFmtId="0" fontId="20" fillId="30" borderId="160" applyNumberFormat="0" applyAlignment="0" applyProtection="0"/>
    <xf numFmtId="2"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8" fillId="30" borderId="166" applyNumberFormat="0" applyAlignment="0" applyProtection="0"/>
    <xf numFmtId="0" fontId="39" fillId="54" borderId="165"/>
    <xf numFmtId="0" fontId="20" fillId="30" borderId="160" applyNumberFormat="0" applyAlignment="0" applyProtection="0"/>
    <xf numFmtId="0" fontId="16" fillId="32" borderId="165" applyNumberFormat="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4" fillId="0" borderId="165" applyFill="0" applyProtection="0">
      <alignment horizontal="right" vertical="top" wrapText="1"/>
    </xf>
    <xf numFmtId="1" fontId="24" fillId="0" borderId="165" applyFill="0" applyProtection="0">
      <alignment horizontal="right" vertical="top" wrapText="1"/>
    </xf>
    <xf numFmtId="0" fontId="20" fillId="30" borderId="160" applyNumberFormat="0" applyAlignment="0" applyProtection="0"/>
    <xf numFmtId="0" fontId="39" fillId="54" borderId="165"/>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39" fillId="54" borderId="165"/>
    <xf numFmtId="0" fontId="20" fillId="30" borderId="160" applyNumberFormat="0" applyAlignment="0" applyProtection="0"/>
    <xf numFmtId="0" fontId="12" fillId="48" borderId="164" applyNumberFormat="0" applyFont="0" applyAlignment="0" applyProtection="0"/>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0" fontId="16" fillId="32" borderId="165" applyNumberFormat="0" applyProtection="0">
      <alignment horizontal="left"/>
    </xf>
    <xf numFmtId="0" fontId="20" fillId="30" borderId="160" applyNumberFormat="0" applyAlignment="0" applyProtection="0"/>
    <xf numFmtId="49" fontId="12" fillId="0" borderId="165" applyFill="0" applyProtection="0">
      <alignment horizontal="right"/>
    </xf>
    <xf numFmtId="0" fontId="12" fillId="48" borderId="164" applyNumberFormat="0" applyFont="0" applyAlignment="0" applyProtection="0"/>
    <xf numFmtId="0" fontId="20" fillId="30" borderId="160" applyNumberFormat="0" applyAlignment="0" applyProtection="0"/>
    <xf numFmtId="0" fontId="16" fillId="32" borderId="165" applyNumberFormat="0" applyProtection="0">
      <alignment horizontal="left"/>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2"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39" fillId="54" borderId="165"/>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0" fontId="16" fillId="32" borderId="165" applyNumberFormat="0" applyProtection="0">
      <alignment horizontal="lef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left"/>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left"/>
    </xf>
    <xf numFmtId="49" fontId="24" fillId="0" borderId="165" applyFill="0" applyProtection="0">
      <alignment horizontal="right"/>
    </xf>
    <xf numFmtId="0" fontId="39" fillId="54" borderId="165"/>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21" fillId="0" borderId="168" applyNumberFormat="0" applyFill="0" applyAlignment="0" applyProtection="0"/>
    <xf numFmtId="0" fontId="12" fillId="48" borderId="164" applyNumberFormat="0" applyFont="0" applyAlignment="0" applyProtection="0"/>
    <xf numFmtId="0" fontId="21" fillId="0" borderId="168" applyNumberFormat="0" applyFill="0" applyAlignment="0" applyProtection="0"/>
    <xf numFmtId="0" fontId="20" fillId="30" borderId="160" applyNumberFormat="0" applyAlignment="0" applyProtection="0"/>
    <xf numFmtId="1"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7" applyNumberFormat="0" applyAlignment="0" applyProtection="0"/>
    <xf numFmtId="0" fontId="20" fillId="30" borderId="160" applyNumberFormat="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7"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2"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0" fillId="30" borderId="160"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8" fillId="30" borderId="166"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20" fillId="30" borderId="160" applyNumberFormat="0" applyAlignment="0" applyProtection="0"/>
    <xf numFmtId="1" fontId="24"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7" applyNumberFormat="0" applyAlignment="0" applyProtection="0"/>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39" fillId="54" borderId="165"/>
    <xf numFmtId="0" fontId="24" fillId="0" borderId="165" applyFill="0" applyProtection="0">
      <alignment horizontal="right" vertical="top" wrapText="1"/>
    </xf>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39" fillId="54" borderId="165"/>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24" fillId="0" borderId="165" applyFill="0" applyProtection="0">
      <alignment horizontal="right" vertical="top" wrapText="1"/>
    </xf>
    <xf numFmtId="0" fontId="20" fillId="30" borderId="160" applyNumberFormat="0" applyAlignment="0" applyProtection="0"/>
    <xf numFmtId="0" fontId="21" fillId="0" borderId="168" applyNumberFormat="0" applyFill="0" applyAlignment="0" applyProtection="0"/>
    <xf numFmtId="0" fontId="20" fillId="30" borderId="160" applyNumberFormat="0" applyAlignment="0" applyProtection="0"/>
    <xf numFmtId="0" fontId="20" fillId="30" borderId="160" applyNumberFormat="0" applyAlignment="0" applyProtection="0"/>
    <xf numFmtId="0" fontId="39" fillId="54" borderId="165"/>
    <xf numFmtId="0" fontId="20" fillId="30" borderId="160" applyNumberFormat="0" applyAlignment="0" applyProtection="0"/>
    <xf numFmtId="0" fontId="12" fillId="0" borderId="165" applyFill="0" applyProtection="0">
      <alignment horizontal="right" vertical="top" wrapText="1"/>
    </xf>
    <xf numFmtId="0" fontId="20" fillId="30" borderId="160" applyNumberFormat="0" applyAlignment="0" applyProtection="0"/>
    <xf numFmtId="0" fontId="20" fillId="30" borderId="160" applyNumberFormat="0" applyAlignment="0" applyProtection="0"/>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0" fontId="16" fillId="32" borderId="165" applyNumberFormat="0" applyProtection="0">
      <alignment horizontal="right"/>
    </xf>
    <xf numFmtId="0" fontId="39" fillId="54" borderId="165"/>
    <xf numFmtId="0" fontId="20" fillId="30" borderId="160" applyNumberFormat="0" applyAlignment="0" applyProtection="0"/>
    <xf numFmtId="49" fontId="24" fillId="0" borderId="165" applyFill="0" applyProtection="0">
      <alignment horizontal="right"/>
    </xf>
    <xf numFmtId="0" fontId="20" fillId="30" borderId="160" applyNumberFormat="0" applyAlignment="0" applyProtection="0"/>
    <xf numFmtId="0" fontId="20" fillId="30" borderId="160" applyNumberFormat="0" applyAlignment="0" applyProtection="0"/>
    <xf numFmtId="0" fontId="20" fillId="30" borderId="160" applyNumberFormat="0" applyAlignment="0" applyProtection="0"/>
    <xf numFmtId="0" fontId="18" fillId="29" borderId="166" applyNumberFormat="0" applyAlignment="0" applyProtection="0"/>
    <xf numFmtId="0" fontId="20" fillId="30" borderId="160" applyNumberFormat="0" applyAlignment="0" applyProtection="0"/>
    <xf numFmtId="0" fontId="20" fillId="30" borderId="160" applyNumberFormat="0" applyAlignment="0" applyProtection="0"/>
    <xf numFmtId="0" fontId="39" fillId="54" borderId="165"/>
    <xf numFmtId="49" fontId="24" fillId="0" borderId="165" applyFill="0" applyProtection="0">
      <alignment horizontal="right"/>
    </xf>
    <xf numFmtId="0" fontId="39" fillId="54" borderId="165"/>
    <xf numFmtId="0" fontId="18" fillId="29" borderId="166" applyNumberFormat="0" applyAlignment="0" applyProtection="0"/>
    <xf numFmtId="0" fontId="39" fillId="54" borderId="165"/>
    <xf numFmtId="49" fontId="12"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39" fillId="54" borderId="165"/>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39" fillId="54" borderId="165"/>
    <xf numFmtId="0" fontId="18" fillId="29" borderId="166" applyNumberFormat="0" applyAlignment="0" applyProtection="0"/>
    <xf numFmtId="0" fontId="20" fillId="30" borderId="167" applyNumberFormat="0" applyAlignment="0" applyProtection="0"/>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39" fillId="54" borderId="165"/>
    <xf numFmtId="0" fontId="16" fillId="32" borderId="165" applyNumberFormat="0" applyProtection="0">
      <alignment horizontal="left"/>
    </xf>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16" fillId="32" borderId="165" applyNumberFormat="0" applyProtection="0">
      <alignment horizontal="left"/>
    </xf>
    <xf numFmtId="0" fontId="39" fillId="54" borderId="163"/>
    <xf numFmtId="0" fontId="39" fillId="54" borderId="165"/>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18" fillId="29" borderId="166"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21" fillId="0" borderId="168" applyNumberFormat="0" applyFill="0" applyAlignment="0" applyProtection="0"/>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8" fillId="29" borderId="166" applyNumberFormat="0" applyAlignment="0" applyProtection="0"/>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8" fillId="29" borderId="166" applyNumberFormat="0" applyAlignment="0" applyProtection="0"/>
    <xf numFmtId="0" fontId="39" fillId="54" borderId="163"/>
    <xf numFmtId="0" fontId="39" fillId="54" borderId="163"/>
    <xf numFmtId="0" fontId="39" fillId="54" borderId="165"/>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0"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right"/>
    </xf>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12" fillId="48" borderId="164" applyNumberFormat="0" applyFont="0" applyAlignment="0" applyProtection="0"/>
    <xf numFmtId="0" fontId="39" fillId="54" borderId="163"/>
    <xf numFmtId="0" fontId="39" fillId="54" borderId="163"/>
    <xf numFmtId="49" fontId="12" fillId="0" borderId="165" applyFill="0" applyProtection="0">
      <alignment horizontal="right"/>
    </xf>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49" fontId="24" fillId="0" borderId="165" applyFill="0" applyProtection="0">
      <alignment horizontal="right"/>
    </xf>
    <xf numFmtId="0" fontId="39" fillId="54" borderId="163"/>
    <xf numFmtId="0" fontId="16" fillId="32" borderId="165" applyNumberFormat="0" applyProtection="0">
      <alignment horizontal="left"/>
    </xf>
    <xf numFmtId="0" fontId="39" fillId="54" borderId="163"/>
    <xf numFmtId="0" fontId="39" fillId="54" borderId="163"/>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21" fillId="0" borderId="168" applyNumberFormat="0" applyFill="0" applyAlignment="0" applyProtection="0"/>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49" fontId="12" fillId="0" borderId="165" applyFill="0" applyProtection="0">
      <alignment horizontal="right"/>
    </xf>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12" fillId="0" borderId="165" applyFill="0" applyProtection="0">
      <alignment horizontal="right" vertical="top" wrapText="1"/>
    </xf>
    <xf numFmtId="0" fontId="39" fillId="54" borderId="163"/>
    <xf numFmtId="0" fontId="39" fillId="54" borderId="163"/>
    <xf numFmtId="0" fontId="16" fillId="32" borderId="165" applyNumberFormat="0" applyProtection="0">
      <alignment horizontal="right"/>
    </xf>
    <xf numFmtId="0" fontId="39" fillId="54" borderId="163"/>
    <xf numFmtId="0" fontId="18" fillId="29" borderId="166" applyNumberFormat="0" applyAlignment="0" applyProtection="0"/>
    <xf numFmtId="0" fontId="39" fillId="54" borderId="163"/>
    <xf numFmtId="0" fontId="39" fillId="54" borderId="163"/>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3"/>
    <xf numFmtId="0" fontId="39" fillId="54" borderId="163"/>
    <xf numFmtId="0" fontId="39" fillId="54" borderId="163"/>
    <xf numFmtId="49" fontId="24" fillId="0" borderId="165" applyFill="0" applyProtection="0">
      <alignment horizontal="right"/>
    </xf>
    <xf numFmtId="0" fontId="39" fillId="54" borderId="165"/>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24" fillId="0" borderId="165" applyFill="0" applyProtection="0">
      <alignment horizontal="right" vertical="top" wrapText="1"/>
    </xf>
    <xf numFmtId="0" fontId="39" fillId="54" borderId="163"/>
    <xf numFmtId="0" fontId="12" fillId="0" borderId="165" applyFill="0" applyProtection="0">
      <alignment horizontal="right" vertical="top" wrapText="1"/>
    </xf>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16" fillId="32" borderId="165" applyNumberFormat="0" applyProtection="0">
      <alignment horizontal="right"/>
    </xf>
    <xf numFmtId="0" fontId="39" fillId="54" borderId="163"/>
    <xf numFmtId="0" fontId="39" fillId="54" borderId="163"/>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5"/>
    <xf numFmtId="0" fontId="39" fillId="54" borderId="163"/>
    <xf numFmtId="0" fontId="28" fillId="30" borderId="166"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1" fontId="12" fillId="0" borderId="165" applyFill="0" applyProtection="0">
      <alignment horizontal="right" vertical="top" wrapText="1"/>
    </xf>
    <xf numFmtId="0" fontId="21" fillId="0" borderId="168" applyNumberFormat="0" applyFill="0" applyAlignment="0" applyProtection="0"/>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2" fontId="24" fillId="0" borderId="165" applyFill="0" applyProtection="0">
      <alignment horizontal="right" vertical="top" wrapText="1"/>
    </xf>
    <xf numFmtId="0" fontId="39" fillId="54" borderId="163"/>
    <xf numFmtId="0" fontId="39" fillId="54" borderId="163"/>
    <xf numFmtId="0" fontId="39" fillId="54" borderId="163"/>
    <xf numFmtId="0" fontId="12" fillId="48" borderId="164" applyNumberFormat="0" applyFon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39" fillId="54" borderId="165"/>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21" fillId="0" borderId="168" applyNumberFormat="0" applyFill="0" applyAlignment="0" applyProtection="0"/>
    <xf numFmtId="1"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16" fillId="32" borderId="165" applyNumberFormat="0" applyProtection="0">
      <alignment horizontal="right"/>
    </xf>
    <xf numFmtId="0" fontId="39" fillId="54" borderId="163"/>
    <xf numFmtId="0" fontId="39" fillId="54" borderId="163"/>
    <xf numFmtId="2" fontId="24" fillId="0" borderId="165" applyFill="0" applyProtection="0">
      <alignment horizontal="right" vertical="top" wrapText="1"/>
    </xf>
    <xf numFmtId="0" fontId="20" fillId="30" borderId="167" applyNumberFormat="0" applyAlignment="0" applyProtection="0"/>
    <xf numFmtId="0" fontId="39" fillId="54" borderId="165"/>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18" fillId="29" borderId="166" applyNumberFormat="0" applyAlignment="0" applyProtection="0"/>
    <xf numFmtId="0" fontId="12" fillId="0" borderId="165" applyFill="0" applyProtection="0">
      <alignment horizontal="right" vertical="top" wrapText="1"/>
    </xf>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5"/>
    <xf numFmtId="0" fontId="16" fillId="32" borderId="165" applyNumberFormat="0" applyProtection="0">
      <alignment horizontal="left"/>
    </xf>
    <xf numFmtId="0" fontId="39" fillId="54" borderId="163"/>
    <xf numFmtId="0" fontId="18" fillId="29" borderId="166" applyNumberFormat="0" applyAlignment="0" applyProtection="0"/>
    <xf numFmtId="0" fontId="39" fillId="54" borderId="163"/>
    <xf numFmtId="0" fontId="39" fillId="54" borderId="163"/>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3"/>
    <xf numFmtId="2" fontId="12" fillId="0" borderId="165" applyFill="0" applyProtection="0">
      <alignment horizontal="right" vertical="top" wrapText="1"/>
    </xf>
    <xf numFmtId="0" fontId="39" fillId="54" borderId="165"/>
    <xf numFmtId="0" fontId="39" fillId="54" borderId="163"/>
    <xf numFmtId="0" fontId="39" fillId="54" borderId="165"/>
    <xf numFmtId="0" fontId="39" fillId="54" borderId="163"/>
    <xf numFmtId="0" fontId="39" fillId="54" borderId="165"/>
    <xf numFmtId="0" fontId="39" fillId="54" borderId="163"/>
    <xf numFmtId="0" fontId="39" fillId="54" borderId="163"/>
    <xf numFmtId="0" fontId="39" fillId="54" borderId="163"/>
    <xf numFmtId="0" fontId="16" fillId="32" borderId="165" applyNumberFormat="0" applyProtection="0">
      <alignment horizontal="left"/>
    </xf>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5"/>
    <xf numFmtId="0" fontId="39" fillId="54" borderId="163"/>
    <xf numFmtId="0" fontId="39" fillId="54" borderId="163"/>
    <xf numFmtId="0" fontId="39" fillId="54" borderId="163"/>
    <xf numFmtId="0" fontId="16" fillId="32" borderId="165" applyNumberFormat="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39" fillId="54" borderId="163"/>
    <xf numFmtId="0" fontId="39" fillId="54" borderId="163"/>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1" fontId="12"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6" fillId="32" borderId="165" applyNumberFormat="0" applyProtection="0">
      <alignment horizontal="left"/>
    </xf>
    <xf numFmtId="1" fontId="12" fillId="0" borderId="165" applyFill="0" applyProtection="0">
      <alignment horizontal="right" vertical="top" wrapText="1"/>
    </xf>
    <xf numFmtId="0" fontId="39" fillId="54" borderId="163"/>
    <xf numFmtId="0" fontId="39" fillId="54" borderId="163"/>
    <xf numFmtId="0" fontId="39" fillId="54" borderId="163"/>
    <xf numFmtId="49" fontId="12" fillId="0" borderId="165" applyFill="0" applyProtection="0">
      <alignment horizontal="right"/>
    </xf>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5"/>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2" fontId="24" fillId="0" borderId="165" applyFill="0" applyProtection="0">
      <alignment horizontal="right" vertical="top" wrapText="1"/>
    </xf>
    <xf numFmtId="0" fontId="39" fillId="54" borderId="163"/>
    <xf numFmtId="0" fontId="39" fillId="54" borderId="163"/>
    <xf numFmtId="0" fontId="39" fillId="54" borderId="163"/>
    <xf numFmtId="0" fontId="39" fillId="54" borderId="165"/>
    <xf numFmtId="0" fontId="16" fillId="32" borderId="165" applyNumberFormat="0" applyProtection="0">
      <alignment horizontal="right"/>
    </xf>
    <xf numFmtId="0" fontId="39" fillId="54" borderId="163"/>
    <xf numFmtId="0" fontId="39" fillId="54" borderId="163"/>
    <xf numFmtId="0" fontId="39" fillId="54" borderId="163"/>
    <xf numFmtId="0" fontId="16" fillId="32" borderId="165" applyNumberFormat="0" applyProtection="0">
      <alignment horizontal="right"/>
    </xf>
    <xf numFmtId="0" fontId="39" fillId="54" borderId="165"/>
    <xf numFmtId="0" fontId="39" fillId="54" borderId="163"/>
    <xf numFmtId="0" fontId="39" fillId="54" borderId="165"/>
    <xf numFmtId="0" fontId="39" fillId="54" borderId="163"/>
    <xf numFmtId="0" fontId="39" fillId="54" borderId="163"/>
    <xf numFmtId="0" fontId="18" fillId="29" borderId="166" applyNumberFormat="0" applyAlignment="0" applyProtection="0"/>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5"/>
    <xf numFmtId="0" fontId="16" fillId="32" borderId="165" applyNumberFormat="0" applyProtection="0">
      <alignment horizontal="right"/>
    </xf>
    <xf numFmtId="0" fontId="39" fillId="54" borderId="163"/>
    <xf numFmtId="1" fontId="24" fillId="0" borderId="165" applyFill="0" applyProtection="0">
      <alignment horizontal="right" vertical="top" wrapText="1"/>
    </xf>
    <xf numFmtId="0" fontId="39" fillId="54" borderId="163"/>
    <xf numFmtId="0" fontId="39" fillId="54" borderId="163"/>
    <xf numFmtId="0" fontId="18" fillId="29" borderId="166" applyNumberFormat="0" applyAlignment="0" applyProtection="0"/>
    <xf numFmtId="0" fontId="39" fillId="54" borderId="165"/>
    <xf numFmtId="1" fontId="12" fillId="0" borderId="165" applyFill="0" applyProtection="0">
      <alignment horizontal="right" vertical="top" wrapText="1"/>
    </xf>
    <xf numFmtId="0" fontId="39" fillId="54" borderId="163"/>
    <xf numFmtId="0" fontId="39" fillId="54" borderId="163"/>
    <xf numFmtId="0" fontId="39" fillId="54" borderId="163"/>
    <xf numFmtId="0" fontId="12" fillId="48" borderId="164" applyNumberFormat="0" applyFont="0" applyAlignment="0" applyProtection="0"/>
    <xf numFmtId="0" fontId="39" fillId="54" borderId="163"/>
    <xf numFmtId="0" fontId="39" fillId="54" borderId="163"/>
    <xf numFmtId="0" fontId="39" fillId="54" borderId="163"/>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3"/>
    <xf numFmtId="0" fontId="39" fillId="54" borderId="163"/>
    <xf numFmtId="0" fontId="39" fillId="54" borderId="163"/>
    <xf numFmtId="1" fontId="12" fillId="0" borderId="165" applyFill="0" applyProtection="0">
      <alignment horizontal="right" vertical="top" wrapText="1"/>
    </xf>
    <xf numFmtId="0" fontId="16" fillId="32" borderId="165" applyNumberFormat="0" applyProtection="0">
      <alignment horizontal="left"/>
    </xf>
    <xf numFmtId="0" fontId="39" fillId="54" borderId="163"/>
    <xf numFmtId="0" fontId="39" fillId="54" borderId="163"/>
    <xf numFmtId="0" fontId="39" fillId="54" borderId="163"/>
    <xf numFmtId="1" fontId="24" fillId="0" borderId="165" applyFill="0" applyProtection="0">
      <alignment horizontal="right" vertical="top" wrapText="1"/>
    </xf>
    <xf numFmtId="0" fontId="39" fillId="54" borderId="165"/>
    <xf numFmtId="0" fontId="39" fillId="54" borderId="163"/>
    <xf numFmtId="0" fontId="39" fillId="54" borderId="163"/>
    <xf numFmtId="0" fontId="39" fillId="54" borderId="163"/>
    <xf numFmtId="2" fontId="12" fillId="0" borderId="165" applyFill="0" applyProtection="0">
      <alignment horizontal="right" vertical="top" wrapText="1"/>
    </xf>
    <xf numFmtId="0" fontId="39" fillId="54" borderId="163"/>
    <xf numFmtId="0" fontId="39" fillId="54" borderId="163"/>
    <xf numFmtId="0" fontId="39" fillId="54" borderId="163"/>
    <xf numFmtId="1" fontId="24" fillId="0" borderId="165" applyFill="0" applyProtection="0">
      <alignment horizontal="right" vertical="top" wrapText="1"/>
    </xf>
    <xf numFmtId="0" fontId="21" fillId="0" borderId="168" applyNumberFormat="0" applyFill="0" applyAlignment="0" applyProtection="0"/>
    <xf numFmtId="0" fontId="39" fillId="54" borderId="163"/>
    <xf numFmtId="1" fontId="24" fillId="0" borderId="165" applyFill="0" applyProtection="0">
      <alignment horizontal="right" vertical="top" wrapText="1"/>
    </xf>
    <xf numFmtId="0" fontId="39" fillId="54" borderId="163"/>
    <xf numFmtId="0" fontId="39" fillId="54" borderId="163"/>
    <xf numFmtId="0"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3"/>
    <xf numFmtId="49" fontId="12" fillId="0" borderId="165" applyFill="0" applyProtection="0">
      <alignment horizontal="right"/>
    </xf>
    <xf numFmtId="0" fontId="39" fillId="54" borderId="163"/>
    <xf numFmtId="0" fontId="39" fillId="54" borderId="163"/>
    <xf numFmtId="0" fontId="39" fillId="54" borderId="165"/>
    <xf numFmtId="49" fontId="12" fillId="0" borderId="165" applyFill="0" applyProtection="0">
      <alignment horizontal="right"/>
    </xf>
    <xf numFmtId="2" fontId="24" fillId="0" borderId="165" applyFill="0" applyProtection="0">
      <alignment horizontal="right" vertical="top" wrapText="1"/>
    </xf>
    <xf numFmtId="0" fontId="39" fillId="54" borderId="163"/>
    <xf numFmtId="1" fontId="24" fillId="0" borderId="165" applyFill="0" applyProtection="0">
      <alignment horizontal="right" vertical="top" wrapText="1"/>
    </xf>
    <xf numFmtId="0" fontId="39" fillId="54" borderId="163"/>
    <xf numFmtId="0" fontId="39" fillId="54" borderId="163"/>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3"/>
    <xf numFmtId="0" fontId="28" fillId="30" borderId="166" applyNumberFormat="0" applyAlignment="0" applyProtection="0"/>
    <xf numFmtId="0" fontId="39" fillId="54" borderId="163"/>
    <xf numFmtId="0" fontId="39" fillId="54" borderId="163"/>
    <xf numFmtId="0" fontId="21" fillId="0" borderId="168" applyNumberFormat="0" applyFill="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3"/>
    <xf numFmtId="0" fontId="39" fillId="54" borderId="165"/>
    <xf numFmtId="0" fontId="39" fillId="54" borderId="163"/>
    <xf numFmtId="0" fontId="39" fillId="54" borderId="163"/>
    <xf numFmtId="0" fontId="16" fillId="32" borderId="165" applyNumberFormat="0" applyProtection="0">
      <alignment horizontal="left"/>
    </xf>
    <xf numFmtId="2" fontId="12" fillId="0" borderId="165" applyFill="0" applyProtection="0">
      <alignment horizontal="right" vertical="top" wrapText="1"/>
    </xf>
    <xf numFmtId="0" fontId="39" fillId="54" borderId="163"/>
    <xf numFmtId="0" fontId="21" fillId="0" borderId="168" applyNumberFormat="0" applyFill="0" applyAlignment="0" applyProtection="0"/>
    <xf numFmtId="0" fontId="39" fillId="54" borderId="163"/>
    <xf numFmtId="0" fontId="39" fillId="54" borderId="163"/>
    <xf numFmtId="49" fontId="24" fillId="0" borderId="165" applyFill="0" applyProtection="0">
      <alignment horizontal="right"/>
    </xf>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21" fillId="0" borderId="168" applyNumberFormat="0" applyFill="0" applyAlignment="0" applyProtection="0"/>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18" fillId="29" borderId="166" applyNumberFormat="0" applyAlignment="0" applyProtection="0"/>
    <xf numFmtId="0" fontId="39" fillId="54" borderId="163"/>
    <xf numFmtId="1" fontId="24" fillId="0" borderId="165" applyFill="0" applyProtection="0">
      <alignment horizontal="right" vertical="top" wrapText="1"/>
    </xf>
    <xf numFmtId="0" fontId="39" fillId="54" borderId="163"/>
    <xf numFmtId="0" fontId="39" fillId="54" borderId="163"/>
    <xf numFmtId="2" fontId="24"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39" fillId="54" borderId="163"/>
    <xf numFmtId="0" fontId="20" fillId="30" borderId="167" applyNumberFormat="0" applyAlignment="0" applyProtection="0"/>
    <xf numFmtId="0" fontId="39" fillId="54" borderId="163"/>
    <xf numFmtId="0" fontId="39" fillId="54" borderId="163"/>
    <xf numFmtId="49" fontId="12" fillId="0" borderId="165" applyFill="0" applyProtection="0">
      <alignment horizontal="right"/>
    </xf>
    <xf numFmtId="0" fontId="39" fillId="54" borderId="163"/>
    <xf numFmtId="0" fontId="39" fillId="54" borderId="165"/>
    <xf numFmtId="0" fontId="39" fillId="54" borderId="163"/>
    <xf numFmtId="0" fontId="39" fillId="54" borderId="163"/>
    <xf numFmtId="0" fontId="12" fillId="0" borderId="165" applyFill="0" applyProtection="0">
      <alignment horizontal="right" vertical="top" wrapText="1"/>
    </xf>
    <xf numFmtId="0" fontId="39" fillId="54" borderId="163"/>
    <xf numFmtId="0" fontId="39" fillId="54" borderId="163"/>
    <xf numFmtId="0" fontId="39" fillId="54" borderId="163"/>
    <xf numFmtId="0" fontId="21" fillId="0" borderId="168" applyNumberFormat="0" applyFill="0" applyAlignment="0" applyProtection="0"/>
    <xf numFmtId="2" fontId="12" fillId="0" borderId="165" applyFill="0" applyProtection="0">
      <alignment horizontal="right" vertical="top" wrapText="1"/>
    </xf>
    <xf numFmtId="0" fontId="39" fillId="54" borderId="163"/>
    <xf numFmtId="49" fontId="12" fillId="0" borderId="165" applyFill="0" applyProtection="0">
      <alignment horizontal="right"/>
    </xf>
    <xf numFmtId="0" fontId="39" fillId="54" borderId="163"/>
    <xf numFmtId="0" fontId="39" fillId="54" borderId="163"/>
    <xf numFmtId="0" fontId="39" fillId="54" borderId="163"/>
    <xf numFmtId="0" fontId="39" fillId="54" borderId="163"/>
    <xf numFmtId="0" fontId="39" fillId="54" borderId="163"/>
    <xf numFmtId="0" fontId="20" fillId="30" borderId="167" applyNumberFormat="0" applyAlignment="0" applyProtection="0"/>
    <xf numFmtId="0" fontId="39" fillId="54" borderId="163"/>
    <xf numFmtId="0" fontId="21" fillId="0" borderId="168" applyNumberFormat="0" applyFill="0" applyAlignment="0" applyProtection="0"/>
    <xf numFmtId="0" fontId="39" fillId="54" borderId="163"/>
    <xf numFmtId="0" fontId="39" fillId="54" borderId="163"/>
    <xf numFmtId="0" fontId="39" fillId="54" borderId="165"/>
    <xf numFmtId="0" fontId="39" fillId="54" borderId="165"/>
    <xf numFmtId="0" fontId="39" fillId="54" borderId="163"/>
    <xf numFmtId="0" fontId="21" fillId="0" borderId="168" applyNumberFormat="0" applyFill="0" applyAlignment="0" applyProtection="0"/>
    <xf numFmtId="0" fontId="39" fillId="54" borderId="163"/>
    <xf numFmtId="0" fontId="39" fillId="54" borderId="163"/>
    <xf numFmtId="2" fontId="12" fillId="0" borderId="165" applyFill="0" applyProtection="0">
      <alignment horizontal="right" vertical="top" wrapText="1"/>
    </xf>
    <xf numFmtId="0" fontId="18" fillId="29" borderId="166" applyNumberFormat="0" applyAlignment="0" applyProtection="0"/>
    <xf numFmtId="0" fontId="39" fillId="54" borderId="163"/>
    <xf numFmtId="0" fontId="39" fillId="54" borderId="163"/>
    <xf numFmtId="0" fontId="39" fillId="54" borderId="163"/>
    <xf numFmtId="0" fontId="24" fillId="0" borderId="165" applyFill="0" applyProtection="0">
      <alignment horizontal="right" vertical="top" wrapText="1"/>
    </xf>
    <xf numFmtId="0" fontId="21" fillId="0" borderId="168" applyNumberFormat="0" applyFill="0" applyAlignment="0" applyProtection="0"/>
    <xf numFmtId="0" fontId="39" fillId="54" borderId="163"/>
    <xf numFmtId="0" fontId="39" fillId="54" borderId="165"/>
    <xf numFmtId="0" fontId="39" fillId="54" borderId="163"/>
    <xf numFmtId="0" fontId="39" fillId="54" borderId="163"/>
    <xf numFmtId="0" fontId="20" fillId="30" borderId="167" applyNumberFormat="0" applyAlignment="0" applyProtection="0"/>
    <xf numFmtId="0" fontId="16" fillId="32" borderId="165" applyNumberFormat="0" applyProtection="0">
      <alignment horizontal="left"/>
    </xf>
    <xf numFmtId="0" fontId="39" fillId="54" borderId="163"/>
    <xf numFmtId="0" fontId="12" fillId="0" borderId="165" applyFill="0" applyProtection="0">
      <alignment horizontal="right" vertical="top" wrapText="1"/>
    </xf>
    <xf numFmtId="0" fontId="39" fillId="54" borderId="163"/>
    <xf numFmtId="0" fontId="39" fillId="54" borderId="163"/>
    <xf numFmtId="0" fontId="21" fillId="0" borderId="168" applyNumberFormat="0" applyFill="0" applyAlignment="0" applyProtection="0"/>
    <xf numFmtId="0" fontId="39" fillId="54" borderId="165"/>
    <xf numFmtId="0" fontId="39" fillId="54" borderId="163"/>
    <xf numFmtId="0" fontId="39" fillId="54" borderId="163"/>
    <xf numFmtId="0" fontId="39" fillId="54" borderId="163"/>
    <xf numFmtId="2"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39" fillId="54" borderId="163"/>
    <xf numFmtId="0" fontId="21" fillId="0" borderId="168" applyNumberFormat="0" applyFill="0" applyAlignment="0" applyProtection="0"/>
    <xf numFmtId="0" fontId="39" fillId="54" borderId="163"/>
    <xf numFmtId="0" fontId="39" fillId="54" borderId="163"/>
    <xf numFmtId="0" fontId="16" fillId="32" borderId="165" applyNumberFormat="0" applyProtection="0">
      <alignment horizontal="right"/>
    </xf>
    <xf numFmtId="0" fontId="39" fillId="54" borderId="163"/>
    <xf numFmtId="0" fontId="16" fillId="32" borderId="165" applyNumberFormat="0" applyProtection="0">
      <alignment horizontal="left"/>
    </xf>
    <xf numFmtId="0" fontId="39" fillId="54" borderId="165"/>
    <xf numFmtId="0" fontId="39" fillId="54" borderId="163"/>
    <xf numFmtId="49" fontId="24" fillId="0" borderId="165" applyFill="0" applyProtection="0">
      <alignment horizontal="right"/>
    </xf>
    <xf numFmtId="0" fontId="39" fillId="54" borderId="163"/>
    <xf numFmtId="0" fontId="39" fillId="54" borderId="163"/>
    <xf numFmtId="0" fontId="39" fillId="54" borderId="165"/>
    <xf numFmtId="0" fontId="39" fillId="54" borderId="163"/>
    <xf numFmtId="0" fontId="39" fillId="54" borderId="163"/>
    <xf numFmtId="0" fontId="39" fillId="54" borderId="165"/>
    <xf numFmtId="0" fontId="39" fillId="54" borderId="163"/>
    <xf numFmtId="0" fontId="39" fillId="54" borderId="163"/>
    <xf numFmtId="0" fontId="39" fillId="54" borderId="163"/>
    <xf numFmtId="0" fontId="39" fillId="54" borderId="163"/>
    <xf numFmtId="0" fontId="39" fillId="54" borderId="163"/>
    <xf numFmtId="49" fontId="24" fillId="0" borderId="165" applyFill="0" applyProtection="0">
      <alignment horizontal="right"/>
    </xf>
    <xf numFmtId="0" fontId="39" fillId="54" borderId="163"/>
    <xf numFmtId="0" fontId="39" fillId="54" borderId="165"/>
    <xf numFmtId="1" fontId="24" fillId="0" borderId="165" applyFill="0" applyProtection="0">
      <alignment horizontal="right" vertical="top" wrapText="1"/>
    </xf>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0" fontId="39" fillId="54" borderId="163"/>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21" fillId="0" borderId="168" applyNumberFormat="0" applyFill="0" applyAlignment="0" applyProtection="0"/>
    <xf numFmtId="0" fontId="21" fillId="0" borderId="168" applyNumberFormat="0" applyFill="0" applyAlignment="0" applyProtection="0"/>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49" fontId="12" fillId="0" borderId="165" applyFill="0" applyProtection="0">
      <alignment horizontal="right"/>
    </xf>
    <xf numFmtId="0" fontId="39" fillId="54" borderId="165"/>
    <xf numFmtId="49" fontId="24" fillId="0" borderId="163" applyFill="0" applyProtection="0">
      <alignment horizontal="right"/>
    </xf>
    <xf numFmtId="0" fontId="16" fillId="32" borderId="165" applyNumberFormat="0" applyProtection="0">
      <alignment horizontal="left"/>
    </xf>
    <xf numFmtId="49" fontId="24" fillId="0" borderId="163" applyFill="0" applyProtection="0">
      <alignment horizontal="right"/>
    </xf>
    <xf numFmtId="49" fontId="24" fillId="0" borderId="163" applyFill="0" applyProtection="0">
      <alignment horizontal="right"/>
    </xf>
    <xf numFmtId="49" fontId="24" fillId="0" borderId="165" applyFill="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8" fillId="30"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2" fillId="48" borderId="164" applyNumberFormat="0" applyFon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0"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24" fillId="0" borderId="165"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0"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48" borderId="164" applyNumberFormat="0" applyFont="0" applyAlignment="0" applyProtection="0"/>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24"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2" fillId="0" borderId="165" applyFill="0" applyProtection="0">
      <alignment horizontal="right" vertical="top" wrapText="1"/>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4" fillId="0" borderId="165" applyFill="0" applyProtection="0">
      <alignment horizontal="right" vertical="top" wrapText="1"/>
    </xf>
    <xf numFmtId="1"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1" fillId="0" borderId="168" applyNumberFormat="0" applyFill="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1"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49" fontId="12" fillId="0" borderId="165"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1" fontId="12" fillId="0" borderId="163" applyFill="0" applyProtection="0">
      <alignment horizontal="right" vertical="top" wrapText="1"/>
    </xf>
    <xf numFmtId="0" fontId="12" fillId="48" borderId="164" applyNumberFormat="0" applyFon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48" borderId="164" applyNumberFormat="0" applyFont="0" applyAlignment="0" applyProtection="0"/>
    <xf numFmtId="1" fontId="12" fillId="0" borderId="163" applyFill="0" applyProtection="0">
      <alignment horizontal="right" vertical="top" wrapText="1"/>
    </xf>
    <xf numFmtId="2"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0" fontId="12" fillId="48" borderId="164" applyNumberFormat="0" applyFon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49" fontId="24"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2" fillId="0" borderId="165" applyFill="0" applyProtection="0">
      <alignment horizontal="right" vertical="top" wrapText="1"/>
    </xf>
    <xf numFmtId="0" fontId="18" fillId="29" borderId="166" applyNumberFormat="0" applyAlignment="0" applyProtection="0"/>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8" fillId="30"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0" fontId="18" fillId="29"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8" fillId="29"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12" fillId="0" borderId="165" applyFill="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right"/>
    </xf>
    <xf numFmtId="0" fontId="28" fillId="30" borderId="166"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49" fontId="12"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0"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1"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49" fontId="12" fillId="0" borderId="163" applyFill="0" applyProtection="0">
      <alignment horizontal="right"/>
    </xf>
    <xf numFmtId="1"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5" applyFill="0" applyProtection="0">
      <alignment horizontal="right"/>
    </xf>
    <xf numFmtId="0" fontId="39" fillId="54" borderId="165"/>
    <xf numFmtId="0" fontId="39" fillId="54" borderId="165"/>
    <xf numFmtId="1" fontId="12" fillId="0" borderId="165"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1" fillId="0" borderId="168" applyNumberFormat="0" applyFill="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lef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0" fontId="12" fillId="48" borderId="164" applyNumberFormat="0" applyFont="0" applyAlignment="0" applyProtection="0"/>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2" fontId="12" fillId="0" borderId="165" applyFill="0" applyProtection="0">
      <alignment horizontal="right" vertical="top" wrapText="1"/>
    </xf>
    <xf numFmtId="0" fontId="39" fillId="54" borderId="165"/>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39" fillId="54" borderId="165"/>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0" fontId="39" fillId="54" borderId="165"/>
    <xf numFmtId="0" fontId="12" fillId="0" borderId="165"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1" fontId="24" fillId="0" borderId="163" applyFill="0" applyProtection="0">
      <alignment horizontal="right" vertical="top" wrapText="1"/>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1"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7" applyNumberFormat="0" applyAlignment="0" applyProtection="0"/>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21" fillId="0" borderId="168" applyNumberFormat="0" applyFill="0" applyAlignment="0" applyProtection="0"/>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49" fontId="24" fillId="0" borderId="165" applyFill="0" applyProtection="0">
      <alignment horizontal="right"/>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16" fillId="32" borderId="165" applyNumberFormat="0" applyProtection="0">
      <alignment horizontal="left"/>
    </xf>
    <xf numFmtId="2" fontId="24" fillId="0" borderId="163"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0" fontId="12" fillId="48" borderId="164" applyNumberFormat="0" applyFont="0" applyAlignment="0" applyProtection="0"/>
    <xf numFmtId="2" fontId="24" fillId="0" borderId="163"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20" fillId="30" borderId="167" applyNumberFormat="0" applyAlignment="0" applyProtection="0"/>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12" fillId="48" borderId="164" applyNumberFormat="0" applyFont="0" applyAlignment="0" applyProtection="0"/>
    <xf numFmtId="0" fontId="24" fillId="0" borderId="163" applyFill="0" applyProtection="0">
      <alignment horizontal="right" vertical="top" wrapText="1"/>
    </xf>
    <xf numFmtId="0" fontId="18" fillId="29" borderId="166" applyNumberFormat="0" applyAlignment="0" applyProtection="0"/>
    <xf numFmtId="0" fontId="24" fillId="0" borderId="163" applyFill="0" applyProtection="0">
      <alignment horizontal="right" vertical="top" wrapText="1"/>
    </xf>
    <xf numFmtId="0" fontId="24" fillId="0" borderId="163"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5" applyFill="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2"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49" fontId="24"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39" fillId="54" borderId="165"/>
    <xf numFmtId="0" fontId="39" fillId="54" borderId="165"/>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39" fillId="54" borderId="165"/>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0" fontId="12" fillId="48" borderId="164" applyNumberFormat="0" applyFont="0" applyAlignment="0" applyProtection="0"/>
    <xf numFmtId="0" fontId="24" fillId="0" borderId="163" applyFill="0" applyProtection="0">
      <alignment horizontal="right" vertical="top" wrapText="1"/>
    </xf>
    <xf numFmtId="0" fontId="24" fillId="0" borderId="163" applyFill="0" applyProtection="0">
      <alignment horizontal="right" vertical="top" wrapText="1"/>
    </xf>
    <xf numFmtId="0" fontId="24" fillId="0" borderId="163" applyFill="0" applyProtection="0">
      <alignment horizontal="right" vertical="top" wrapText="1"/>
    </xf>
    <xf numFmtId="49" fontId="12"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48" borderId="164" applyNumberFormat="0" applyFon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0" fillId="30" borderId="167"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8" fillId="29" borderId="166"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8" fillId="30" borderId="166"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48" borderId="164" applyNumberFormat="0" applyFon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8" fillId="29" borderId="166"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1"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48" borderId="164" applyNumberFormat="0" applyFont="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0" fontId="12" fillId="48" borderId="164" applyNumberFormat="0" applyFont="0" applyAlignment="0" applyProtection="0"/>
    <xf numFmtId="1" fontId="12" fillId="0" borderId="165" applyFill="0" applyProtection="0">
      <alignment horizontal="right" vertical="top" wrapText="1"/>
    </xf>
    <xf numFmtId="49" fontId="12" fillId="0" borderId="163" applyFill="0" applyProtection="0">
      <alignment horizontal="right"/>
    </xf>
    <xf numFmtId="0" fontId="16" fillId="32" borderId="165" applyNumberFormat="0" applyProtection="0">
      <alignment horizontal="left"/>
    </xf>
    <xf numFmtId="49" fontId="12" fillId="0" borderId="163" applyFill="0" applyProtection="0">
      <alignment horizontal="right"/>
    </xf>
    <xf numFmtId="49" fontId="12" fillId="0" borderId="163" applyFill="0" applyProtection="0">
      <alignment horizontal="right"/>
    </xf>
    <xf numFmtId="0" fontId="39" fillId="54" borderId="165"/>
    <xf numFmtId="0" fontId="39" fillId="54" borderId="165"/>
    <xf numFmtId="0" fontId="20" fillId="30" borderId="167" applyNumberFormat="0" applyAlignment="0" applyProtection="0"/>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49" fontId="12" fillId="0" borderId="163" applyFill="0" applyProtection="0">
      <alignment horizontal="right"/>
    </xf>
    <xf numFmtId="0" fontId="16" fillId="32" borderId="165" applyNumberFormat="0" applyProtection="0">
      <alignment horizontal="lef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24" fillId="0" borderId="165"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5"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0" fontId="39" fillId="54" borderId="165"/>
    <xf numFmtId="0" fontId="21" fillId="0" borderId="168" applyNumberFormat="0" applyFill="0" applyAlignment="0" applyProtection="0"/>
    <xf numFmtId="1" fontId="12" fillId="0" borderId="163" applyFill="0" applyProtection="0">
      <alignment horizontal="right" vertical="top" wrapText="1"/>
    </xf>
    <xf numFmtId="0" fontId="28" fillId="30" borderId="166"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24" fillId="0" borderId="165"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4" fillId="0" borderId="165"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0" fontId="18" fillId="29" borderId="166"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49" fontId="24" fillId="0" borderId="165" applyFill="0" applyProtection="0">
      <alignment horizontal="right"/>
    </xf>
    <xf numFmtId="2" fontId="12" fillId="0" borderId="163" applyFill="0" applyProtection="0">
      <alignment horizontal="right" vertical="top" wrapText="1"/>
    </xf>
    <xf numFmtId="0" fontId="12" fillId="48" borderId="164" applyNumberFormat="0" applyFon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2" fontId="12" fillId="0" borderId="163" applyFill="0" applyProtection="0">
      <alignment horizontal="right" vertical="top" wrapText="1"/>
    </xf>
    <xf numFmtId="49" fontId="24"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2" fontId="12" fillId="0" borderId="163" applyFill="0" applyProtection="0">
      <alignment horizontal="right" vertical="top" wrapText="1"/>
    </xf>
    <xf numFmtId="0" fontId="28" fillId="30" borderId="166"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39" fillId="54" borderId="165"/>
    <xf numFmtId="0" fontId="20" fillId="30" borderId="167" applyNumberFormat="0" applyAlignment="0" applyProtection="0"/>
    <xf numFmtId="0" fontId="12" fillId="0" borderId="163" applyFill="0" applyProtection="0">
      <alignment horizontal="right" vertical="top" wrapText="1"/>
    </xf>
    <xf numFmtId="0" fontId="28" fillId="30"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20" fillId="30" borderId="167" applyNumberFormat="0" applyAlignment="0" applyProtection="0"/>
    <xf numFmtId="0" fontId="20" fillId="30" borderId="167" applyNumberFormat="0" applyAlignment="0" applyProtection="0"/>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12"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8" fillId="30"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49" fontId="12" fillId="0" borderId="165" applyFill="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2" fillId="0" borderId="165" applyFill="0" applyProtection="0">
      <alignment horizontal="right" vertical="top" wrapText="1"/>
    </xf>
    <xf numFmtId="0" fontId="16" fillId="32" borderId="163" applyNumberFormat="0" applyProtection="0">
      <alignment horizontal="right"/>
    </xf>
    <xf numFmtId="0"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39" fillId="54" borderId="165"/>
    <xf numFmtId="0" fontId="16" fillId="32" borderId="163" applyNumberFormat="0" applyProtection="0">
      <alignment horizontal="right"/>
    </xf>
    <xf numFmtId="0" fontId="16" fillId="32" borderId="163" applyNumberFormat="0" applyProtection="0">
      <alignment horizontal="right"/>
    </xf>
    <xf numFmtId="0" fontId="39" fillId="54" borderId="165"/>
    <xf numFmtId="0" fontId="24"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2"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48" borderId="164" applyNumberFormat="0" applyFont="0" applyAlignment="0" applyProtection="0"/>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5"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2" fillId="0" borderId="165" applyFill="0" applyProtection="0">
      <alignment horizontal="right" vertical="top" wrapText="1"/>
    </xf>
    <xf numFmtId="0" fontId="16" fillId="32" borderId="163" applyNumberFormat="0" applyProtection="0">
      <alignment horizontal="left"/>
    </xf>
    <xf numFmtId="49" fontId="24" fillId="0" borderId="165"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1" fontId="24"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8" fillId="29" borderId="166"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3" applyFill="0" applyProtection="0">
      <alignment horizontal="right" vertical="top" wrapText="1"/>
    </xf>
    <xf numFmtId="0" fontId="20" fillId="30" borderId="167" applyNumberForma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8" fillId="30" borderId="166" applyNumberFormat="0" applyAlignment="0" applyProtection="0"/>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1" fillId="0" borderId="168" applyNumberFormat="0" applyFill="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3" applyNumberFormat="0" applyProtection="0">
      <alignment horizontal="right"/>
    </xf>
    <xf numFmtId="1" fontId="12" fillId="0" borderId="165" applyFill="0" applyProtection="0">
      <alignment horizontal="right" vertical="top" wrapText="1"/>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5" applyNumberFormat="0" applyProtection="0">
      <alignment horizontal="lef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right"/>
    </xf>
    <xf numFmtId="0" fontId="20" fillId="30" borderId="167" applyNumberFormat="0" applyAlignment="0" applyProtection="0"/>
    <xf numFmtId="0" fontId="16" fillId="32" borderId="163" applyNumberFormat="0" applyProtection="0">
      <alignment horizontal="right"/>
    </xf>
    <xf numFmtId="0" fontId="16" fillId="32" borderId="163" applyNumberFormat="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2"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2" fillId="48" borderId="164" applyNumberFormat="0" applyFont="0" applyAlignment="0" applyProtection="0"/>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1" fontId="12" fillId="0" borderId="165" applyFill="0" applyProtection="0">
      <alignment horizontal="right" vertical="top" wrapText="1"/>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21" fillId="0" borderId="168" applyNumberFormat="0" applyFill="0" applyAlignment="0" applyProtection="0"/>
    <xf numFmtId="0" fontId="16" fillId="32" borderId="163" applyNumberFormat="0" applyProtection="0">
      <alignment horizontal="left"/>
    </xf>
    <xf numFmtId="0" fontId="16" fillId="32" borderId="163" applyNumberFormat="0" applyProtection="0">
      <alignment horizontal="left"/>
    </xf>
    <xf numFmtId="0" fontId="18" fillId="29" borderId="166" applyNumberFormat="0" applyAlignment="0" applyProtection="0"/>
    <xf numFmtId="49" fontId="12" fillId="0" borderId="165" applyFill="0" applyProtection="0">
      <alignment horizontal="righ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16" fillId="32" borderId="163" applyNumberFormat="0" applyProtection="0">
      <alignment horizontal="left"/>
    </xf>
    <xf numFmtId="0" fontId="39" fillId="54" borderId="165"/>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48" borderId="164" applyNumberFormat="0" applyFont="0" applyAlignment="0" applyProtection="0"/>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21" fillId="0" borderId="168" applyNumberFormat="0" applyFill="0" applyAlignment="0" applyProtection="0"/>
    <xf numFmtId="49" fontId="12" fillId="0" borderId="163" applyFill="0" applyProtection="0">
      <alignment horizontal="right"/>
    </xf>
    <xf numFmtId="0" fontId="16" fillId="32" borderId="165" applyNumberFormat="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2" fontId="12" fillId="0" borderId="165" applyFill="0" applyProtection="0">
      <alignment horizontal="right" vertical="top" wrapText="1"/>
    </xf>
    <xf numFmtId="49" fontId="12" fillId="0" borderId="163" applyFill="0" applyProtection="0">
      <alignment horizontal="right"/>
    </xf>
    <xf numFmtId="49" fontId="12" fillId="0" borderId="163" applyFill="0" applyProtection="0">
      <alignment horizontal="right"/>
    </xf>
    <xf numFmtId="49" fontId="12" fillId="0" borderId="163" applyFill="0" applyProtection="0">
      <alignment horizontal="right"/>
    </xf>
    <xf numFmtId="0" fontId="12" fillId="48" borderId="164" applyNumberFormat="0" applyFont="0" applyAlignment="0" applyProtection="0"/>
    <xf numFmtId="49" fontId="24" fillId="0" borderId="165" applyFill="0" applyProtection="0">
      <alignment horizontal="right"/>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21" fillId="0" borderId="168" applyNumberFormat="0" applyFill="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0" fontId="24"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2" fontId="24" fillId="0" borderId="165" applyFill="0" applyProtection="0">
      <alignment horizontal="right" vertical="top" wrapText="1"/>
    </xf>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6" fillId="32" borderId="165" applyNumberFormat="0" applyProtection="0">
      <alignment horizontal="right"/>
    </xf>
    <xf numFmtId="1" fontId="12" fillId="0" borderId="163" applyFill="0" applyProtection="0">
      <alignment horizontal="right" vertical="top" wrapText="1"/>
    </xf>
    <xf numFmtId="0" fontId="18" fillId="29" borderId="166" applyNumberFormat="0" applyAlignment="0" applyProtection="0"/>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1" fontId="12" fillId="0" borderId="163" applyFill="0" applyProtection="0">
      <alignment horizontal="right" vertical="top" wrapText="1"/>
    </xf>
    <xf numFmtId="49" fontId="24" fillId="0" borderId="165" applyFill="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0" fontId="39" fillId="54" borderId="165"/>
    <xf numFmtId="1" fontId="12" fillId="0" borderId="163" applyFill="0" applyProtection="0">
      <alignment horizontal="right" vertical="top" wrapText="1"/>
    </xf>
    <xf numFmtId="1" fontId="12" fillId="0" borderId="163" applyFill="0" applyProtection="0">
      <alignment horizontal="right" vertical="top" wrapText="1"/>
    </xf>
    <xf numFmtId="1" fontId="12" fillId="0" borderId="163" applyFill="0" applyProtection="0">
      <alignment horizontal="right" vertical="top" wrapText="1"/>
    </xf>
    <xf numFmtId="0" fontId="39" fillId="54" borderId="165"/>
    <xf numFmtId="0" fontId="39" fillId="54" borderId="165"/>
    <xf numFmtId="2" fontId="12" fillId="0" borderId="163" applyFill="0" applyProtection="0">
      <alignment horizontal="right" vertical="top" wrapText="1"/>
    </xf>
    <xf numFmtId="49" fontId="24"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0" fontId="39" fillId="54" borderId="165"/>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12" fillId="0" borderId="163" applyFill="0" applyProtection="0">
      <alignment horizontal="right" vertical="top" wrapText="1"/>
    </xf>
    <xf numFmtId="2"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2" fontId="12" fillId="0" borderId="163" applyFill="0" applyProtection="0">
      <alignment horizontal="right" vertical="top" wrapText="1"/>
    </xf>
    <xf numFmtId="49" fontId="12" fillId="0" borderId="165" applyFill="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0" fontId="24" fillId="0" borderId="165" applyFill="0" applyProtection="0">
      <alignment horizontal="right" vertical="top" wrapText="1"/>
    </xf>
    <xf numFmtId="2" fontId="12" fillId="0" borderId="163" applyFill="0" applyProtection="0">
      <alignment horizontal="right" vertical="top" wrapText="1"/>
    </xf>
    <xf numFmtId="0" fontId="39" fillId="54" borderId="165"/>
    <xf numFmtId="2" fontId="12" fillId="0" borderId="163" applyFill="0" applyProtection="0">
      <alignment horizontal="right" vertical="top" wrapText="1"/>
    </xf>
    <xf numFmtId="2" fontId="12" fillId="0" borderId="163" applyFill="0" applyProtection="0">
      <alignment horizontal="right" vertical="top" wrapText="1"/>
    </xf>
    <xf numFmtId="0" fontId="39" fillId="54" borderId="165"/>
    <xf numFmtId="0" fontId="39" fillId="54" borderId="165"/>
    <xf numFmtId="0" fontId="18" fillId="29" borderId="166" applyNumberFormat="0" applyAlignment="0" applyProtection="0"/>
    <xf numFmtId="2" fontId="12" fillId="0" borderId="163"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2" fontId="12" fillId="0" borderId="163" applyFill="0" applyProtection="0">
      <alignment horizontal="right" vertical="top" wrapText="1"/>
    </xf>
    <xf numFmtId="2" fontId="12" fillId="0" borderId="163"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1" fontId="12" fillId="0" borderId="165" applyFill="0" applyProtection="0">
      <alignment horizontal="right" vertical="top" wrapText="1"/>
    </xf>
    <xf numFmtId="2" fontId="12" fillId="0" borderId="163" applyFill="0" applyProtection="0">
      <alignment horizontal="right" vertical="top" wrapText="1"/>
    </xf>
    <xf numFmtId="2" fontId="12" fillId="0" borderId="165"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2" fontId="12" fillId="0" borderId="163"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39" fillId="54" borderId="165"/>
    <xf numFmtId="0" fontId="12" fillId="0" borderId="163" applyFill="0" applyProtection="0">
      <alignment horizontal="right" vertical="top" wrapText="1"/>
    </xf>
    <xf numFmtId="0"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0" fontId="12" fillId="0" borderId="163" applyFill="0" applyProtection="0">
      <alignment horizontal="right" vertical="top" wrapText="1"/>
    </xf>
    <xf numFmtId="49" fontId="12"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right"/>
    </xf>
    <xf numFmtId="0" fontId="12" fillId="0" borderId="163" applyFill="0" applyProtection="0">
      <alignment horizontal="right" vertical="top" wrapText="1"/>
    </xf>
    <xf numFmtId="1" fontId="24"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20" fillId="30" borderId="167"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49" fontId="24" fillId="0" borderId="165" applyFill="0" applyProtection="0">
      <alignment horizontal="right"/>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16" fillId="32" borderId="165" applyNumberFormat="0" applyProtection="0">
      <alignment horizontal="right"/>
    </xf>
    <xf numFmtId="0" fontId="39" fillId="54" borderId="165"/>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39" fillId="54" borderId="165"/>
    <xf numFmtId="0" fontId="12" fillId="48" borderId="164" applyNumberFormat="0" applyFont="0" applyAlignment="0" applyProtection="0"/>
    <xf numFmtId="0" fontId="28" fillId="30" borderId="166" applyNumberFormat="0" applyAlignment="0" applyProtection="0"/>
    <xf numFmtId="0" fontId="12" fillId="0" borderId="163"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12" fillId="0" borderId="163" applyFill="0" applyProtection="0">
      <alignment horizontal="right" vertical="top" wrapText="1"/>
    </xf>
    <xf numFmtId="2" fontId="12" fillId="0" borderId="165" applyFill="0" applyProtection="0">
      <alignment horizontal="right" vertical="top" wrapText="1"/>
    </xf>
    <xf numFmtId="0" fontId="12" fillId="0" borderId="163" applyFill="0" applyProtection="0">
      <alignment horizontal="right" vertical="top" wrapText="1"/>
    </xf>
    <xf numFmtId="0" fontId="12" fillId="0" borderId="163"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12" fillId="0" borderId="163" applyFill="0" applyProtection="0">
      <alignment horizontal="right" vertical="top" wrapText="1"/>
    </xf>
    <xf numFmtId="0" fontId="39" fillId="54" borderId="165"/>
    <xf numFmtId="0" fontId="12" fillId="0" borderId="163" applyFill="0" applyProtection="0">
      <alignment horizontal="right" vertical="top" wrapText="1"/>
    </xf>
    <xf numFmtId="0" fontId="12" fillId="0" borderId="163"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12" fillId="48" borderId="164" applyNumberFormat="0" applyFont="0" applyAlignment="0" applyProtection="0"/>
    <xf numFmtId="0" fontId="28" fillId="30" borderId="166" applyNumberFormat="0" applyAlignment="0" applyProtection="0"/>
    <xf numFmtId="1" fontId="12" fillId="0" borderId="165" applyFill="0" applyProtection="0">
      <alignment horizontal="right" vertical="top" wrapText="1"/>
    </xf>
    <xf numFmtId="49" fontId="24" fillId="0" borderId="163" applyFill="0" applyProtection="0">
      <alignment horizontal="right"/>
    </xf>
    <xf numFmtId="0" fontId="18" fillId="29" borderId="166" applyNumberFormat="0" applyAlignment="0" applyProtection="0"/>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0" fontId="39" fillId="54" borderId="165"/>
    <xf numFmtId="2" fontId="12" fillId="0" borderId="165" applyFill="0" applyProtection="0">
      <alignment horizontal="right" vertical="top" wrapText="1"/>
    </xf>
    <xf numFmtId="49" fontId="24" fillId="0" borderId="163" applyFill="0" applyProtection="0">
      <alignment horizontal="right"/>
    </xf>
    <xf numFmtId="0"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0" fontId="39" fillId="54" borderId="165"/>
    <xf numFmtId="0" fontId="39" fillId="54" borderId="165"/>
    <xf numFmtId="2" fontId="24" fillId="0" borderId="165" applyFill="0" applyProtection="0">
      <alignment horizontal="right" vertical="top" wrapText="1"/>
    </xf>
    <xf numFmtId="49" fontId="24" fillId="0" borderId="163" applyFill="0" applyProtection="0">
      <alignment horizontal="right"/>
    </xf>
    <xf numFmtId="0" fontId="16" fillId="32" borderId="165" applyNumberFormat="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39" fillId="54" borderId="165"/>
    <xf numFmtId="49" fontId="24" fillId="0" borderId="163" applyFill="0" applyProtection="0">
      <alignment horizontal="right"/>
    </xf>
    <xf numFmtId="1"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49" fontId="24" fillId="0" borderId="163" applyFill="0" applyProtection="0">
      <alignment horizontal="right"/>
    </xf>
    <xf numFmtId="49" fontId="24" fillId="0" borderId="163" applyFill="0" applyProtection="0">
      <alignment horizontal="right"/>
    </xf>
    <xf numFmtId="1"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0" fontId="16" fillId="32" borderId="165" applyNumberFormat="0" applyProtection="0">
      <alignment horizontal="right"/>
    </xf>
    <xf numFmtId="49" fontId="24" fillId="0" borderId="163" applyFill="0" applyProtection="0">
      <alignment horizontal="right"/>
    </xf>
    <xf numFmtId="49" fontId="24" fillId="0" borderId="165" applyFill="0" applyProtection="0">
      <alignment horizontal="right"/>
    </xf>
    <xf numFmtId="49" fontId="24" fillId="0" borderId="163" applyFill="0" applyProtection="0">
      <alignment horizontal="right"/>
    </xf>
    <xf numFmtId="49" fontId="24" fillId="0" borderId="163" applyFill="0" applyProtection="0">
      <alignment horizontal="right"/>
    </xf>
    <xf numFmtId="0" fontId="39" fillId="54" borderId="165"/>
    <xf numFmtId="0" fontId="39" fillId="54" borderId="165"/>
    <xf numFmtId="0" fontId="16" fillId="32" borderId="165" applyNumberFormat="0" applyProtection="0">
      <alignment horizontal="lef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3" applyFill="0" applyProtection="0">
      <alignment horizontal="right"/>
    </xf>
    <xf numFmtId="0"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21" fillId="0" borderId="168" applyNumberFormat="0" applyFill="0" applyAlignment="0" applyProtection="0"/>
    <xf numFmtId="0" fontId="18" fillId="29" borderId="166" applyNumberFormat="0" applyAlignment="0" applyProtection="0"/>
    <xf numFmtId="1" fontId="12" fillId="0" borderId="165" applyFill="0" applyProtection="0">
      <alignment horizontal="right" vertical="top" wrapText="1"/>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39" fillId="54" borderId="165"/>
    <xf numFmtId="0" fontId="28" fillId="30" borderId="166" applyNumberFormat="0" applyAlignment="0" applyProtection="0"/>
    <xf numFmtId="0" fontId="39" fillId="54" borderId="165"/>
    <xf numFmtId="49" fontId="24" fillId="0" borderId="163" applyFill="0" applyProtection="0">
      <alignment horizontal="right"/>
    </xf>
    <xf numFmtId="0" fontId="39" fillId="54" borderId="165"/>
    <xf numFmtId="49" fontId="24" fillId="0" borderId="163" applyFill="0" applyProtection="0">
      <alignment horizontal="right"/>
    </xf>
    <xf numFmtId="49" fontId="24" fillId="0" borderId="163"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49" fontId="24" fillId="0" borderId="163" applyFill="0" applyProtection="0">
      <alignment horizontal="right"/>
    </xf>
    <xf numFmtId="2" fontId="24" fillId="0" borderId="165" applyFill="0" applyProtection="0">
      <alignment horizontal="right" vertical="top" wrapText="1"/>
    </xf>
    <xf numFmtId="49" fontId="24" fillId="0" borderId="163" applyFill="0" applyProtection="0">
      <alignment horizontal="right"/>
    </xf>
    <xf numFmtId="49" fontId="24" fillId="0" borderId="163" applyFill="0" applyProtection="0">
      <alignment horizontal="right"/>
    </xf>
    <xf numFmtId="0" fontId="39" fillId="54" borderId="165"/>
    <xf numFmtId="49" fontId="24" fillId="0" borderId="165" applyFill="0" applyProtection="0">
      <alignment horizontal="right"/>
    </xf>
    <xf numFmtId="0" fontId="39" fillId="54" borderId="165"/>
    <xf numFmtId="0" fontId="39" fillId="54" borderId="165"/>
    <xf numFmtId="1" fontId="24" fillId="0" borderId="163" applyFill="0" applyProtection="0">
      <alignment horizontal="right" vertical="top" wrapText="1"/>
    </xf>
    <xf numFmtId="2" fontId="24"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0" fontId="39" fillId="54" borderId="165"/>
    <xf numFmtId="0" fontId="39" fillId="54" borderId="165"/>
    <xf numFmtId="1" fontId="24" fillId="0" borderId="163" applyFill="0" applyProtection="0">
      <alignment horizontal="right" vertical="top" wrapText="1"/>
    </xf>
    <xf numFmtId="0" fontId="12" fillId="48" borderId="164" applyNumberFormat="0" applyFon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1" fontId="24" fillId="0" borderId="163" applyFill="0" applyProtection="0">
      <alignment horizontal="right" vertical="top" wrapText="1"/>
    </xf>
    <xf numFmtId="0" fontId="28" fillId="30"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49" fontId="12" fillId="0" borderId="165" applyFill="0" applyProtection="0">
      <alignment horizontal="right"/>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16" fillId="32" borderId="165" applyNumberFormat="0" applyProtection="0">
      <alignment horizontal="left"/>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39" fillId="54" borderId="165"/>
    <xf numFmtId="49" fontId="12" fillId="0" borderId="165" applyFill="0" applyProtection="0">
      <alignment horizontal="right"/>
    </xf>
    <xf numFmtId="49" fontId="24" fillId="0" borderId="165" applyFill="0" applyProtection="0">
      <alignment horizontal="right"/>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right"/>
    </xf>
    <xf numFmtId="1" fontId="24" fillId="0" borderId="163" applyFill="0" applyProtection="0">
      <alignment horizontal="right" vertical="top" wrapText="1"/>
    </xf>
    <xf numFmtId="0" fontId="18" fillId="29" borderId="166" applyNumberFormat="0" applyAlignment="0" applyProtection="0"/>
    <xf numFmtId="1" fontId="24" fillId="0" borderId="163" applyFill="0" applyProtection="0">
      <alignment horizontal="right" vertical="top" wrapText="1"/>
    </xf>
    <xf numFmtId="1" fontId="24" fillId="0" borderId="163"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39" fillId="54" borderId="165"/>
    <xf numFmtId="1" fontId="24" fillId="0" borderId="163" applyFill="0" applyProtection="0">
      <alignment horizontal="right" vertical="top" wrapText="1"/>
    </xf>
    <xf numFmtId="1"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12" fillId="48" borderId="164" applyNumberFormat="0" applyFont="0" applyAlignment="0" applyProtection="0"/>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1" fontId="24" fillId="0" borderId="163" applyFill="0" applyProtection="0">
      <alignment horizontal="right" vertical="top" wrapText="1"/>
    </xf>
    <xf numFmtId="0" fontId="12" fillId="0" borderId="165" applyFill="0" applyProtection="0">
      <alignment horizontal="right" vertical="top" wrapText="1"/>
    </xf>
    <xf numFmtId="1" fontId="24" fillId="0" borderId="163" applyFill="0" applyProtection="0">
      <alignment horizontal="right" vertical="top" wrapText="1"/>
    </xf>
    <xf numFmtId="1" fontId="24" fillId="0" borderId="163"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24" fillId="0" borderId="163" applyFill="0" applyProtection="0">
      <alignment horizontal="right" vertical="top" wrapText="1"/>
    </xf>
    <xf numFmtId="0" fontId="39" fillId="54" borderId="165"/>
    <xf numFmtId="1" fontId="24" fillId="0" borderId="163" applyFill="0" applyProtection="0">
      <alignment horizontal="right" vertical="top" wrapText="1"/>
    </xf>
    <xf numFmtId="1" fontId="24" fillId="0" borderId="163"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2" fontId="24" fillId="0" borderId="163" applyFill="0" applyProtection="0">
      <alignment horizontal="right" vertical="top" wrapText="1"/>
    </xf>
    <xf numFmtId="0" fontId="20" fillId="30" borderId="167" applyNumberFormat="0" applyAlignment="0" applyProtection="0"/>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left"/>
    </xf>
    <xf numFmtId="0" fontId="39" fillId="54" borderId="165"/>
    <xf numFmtId="0" fontId="20" fillId="30" borderId="167" applyNumberFormat="0" applyAlignment="0" applyProtection="0"/>
    <xf numFmtId="2" fontId="24" fillId="0" borderId="163" applyFill="0" applyProtection="0">
      <alignment horizontal="right" vertical="top" wrapText="1"/>
    </xf>
    <xf numFmtId="1"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2" fontId="24" fillId="0" borderId="163"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20" fillId="30" borderId="167" applyNumberFormat="0" applyAlignment="0" applyProtection="0"/>
    <xf numFmtId="2" fontId="12" fillId="0" borderId="165"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0" fontId="39" fillId="54" borderId="165"/>
    <xf numFmtId="0" fontId="28" fillId="30" borderId="166" applyNumberFormat="0" applyAlignment="0" applyProtection="0"/>
    <xf numFmtId="2" fontId="24" fillId="0" borderId="163" applyFill="0" applyProtection="0">
      <alignment horizontal="right" vertical="top" wrapText="1"/>
    </xf>
    <xf numFmtId="0"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1" fontId="12" fillId="0" borderId="165" applyFill="0" applyProtection="0">
      <alignment horizontal="right" vertical="top" wrapText="1"/>
    </xf>
    <xf numFmtId="0" fontId="39" fillId="54" borderId="165"/>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20" fillId="30" borderId="167" applyNumberFormat="0" applyAlignment="0" applyProtection="0"/>
    <xf numFmtId="0" fontId="39" fillId="54" borderId="165"/>
    <xf numFmtId="0" fontId="24" fillId="0" borderId="165"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2" fontId="24" fillId="0" borderId="163" applyFill="0" applyProtection="0">
      <alignment horizontal="right" vertical="top" wrapText="1"/>
    </xf>
    <xf numFmtId="2" fontId="24" fillId="0" borderId="163"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2" fontId="24" fillId="0" borderId="163" applyFill="0" applyProtection="0">
      <alignment horizontal="right" vertical="top" wrapText="1"/>
    </xf>
    <xf numFmtId="0"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49" fontId="12" fillId="0" borderId="165" applyFill="0" applyProtection="0">
      <alignment horizontal="right"/>
    </xf>
    <xf numFmtId="2" fontId="24" fillId="0" borderId="163" applyFill="0" applyProtection="0">
      <alignment horizontal="right" vertical="top" wrapText="1"/>
    </xf>
    <xf numFmtId="1" fontId="12" fillId="0" borderId="165" applyFill="0" applyProtection="0">
      <alignment horizontal="right" vertical="top" wrapText="1"/>
    </xf>
    <xf numFmtId="2" fontId="24" fillId="0" borderId="163" applyFill="0" applyProtection="0">
      <alignment horizontal="right" vertical="top" wrapText="1"/>
    </xf>
    <xf numFmtId="2" fontId="24" fillId="0" borderId="163"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3" applyFill="0" applyProtection="0">
      <alignment horizontal="right" vertical="top" wrapText="1"/>
    </xf>
    <xf numFmtId="0" fontId="16" fillId="32" borderId="165" applyNumberFormat="0" applyProtection="0">
      <alignment horizontal="left"/>
    </xf>
    <xf numFmtId="2" fontId="24" fillId="0" borderId="163" applyFill="0" applyProtection="0">
      <alignment horizontal="right" vertical="top" wrapText="1"/>
    </xf>
    <xf numFmtId="2" fontId="24" fillId="0" borderId="163"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49" fontId="24" fillId="0" borderId="165" applyFill="0" applyProtection="0">
      <alignment horizontal="right"/>
    </xf>
    <xf numFmtId="0" fontId="24" fillId="0" borderId="165" applyFill="0" applyProtection="0">
      <alignment horizontal="right" vertical="top" wrapText="1"/>
    </xf>
    <xf numFmtId="1" fontId="24" fillId="0" borderId="165" applyFill="0" applyProtection="0">
      <alignment horizontal="right" vertical="top" wrapText="1"/>
    </xf>
    <xf numFmtId="0" fontId="21" fillId="0" borderId="161" applyNumberFormat="0" applyFill="0" applyAlignment="0" applyProtection="0"/>
    <xf numFmtId="49" fontId="24"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49" fontId="24" fillId="0" borderId="165" applyFill="0" applyProtection="0">
      <alignment horizontal="right"/>
    </xf>
    <xf numFmtId="0" fontId="24" fillId="0" borderId="165" applyFill="0" applyProtection="0">
      <alignment horizontal="right" vertical="top" wrapText="1"/>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8" fillId="30" borderId="166" applyNumberFormat="0" applyAlignment="0" applyProtection="0"/>
    <xf numFmtId="0" fontId="12" fillId="48" borderId="164" applyNumberFormat="0" applyFont="0" applyAlignment="0" applyProtection="0"/>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12" fillId="48" borderId="164" applyNumberFormat="0" applyFont="0" applyAlignment="0" applyProtection="0"/>
    <xf numFmtId="0" fontId="21" fillId="0" borderId="168" applyNumberFormat="0" applyFill="0" applyAlignment="0" applyProtection="0"/>
    <xf numFmtId="0" fontId="21" fillId="0" borderId="161"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12" fillId="48" borderId="164" applyNumberFormat="0" applyFont="0" applyAlignment="0" applyProtection="0"/>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18" fillId="29" borderId="166" applyNumberFormat="0" applyAlignment="0" applyProtection="0"/>
    <xf numFmtId="0" fontId="21" fillId="0" borderId="161" applyNumberFormat="0" applyFill="0" applyAlignment="0" applyProtection="0"/>
    <xf numFmtId="0" fontId="39" fillId="54" borderId="165"/>
    <xf numFmtId="0" fontId="21" fillId="0" borderId="168"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39" fillId="54" borderId="165"/>
    <xf numFmtId="0" fontId="39" fillId="54" borderId="165"/>
    <xf numFmtId="0" fontId="12" fillId="48" borderId="164" applyNumberFormat="0" applyFont="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20" fillId="30" borderId="167" applyNumberFormat="0" applyAlignment="0" applyProtection="0"/>
    <xf numFmtId="0" fontId="21" fillId="0" borderId="161" applyNumberFormat="0" applyFill="0" applyAlignment="0" applyProtection="0"/>
    <xf numFmtId="0" fontId="12" fillId="48" borderId="164" applyNumberFormat="0" applyFont="0" applyAlignment="0" applyProtection="0"/>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18" fillId="29" borderId="166"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8" fillId="30" borderId="166" applyNumberFormat="0" applyAlignment="0" applyProtection="0"/>
    <xf numFmtId="0" fontId="28" fillId="30" borderId="166" applyNumberFormat="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0" fillId="30" borderId="167" applyNumberFormat="0" applyAlignment="0" applyProtection="0"/>
    <xf numFmtId="0" fontId="21" fillId="0" borderId="161"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left"/>
    </xf>
    <xf numFmtId="0" fontId="21" fillId="0" borderId="161" applyNumberFormat="0" applyFill="0" applyAlignment="0" applyProtection="0"/>
    <xf numFmtId="0" fontId="16" fillId="32" borderId="165" applyNumberFormat="0" applyProtection="0">
      <alignment horizontal="right"/>
    </xf>
    <xf numFmtId="49" fontId="12" fillId="0" borderId="165" applyFill="0" applyProtection="0">
      <alignment horizontal="right"/>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21" fillId="0" borderId="161" applyNumberFormat="0" applyFill="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0" fontId="39" fillId="54" borderId="165"/>
    <xf numFmtId="0" fontId="21" fillId="0" borderId="161" applyNumberFormat="0" applyFill="0" applyAlignment="0" applyProtection="0"/>
    <xf numFmtId="0" fontId="39" fillId="54" borderId="165"/>
    <xf numFmtId="0" fontId="16" fillId="32" borderId="165" applyNumberFormat="0" applyProtection="0">
      <alignment horizontal="left"/>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0" fontId="21" fillId="0" borderId="161" applyNumberFormat="0" applyFill="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39" fillId="54" borderId="165"/>
    <xf numFmtId="0"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2" fontId="12" fillId="0" borderId="165" applyFill="0" applyProtection="0">
      <alignment horizontal="right" vertical="top" wrapText="1"/>
    </xf>
    <xf numFmtId="0" fontId="21" fillId="0" borderId="161" applyNumberFormat="0" applyFill="0" applyAlignment="0" applyProtection="0"/>
    <xf numFmtId="2"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1" applyNumberFormat="0" applyFill="0" applyAlignment="0" applyProtection="0"/>
    <xf numFmtId="0" fontId="18" fillId="29" borderId="166" applyNumberFormat="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left"/>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0" fontId="21" fillId="0" borderId="161"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21" fillId="0" borderId="161" applyNumberFormat="0" applyFill="0" applyAlignment="0" applyProtection="0"/>
    <xf numFmtId="0"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right"/>
    </xf>
    <xf numFmtId="0" fontId="21" fillId="0" borderId="161" applyNumberFormat="0" applyFill="0" applyAlignment="0" applyProtection="0"/>
    <xf numFmtId="49" fontId="24" fillId="0" borderId="165" applyFill="0" applyProtection="0">
      <alignment horizontal="right"/>
    </xf>
    <xf numFmtId="1" fontId="12" fillId="0" borderId="165" applyFill="0" applyProtection="0">
      <alignment horizontal="right" vertical="top" wrapText="1"/>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left"/>
    </xf>
    <xf numFmtId="0" fontId="28" fillId="30" borderId="166" applyNumberFormat="0" applyAlignment="0" applyProtection="0"/>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18" fillId="29" borderId="166" applyNumberFormat="0" applyAlignment="0" applyProtection="0"/>
    <xf numFmtId="2" fontId="24" fillId="0" borderId="165" applyFill="0" applyProtection="0">
      <alignment horizontal="right" vertical="top" wrapText="1"/>
    </xf>
    <xf numFmtId="0" fontId="21" fillId="0" borderId="161" applyNumberFormat="0" applyFill="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49" fontId="24" fillId="0" borderId="165" applyFill="0" applyProtection="0">
      <alignment horizontal="right"/>
    </xf>
    <xf numFmtId="1" fontId="24"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21" fillId="0" borderId="161" applyNumberFormat="0" applyFill="0" applyAlignment="0" applyProtection="0"/>
    <xf numFmtId="49" fontId="24" fillId="0" borderId="165" applyFill="0" applyProtection="0">
      <alignment horizontal="right"/>
    </xf>
    <xf numFmtId="0" fontId="16" fillId="32" borderId="165" applyNumberFormat="0" applyProtection="0">
      <alignment horizontal="right"/>
    </xf>
    <xf numFmtId="0" fontId="21" fillId="0" borderId="161" applyNumberFormat="0" applyFill="0" applyAlignment="0" applyProtection="0"/>
    <xf numFmtId="0"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left"/>
    </xf>
    <xf numFmtId="0" fontId="16" fillId="32" borderId="165" applyNumberFormat="0" applyProtection="0">
      <alignment horizontal="left"/>
    </xf>
    <xf numFmtId="0" fontId="12" fillId="48" borderId="164" applyNumberFormat="0" applyFont="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right"/>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21" fillId="0" borderId="161" applyNumberFormat="0" applyFill="0" applyAlignment="0" applyProtection="0"/>
    <xf numFmtId="49" fontId="24" fillId="0" borderId="165" applyFill="0" applyProtection="0">
      <alignment horizontal="right"/>
    </xf>
    <xf numFmtId="1" fontId="24"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left"/>
    </xf>
    <xf numFmtId="0" fontId="21" fillId="0" borderId="168" applyNumberFormat="0" applyFill="0" applyAlignment="0" applyProtection="0"/>
    <xf numFmtId="0" fontId="21" fillId="0" borderId="161" applyNumberFormat="0" applyFill="0" applyAlignment="0" applyProtection="0"/>
    <xf numFmtId="0" fontId="39" fillId="54" borderId="165"/>
    <xf numFmtId="0" fontId="12" fillId="0" borderId="165" applyFill="0" applyProtection="0">
      <alignment horizontal="right" vertical="top" wrapText="1"/>
    </xf>
    <xf numFmtId="0" fontId="21" fillId="0" borderId="161"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49" fontId="24" fillId="0" borderId="165" applyFill="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21" fillId="0" borderId="161" applyNumberFormat="0" applyFill="0" applyAlignment="0" applyProtection="0"/>
    <xf numFmtId="0" fontId="39" fillId="54" borderId="165"/>
    <xf numFmtId="0" fontId="39" fillId="54" borderId="165"/>
    <xf numFmtId="0" fontId="21" fillId="0" borderId="161" applyNumberFormat="0" applyFill="0" applyAlignment="0" applyProtection="0"/>
    <xf numFmtId="49" fontId="24"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1" fillId="0" borderId="161" applyNumberFormat="0" applyFill="0" applyAlignment="0" applyProtection="0"/>
    <xf numFmtId="1" fontId="12" fillId="0" borderId="165" applyFill="0" applyProtection="0">
      <alignment horizontal="right" vertical="top" wrapText="1"/>
    </xf>
    <xf numFmtId="0" fontId="20" fillId="30" borderId="167" applyNumberFormat="0" applyAlignment="0" applyProtection="0"/>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49" fontId="12" fillId="0" borderId="165" applyFill="0" applyProtection="0">
      <alignment horizontal="right"/>
    </xf>
    <xf numFmtId="0" fontId="21" fillId="0" borderId="161" applyNumberFormat="0" applyFill="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0" fontId="18" fillId="29" borderId="166" applyNumberFormat="0" applyAlignment="0" applyProtection="0"/>
    <xf numFmtId="0" fontId="39" fillId="54" borderId="165"/>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21" fillId="0" borderId="161" applyNumberFormat="0" applyFill="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39" fillId="54" borderId="165"/>
    <xf numFmtId="0" fontId="21" fillId="0" borderId="161"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39" fillId="54" borderId="165"/>
    <xf numFmtId="0" fontId="39" fillId="54" borderId="165"/>
    <xf numFmtId="0" fontId="39" fillId="54" borderId="165"/>
    <xf numFmtId="1" fontId="24" fillId="0" borderId="165" applyFill="0" applyProtection="0">
      <alignment horizontal="right" vertical="top" wrapText="1"/>
    </xf>
    <xf numFmtId="0" fontId="21" fillId="0" borderId="161" applyNumberFormat="0" applyFill="0" applyAlignment="0" applyProtection="0"/>
    <xf numFmtId="0" fontId="39" fillId="54" borderId="165"/>
    <xf numFmtId="0"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0" fontId="39" fillId="54" borderId="165"/>
    <xf numFmtId="0" fontId="21" fillId="0" borderId="161" applyNumberFormat="0" applyFill="0" applyAlignment="0" applyProtection="0"/>
    <xf numFmtId="0" fontId="39" fillId="54" borderId="165"/>
    <xf numFmtId="49" fontId="12" fillId="0" borderId="165" applyFill="0" applyProtection="0">
      <alignment horizontal="right"/>
    </xf>
    <xf numFmtId="0" fontId="21" fillId="0" borderId="161"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0" fontId="20" fillId="30" borderId="167" applyNumberFormat="0" applyAlignment="0" applyProtection="0"/>
    <xf numFmtId="0" fontId="39" fillId="54" borderId="165"/>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16" fillId="32" borderId="165" applyNumberFormat="0" applyProtection="0">
      <alignment horizontal="right"/>
    </xf>
    <xf numFmtId="0" fontId="18" fillId="29" borderId="166" applyNumberFormat="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12" fillId="48" borderId="164" applyNumberFormat="0" applyFont="0" applyAlignment="0" applyProtection="0"/>
    <xf numFmtId="1" fontId="12"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21" fillId="0" borderId="161" applyNumberFormat="0" applyFill="0" applyAlignment="0" applyProtection="0"/>
    <xf numFmtId="2"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12" fillId="48" borderId="164" applyNumberFormat="0" applyFont="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0" fontId="21" fillId="0" borderId="161" applyNumberFormat="0" applyFill="0" applyAlignment="0" applyProtection="0"/>
    <xf numFmtId="2"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0" fontId="18" fillId="29" borderId="166" applyNumberFormat="0" applyAlignment="0" applyProtection="0"/>
    <xf numFmtId="0" fontId="18" fillId="29" borderId="166" applyNumberFormat="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16" fillId="32" borderId="165" applyNumberFormat="0" applyProtection="0">
      <alignment horizontal="left"/>
    </xf>
    <xf numFmtId="0" fontId="16" fillId="32" borderId="165" applyNumberFormat="0" applyProtection="0">
      <alignment horizontal="right"/>
    </xf>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21" fillId="0" borderId="161" applyNumberFormat="0" applyFill="0" applyAlignment="0" applyProtection="0"/>
    <xf numFmtId="0" fontId="12" fillId="48" borderId="164"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1" applyNumberFormat="0" applyFill="0" applyAlignment="0" applyProtection="0"/>
    <xf numFmtId="0" fontId="12" fillId="48" borderId="164" applyNumberFormat="0" applyFont="0" applyAlignment="0" applyProtection="0"/>
    <xf numFmtId="0" fontId="21" fillId="0" borderId="161" applyNumberFormat="0" applyFill="0" applyAlignment="0" applyProtection="0"/>
    <xf numFmtId="0" fontId="21" fillId="0" borderId="161" applyNumberFormat="0" applyFill="0" applyAlignment="0" applyProtection="0"/>
    <xf numFmtId="0"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0" fontId="18" fillId="29" borderId="166" applyNumberFormat="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0" fontId="21" fillId="0" borderId="161" applyNumberFormat="0" applyFill="0" applyAlignment="0" applyProtection="0"/>
    <xf numFmtId="1" fontId="24"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0" fontId="21" fillId="0" borderId="161" applyNumberFormat="0" applyFill="0" applyAlignment="0" applyProtection="0"/>
    <xf numFmtId="0" fontId="21" fillId="0" borderId="168" applyNumberFormat="0" applyFill="0" applyAlignment="0" applyProtection="0"/>
    <xf numFmtId="0" fontId="39" fillId="54" borderId="165"/>
    <xf numFmtId="0" fontId="21" fillId="0" borderId="161"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1" fillId="0" borderId="161" applyNumberFormat="0" applyFill="0" applyAlignment="0" applyProtection="0"/>
    <xf numFmtId="0" fontId="21" fillId="0" borderId="168" applyNumberFormat="0" applyFill="0" applyAlignment="0" applyProtection="0"/>
    <xf numFmtId="0" fontId="21" fillId="0" borderId="161" applyNumberFormat="0" applyFill="0" applyAlignment="0" applyProtection="0"/>
    <xf numFmtId="0" fontId="21" fillId="0" borderId="161" applyNumberFormat="0" applyFill="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12" fillId="0" borderId="165" applyFill="0" applyProtection="0">
      <alignment horizontal="right" vertical="top" wrapText="1"/>
    </xf>
    <xf numFmtId="0" fontId="39" fillId="54" borderId="165"/>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1" fillId="0" borderId="161" applyNumberFormat="0" applyFill="0" applyAlignment="0" applyProtection="0"/>
    <xf numFmtId="0" fontId="39" fillId="54" borderId="165"/>
    <xf numFmtId="0" fontId="21" fillId="0" borderId="161" applyNumberFormat="0" applyFill="0" applyAlignment="0" applyProtection="0"/>
    <xf numFmtId="0" fontId="21" fillId="0" borderId="161" applyNumberFormat="0" applyFill="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1" fillId="0" borderId="161" applyNumberFormat="0" applyFill="0" applyAlignment="0" applyProtection="0"/>
    <xf numFmtId="0" fontId="16" fillId="32" borderId="165" applyNumberFormat="0" applyProtection="0">
      <alignment horizontal="right"/>
    </xf>
    <xf numFmtId="0" fontId="21" fillId="0" borderId="161" applyNumberFormat="0" applyFill="0" applyAlignment="0" applyProtection="0"/>
    <xf numFmtId="0" fontId="21" fillId="0" borderId="161" applyNumberFormat="0" applyFill="0" applyAlignment="0" applyProtection="0"/>
    <xf numFmtId="49" fontId="12" fillId="0" borderId="165" applyFill="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21" fillId="0" borderId="161" applyNumberFormat="0" applyFill="0" applyAlignment="0" applyProtection="0"/>
    <xf numFmtId="49" fontId="12" fillId="0" borderId="165" applyFill="0" applyProtection="0">
      <alignment horizontal="right"/>
    </xf>
    <xf numFmtId="0" fontId="21" fillId="0" borderId="161" applyNumberFormat="0" applyFill="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0" fontId="21" fillId="0" borderId="161" applyNumberFormat="0" applyFill="0" applyAlignment="0" applyProtection="0"/>
    <xf numFmtId="1" fontId="12" fillId="0" borderId="165" applyFill="0" applyProtection="0">
      <alignment horizontal="right" vertical="top" wrapText="1"/>
    </xf>
    <xf numFmtId="0" fontId="21" fillId="0" borderId="161" applyNumberFormat="0" applyFill="0" applyAlignment="0" applyProtection="0"/>
    <xf numFmtId="0" fontId="21" fillId="0" borderId="161" applyNumberFormat="0" applyFill="0" applyAlignment="0" applyProtection="0"/>
    <xf numFmtId="0" fontId="39" fillId="54" borderId="165"/>
    <xf numFmtId="0" fontId="28" fillId="30" borderId="166" applyNumberFormat="0" applyAlignment="0" applyProtection="0"/>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24"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65"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65"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24" fillId="0" borderId="165"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39" fillId="54" borderId="165"/>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16" fillId="32" borderId="165" applyNumberFormat="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39" fillId="54" borderId="165"/>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48" borderId="164" applyNumberFormat="0" applyFon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39" fillId="54" borderId="165"/>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39" fillId="54" borderId="165"/>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6" fillId="32" borderId="165" applyNumberFormat="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49" fontId="12" fillId="0" borderId="165" applyFill="0" applyProtection="0">
      <alignment horizontal="right"/>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49" fontId="24" fillId="0" borderId="165" applyFill="0" applyProtection="0">
      <alignment horizontal="right"/>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65"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16" fillId="32" borderId="165" applyNumberFormat="0" applyProtection="0">
      <alignment horizontal="right"/>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39" fillId="54" borderId="165"/>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0" fontId="12" fillId="48" borderId="164" applyNumberFormat="0" applyFont="0" applyAlignment="0" applyProtection="0"/>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65"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12" fillId="0" borderId="165"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1" fontId="24" fillId="0" borderId="165"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4" fillId="0" borderId="1" applyFill="0" applyProtection="0">
      <alignment horizontal="right" vertical="top" wrapText="1"/>
    </xf>
    <xf numFmtId="0" fontId="20" fillId="30" borderId="167" applyNumberFormat="0" applyAlignment="0" applyProtection="0"/>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2"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65"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0" fontId="39" fillId="54" borderId="165"/>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20" fillId="30" borderId="167" applyNumberFormat="0" applyAlignment="0" applyProtection="0"/>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2" fontId="24" fillId="0" borderId="165"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12" fillId="0" borderId="165"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2" fillId="48" borderId="164" applyNumberFormat="0" applyFont="0" applyAlignment="0" applyProtection="0"/>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21" fillId="0" borderId="168" applyNumberFormat="0" applyFill="0" applyAlignment="0" applyProtection="0"/>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2" fontId="12" fillId="0" borderId="165" applyFill="0" applyProtection="0">
      <alignment horizontal="right" vertical="top" wrapText="1"/>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0" fontId="39" fillId="54" borderId="165"/>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65" applyFill="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65"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0" fontId="16" fillId="32" borderId="1" applyNumberFormat="0" applyProtection="0">
      <alignment horizontal="right"/>
    </xf>
    <xf numFmtId="2" fontId="12" fillId="0" borderId="165" applyFill="0" applyProtection="0">
      <alignment horizontal="right" vertical="top" wrapText="1"/>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0" fontId="16" fillId="32" borderId="1" applyNumberFormat="0" applyProtection="0">
      <alignment horizontal="lef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49" fontId="12" fillId="0" borderId="1" applyFill="0" applyProtection="0">
      <alignment horizontal="right"/>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24" fillId="0" borderId="165"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1"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2"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0" fontId="12" fillId="0" borderId="1" applyFill="0" applyProtection="0">
      <alignment horizontal="right" vertical="top" wrapText="1"/>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0" fontId="16" fillId="32" borderId="165" applyNumberFormat="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49" fontId="24" fillId="0" borderId="1" applyFill="0" applyProtection="0">
      <alignment horizontal="right"/>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1"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left"/>
    </xf>
    <xf numFmtId="49" fontId="12" fillId="0" borderId="165" applyFill="0" applyProtection="0">
      <alignment horizontal="right"/>
    </xf>
    <xf numFmtId="0" fontId="39" fillId="54" borderId="165"/>
    <xf numFmtId="0" fontId="39" fillId="54" borderId="165"/>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28" fillId="30" borderId="166" applyNumberFormat="0" applyAlignment="0" applyProtection="0"/>
    <xf numFmtId="0" fontId="12" fillId="48" borderId="164" applyNumberFormat="0" applyFont="0" applyAlignment="0" applyProtection="0"/>
    <xf numFmtId="49" fontId="12"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right"/>
    </xf>
    <xf numFmtId="0" fontId="12" fillId="48" borderId="164" applyNumberFormat="0" applyFont="0" applyAlignment="0" applyProtection="0"/>
    <xf numFmtId="0" fontId="16" fillId="32" borderId="165" applyNumberFormat="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21" fillId="0" borderId="168" applyNumberFormat="0" applyFill="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20" fillId="30" borderId="167" applyNumberFormat="0" applyAlignment="0" applyProtection="0"/>
    <xf numFmtId="0" fontId="16" fillId="32" borderId="165" applyNumberFormat="0" applyProtection="0">
      <alignment horizontal="left"/>
    </xf>
    <xf numFmtId="0" fontId="39" fillId="54" borderId="165"/>
    <xf numFmtId="0" fontId="20" fillId="30" borderId="167"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0" fontId="39" fillId="54" borderId="165"/>
    <xf numFmtId="0" fontId="39" fillId="54" borderId="165"/>
    <xf numFmtId="0" fontId="21" fillId="0" borderId="168" applyNumberFormat="0" applyFill="0" applyAlignment="0" applyProtection="0"/>
    <xf numFmtId="49" fontId="12" fillId="0" borderId="165" applyFill="0" applyProtection="0">
      <alignment horizontal="right"/>
    </xf>
    <xf numFmtId="0" fontId="20" fillId="30" borderId="167" applyNumberForma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39" fillId="54" borderId="165"/>
    <xf numFmtId="0" fontId="12" fillId="48" borderId="164" applyNumberFormat="0" applyFont="0" applyAlignment="0" applyProtection="0"/>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39" fillId="54" borderId="165"/>
    <xf numFmtId="0" fontId="39" fillId="54" borderId="165"/>
    <xf numFmtId="0" fontId="39" fillId="54" borderId="165"/>
    <xf numFmtId="0" fontId="28" fillId="30" borderId="166" applyNumberFormat="0" applyAlignment="0" applyProtection="0"/>
    <xf numFmtId="0" fontId="28" fillId="30" borderId="166" applyNumberFormat="0" applyAlignment="0" applyProtection="0"/>
    <xf numFmtId="0" fontId="18" fillId="29" borderId="166" applyNumberFormat="0" applyAlignment="0" applyProtection="0"/>
    <xf numFmtId="0" fontId="12" fillId="48" borderId="164" applyNumberFormat="0" applyFont="0" applyAlignment="0" applyProtection="0"/>
    <xf numFmtId="0" fontId="12" fillId="48" borderId="164" applyNumberFormat="0" applyFon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12" fillId="48" borderId="164" applyNumberFormat="0" applyFont="0" applyAlignment="0" applyProtection="0"/>
    <xf numFmtId="0" fontId="12" fillId="48" borderId="164" applyNumberFormat="0" applyFont="0" applyAlignment="0" applyProtection="0"/>
    <xf numFmtId="0" fontId="18" fillId="29" borderId="166" applyNumberFormat="0" applyAlignment="0" applyProtection="0"/>
    <xf numFmtId="0" fontId="28" fillId="30" borderId="166" applyNumberFormat="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2" fontId="24"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39" fillId="54" borderId="165"/>
    <xf numFmtId="0" fontId="39" fillId="54" borderId="165"/>
    <xf numFmtId="0" fontId="18" fillId="29" borderId="166"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39" fillId="54" borderId="165"/>
    <xf numFmtId="0" fontId="39" fillId="54" borderId="165"/>
    <xf numFmtId="0" fontId="12" fillId="48" borderId="164" applyNumberFormat="0" applyFont="0" applyAlignment="0" applyProtection="0"/>
    <xf numFmtId="0" fontId="21" fillId="0" borderId="168" applyNumberFormat="0" applyFill="0" applyAlignment="0" applyProtection="0"/>
    <xf numFmtId="0" fontId="18" fillId="29" borderId="166" applyNumberFormat="0" applyAlignment="0" applyProtection="0"/>
    <xf numFmtId="0" fontId="39" fillId="54" borderId="165"/>
    <xf numFmtId="0" fontId="20" fillId="30" borderId="167" applyNumberFormat="0" applyAlignment="0" applyProtection="0"/>
    <xf numFmtId="0" fontId="21" fillId="0" borderId="168" applyNumberFormat="0" applyFill="0" applyAlignment="0" applyProtection="0"/>
    <xf numFmtId="0" fontId="39" fillId="54" borderId="165"/>
    <xf numFmtId="0" fontId="12" fillId="48" borderId="164" applyNumberFormat="0" applyFont="0" applyAlignment="0" applyProtection="0"/>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2"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28" fillId="30" borderId="166"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39" fillId="54" borderId="165"/>
    <xf numFmtId="0" fontId="39" fillId="54" borderId="165"/>
    <xf numFmtId="0" fontId="39" fillId="54" borderId="165"/>
    <xf numFmtId="0" fontId="16" fillId="32" borderId="165" applyNumberFormat="0" applyProtection="0">
      <alignment horizontal="left"/>
    </xf>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0" fontId="20" fillId="30" borderId="167"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28" fillId="30" borderId="166" applyNumberFormat="0" applyAlignment="0" applyProtection="0"/>
    <xf numFmtId="0" fontId="20" fillId="30" borderId="167" applyNumberFormat="0" applyAlignment="0" applyProtection="0"/>
    <xf numFmtId="0" fontId="12" fillId="48" borderId="164" applyNumberFormat="0" applyFont="0" applyAlignment="0" applyProtection="0"/>
    <xf numFmtId="0" fontId="28" fillId="30" borderId="166" applyNumberFormat="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39" fillId="54" borderId="165"/>
    <xf numFmtId="0" fontId="16" fillId="32" borderId="165" applyNumberFormat="0" applyProtection="0">
      <alignment horizontal="right"/>
    </xf>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0" fontId="18" fillId="29" borderId="166" applyNumberFormat="0" applyAlignment="0" applyProtection="0"/>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49" fontId="12"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49" fontId="24"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0" fillId="30" borderId="167" applyNumberFormat="0" applyAlignment="0" applyProtection="0"/>
    <xf numFmtId="0" fontId="39" fillId="54" borderId="165"/>
    <xf numFmtId="0" fontId="12" fillId="48" borderId="164" applyNumberFormat="0" applyFont="0" applyAlignment="0" applyProtection="0"/>
    <xf numFmtId="0" fontId="39" fillId="54" borderId="165"/>
    <xf numFmtId="0" fontId="39" fillId="54" borderId="165"/>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12" fillId="48" borderId="164" applyNumberFormat="0" applyFont="0" applyAlignment="0" applyProtection="0"/>
    <xf numFmtId="49" fontId="12"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49" fontId="24"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left"/>
    </xf>
    <xf numFmtId="0" fontId="21" fillId="0" borderId="168"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28" fillId="30" borderId="166" applyNumberFormat="0" applyAlignment="0" applyProtection="0"/>
    <xf numFmtId="0" fontId="39" fillId="54" borderId="165"/>
    <xf numFmtId="0" fontId="20" fillId="30" borderId="167" applyNumberFormat="0" applyAlignment="0" applyProtection="0"/>
    <xf numFmtId="0" fontId="28" fillId="30" borderId="166"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0" fontId="18" fillId="29" borderId="166"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right"/>
    </xf>
    <xf numFmtId="0" fontId="28" fillId="30" borderId="166" applyNumberFormat="0" applyAlignment="0" applyProtection="0"/>
    <xf numFmtId="2" fontId="24"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28" fillId="30" borderId="166" applyNumberFormat="0" applyAlignment="0" applyProtection="0"/>
    <xf numFmtId="0" fontId="12" fillId="48" borderId="164" applyNumberFormat="0" applyFon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0" fontId="18" fillId="29" borderId="166" applyNumberFormat="0" applyAlignment="0" applyProtection="0"/>
    <xf numFmtId="49" fontId="12" fillId="0" borderId="165" applyFill="0" applyProtection="0">
      <alignment horizontal="right"/>
    </xf>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20" fillId="30" borderId="167" applyNumberFormat="0" applyAlignment="0" applyProtection="0"/>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1" fontId="12"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0" fontId="39" fillId="54" borderId="165"/>
    <xf numFmtId="49" fontId="12"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right"/>
    </xf>
    <xf numFmtId="0" fontId="39" fillId="54" borderId="165"/>
    <xf numFmtId="0" fontId="21" fillId="0" borderId="168" applyNumberFormat="0" applyFill="0" applyAlignment="0" applyProtection="0"/>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0" fontId="16" fillId="32" borderId="165" applyNumberFormat="0" applyProtection="0">
      <alignment horizontal="left"/>
    </xf>
    <xf numFmtId="0" fontId="20" fillId="30" borderId="167" applyNumberFormat="0" applyAlignment="0" applyProtection="0"/>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28" fillId="30" borderId="166"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0" fontId="16" fillId="32" borderId="165" applyNumberFormat="0" applyProtection="0">
      <alignment horizontal="left"/>
    </xf>
    <xf numFmtId="0" fontId="18" fillId="29" borderId="166" applyNumberFormat="0" applyAlignment="0" applyProtection="0"/>
    <xf numFmtId="0" fontId="39" fillId="54" borderId="165"/>
    <xf numFmtId="0" fontId="16" fillId="32" borderId="165" applyNumberFormat="0" applyProtection="0">
      <alignment horizontal="left"/>
    </xf>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0" fontId="39" fillId="54" borderId="165"/>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49" fontId="24"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0" fontId="39" fillId="54" borderId="165"/>
    <xf numFmtId="0" fontId="18" fillId="29" borderId="166" applyNumberFormat="0" applyAlignment="0" applyProtection="0"/>
    <xf numFmtId="0" fontId="39" fillId="54" borderId="165"/>
    <xf numFmtId="49" fontId="12"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0" fontId="39" fillId="54" borderId="165"/>
    <xf numFmtId="49" fontId="12" fillId="0" borderId="165" applyFill="0" applyProtection="0">
      <alignment horizontal="right"/>
    </xf>
    <xf numFmtId="49" fontId="24" fillId="0" borderId="165" applyFill="0" applyProtection="0">
      <alignment horizontal="right"/>
    </xf>
    <xf numFmtId="0" fontId="39" fillId="54" borderId="165"/>
    <xf numFmtId="0" fontId="39" fillId="54" borderId="165"/>
    <xf numFmtId="0" fontId="28" fillId="30" borderId="166" applyNumberFormat="0" applyAlignment="0" applyProtection="0"/>
    <xf numFmtId="0" fontId="16" fillId="32" borderId="165" applyNumberFormat="0" applyProtection="0">
      <alignment horizontal="left"/>
    </xf>
    <xf numFmtId="2"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21" fillId="0" borderId="168" applyNumberFormat="0" applyFill="0" applyAlignment="0" applyProtection="0"/>
    <xf numFmtId="0" fontId="28" fillId="30"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21" fillId="0" borderId="168" applyNumberFormat="0" applyFill="0" applyAlignment="0" applyProtection="0"/>
    <xf numFmtId="0" fontId="12" fillId="48" borderId="164" applyNumberFormat="0" applyFont="0" applyAlignment="0" applyProtection="0"/>
    <xf numFmtId="0" fontId="39" fillId="54" borderId="165"/>
    <xf numFmtId="0" fontId="20" fillId="30" borderId="167" applyNumberFormat="0" applyAlignment="0" applyProtection="0"/>
    <xf numFmtId="0" fontId="12" fillId="48" borderId="164" applyNumberFormat="0" applyFont="0" applyAlignment="0" applyProtection="0"/>
    <xf numFmtId="0"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2" fillId="48" borderId="164" applyNumberFormat="0" applyFont="0" applyAlignment="0" applyProtection="0"/>
    <xf numFmtId="2" fontId="12" fillId="0" borderId="165" applyFill="0" applyProtection="0">
      <alignment horizontal="right" vertical="top" wrapText="1"/>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39" fillId="54" borderId="165"/>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49" fontId="12"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49" fontId="24" fillId="0" borderId="165" applyFill="0" applyProtection="0">
      <alignment horizontal="right"/>
    </xf>
    <xf numFmtId="0" fontId="39" fillId="54" borderId="165"/>
    <xf numFmtId="0"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39" fillId="54" borderId="165"/>
    <xf numFmtId="49" fontId="12" fillId="0" borderId="165" applyFill="0" applyProtection="0">
      <alignment horizontal="right"/>
    </xf>
    <xf numFmtId="0" fontId="39" fillId="54" borderId="165"/>
    <xf numFmtId="0" fontId="18" fillId="29" borderId="166" applyNumberFormat="0" applyAlignment="0" applyProtection="0"/>
    <xf numFmtId="0" fontId="16" fillId="32" borderId="165" applyNumberFormat="0" applyProtection="0">
      <alignment horizontal="right"/>
    </xf>
    <xf numFmtId="0" fontId="12" fillId="48" borderId="164" applyNumberFormat="0" applyFont="0" applyAlignment="0" applyProtection="0"/>
    <xf numFmtId="0" fontId="20" fillId="30" borderId="167" applyNumberFormat="0" applyAlignment="0" applyProtection="0"/>
    <xf numFmtId="0" fontId="39" fillId="54" borderId="165"/>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18" fillId="29" borderId="166" applyNumberFormat="0" applyAlignment="0" applyProtection="0"/>
    <xf numFmtId="0" fontId="39" fillId="54" borderId="165"/>
    <xf numFmtId="0" fontId="21" fillId="0" borderId="168" applyNumberFormat="0" applyFill="0" applyAlignment="0" applyProtection="0"/>
    <xf numFmtId="0" fontId="21" fillId="0" borderId="168" applyNumberFormat="0" applyFill="0" applyAlignment="0" applyProtection="0"/>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39" fillId="54" borderId="165"/>
    <xf numFmtId="0" fontId="21" fillId="0" borderId="168" applyNumberFormat="0" applyFill="0" applyAlignment="0" applyProtection="0"/>
    <xf numFmtId="0" fontId="12" fillId="48" borderId="164" applyNumberFormat="0" applyFont="0" applyAlignment="0" applyProtection="0"/>
    <xf numFmtId="0" fontId="28" fillId="30" borderId="166"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0" fontId="39" fillId="54" borderId="165"/>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18" fillId="29" borderId="166" applyNumberFormat="0" applyAlignment="0" applyProtection="0"/>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left"/>
    </xf>
    <xf numFmtId="0" fontId="12" fillId="48" borderId="164" applyNumberFormat="0" applyFont="0" applyAlignment="0" applyProtection="0"/>
    <xf numFmtId="49" fontId="12" fillId="0" borderId="165" applyFill="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39" fillId="54" borderId="165"/>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1" fontId="24"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49" fontId="12"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0" fontId="12" fillId="48" borderId="164" applyNumberFormat="0" applyFont="0" applyAlignment="0" applyProtection="0"/>
    <xf numFmtId="0" fontId="39" fillId="54" borderId="165"/>
    <xf numFmtId="49" fontId="12" fillId="0" borderId="165" applyFill="0" applyProtection="0">
      <alignment horizontal="right"/>
    </xf>
    <xf numFmtId="0" fontId="39" fillId="54" borderId="165"/>
    <xf numFmtId="0" fontId="16" fillId="32" borderId="165" applyNumberFormat="0" applyProtection="0">
      <alignment horizontal="left"/>
    </xf>
    <xf numFmtId="49" fontId="12"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left"/>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21" fillId="0" borderId="168" applyNumberFormat="0" applyFill="0" applyAlignment="0" applyProtection="0"/>
    <xf numFmtId="49" fontId="12"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0" fontId="12" fillId="48" borderId="164" applyNumberFormat="0" applyFont="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39" fillId="54" borderId="165"/>
    <xf numFmtId="0" fontId="21" fillId="0" borderId="168" applyNumberFormat="0" applyFill="0" applyAlignment="0" applyProtection="0"/>
    <xf numFmtId="0" fontId="39" fillId="54" borderId="165"/>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39" fillId="54" borderId="165"/>
    <xf numFmtId="0" fontId="20" fillId="30" borderId="167"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20" fillId="30" borderId="167" applyNumberForma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39" fillId="54" borderId="165"/>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39" fillId="54" borderId="165"/>
    <xf numFmtId="49" fontId="24"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18" fillId="29" borderId="166" applyNumberFormat="0" applyAlignment="0" applyProtection="0"/>
    <xf numFmtId="2"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8" fillId="29" borderId="166"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right"/>
    </xf>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8" fillId="29" borderId="166" applyNumberForma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48" borderId="164" applyNumberFormat="0" applyFon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39" fillId="54" borderId="165"/>
    <xf numFmtId="0" fontId="21" fillId="0" borderId="168" applyNumberFormat="0" applyFill="0" applyAlignment="0" applyProtection="0"/>
    <xf numFmtId="0" fontId="39" fillId="54" borderId="165"/>
    <xf numFmtId="49" fontId="24" fillId="0" borderId="165" applyFill="0" applyProtection="0">
      <alignment horizontal="right"/>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21" fillId="0" borderId="168" applyNumberFormat="0" applyFill="0" applyAlignment="0" applyProtection="0"/>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12" fillId="48" borderId="164" applyNumberFormat="0" applyFont="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0" fontId="18" fillId="29" borderId="166" applyNumberFormat="0" applyAlignment="0" applyProtection="0"/>
    <xf numFmtId="0" fontId="16" fillId="32" borderId="165" applyNumberFormat="0" applyProtection="0">
      <alignment horizontal="right"/>
    </xf>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1" fontId="24" fillId="0" borderId="165" applyFill="0" applyProtection="0">
      <alignment horizontal="right" vertical="top" wrapText="1"/>
    </xf>
    <xf numFmtId="0" fontId="28" fillId="30"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28" fillId="30"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2" fontId="24"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6" fillId="32" borderId="165" applyNumberFormat="0" applyProtection="0">
      <alignment horizontal="left"/>
    </xf>
    <xf numFmtId="0" fontId="39" fillId="54" borderId="165"/>
    <xf numFmtId="0" fontId="18" fillId="29" borderId="166" applyNumberFormat="0" applyAlignment="0" applyProtection="0"/>
    <xf numFmtId="0" fontId="39" fillId="54" borderId="165"/>
    <xf numFmtId="0" fontId="20" fillId="30" borderId="167" applyNumberForma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49" fontId="24"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39" fillId="54" borderId="165"/>
    <xf numFmtId="49" fontId="24" fillId="0" borderId="165" applyFill="0" applyProtection="0">
      <alignment horizontal="right"/>
    </xf>
    <xf numFmtId="49" fontId="12" fillId="0" borderId="165" applyFill="0" applyProtection="0">
      <alignment horizontal="right"/>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39" fillId="54" borderId="165"/>
    <xf numFmtId="0" fontId="16" fillId="32" borderId="165" applyNumberFormat="0" applyProtection="0">
      <alignment horizontal="left"/>
    </xf>
    <xf numFmtId="49" fontId="12" fillId="0" borderId="165" applyFill="0" applyProtection="0">
      <alignment horizontal="right"/>
    </xf>
    <xf numFmtId="49" fontId="24" fillId="0" borderId="165" applyFill="0" applyProtection="0">
      <alignment horizontal="right"/>
    </xf>
    <xf numFmtId="0" fontId="18" fillId="29" borderId="166" applyNumberFormat="0" applyAlignment="0" applyProtection="0"/>
    <xf numFmtId="49" fontId="24" fillId="0" borderId="165" applyFill="0" applyProtection="0">
      <alignment horizontal="right"/>
    </xf>
    <xf numFmtId="0" fontId="16" fillId="32" borderId="165" applyNumberFormat="0" applyProtection="0">
      <alignment horizontal="left"/>
    </xf>
    <xf numFmtId="0" fontId="28" fillId="30" borderId="166" applyNumberFormat="0" applyAlignment="0" applyProtection="0"/>
    <xf numFmtId="0" fontId="20" fillId="30" borderId="167" applyNumberFormat="0" applyAlignment="0" applyProtection="0"/>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39" fillId="54" borderId="165"/>
    <xf numFmtId="0" fontId="39" fillId="54" borderId="165"/>
    <xf numFmtId="1" fontId="12" fillId="0" borderId="165" applyFill="0" applyProtection="0">
      <alignment horizontal="right" vertical="top" wrapText="1"/>
    </xf>
    <xf numFmtId="0" fontId="28" fillId="30" borderId="166" applyNumberFormat="0" applyAlignment="0" applyProtection="0"/>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20" fillId="30" borderId="167" applyNumberFormat="0" applyAlignment="0" applyProtection="0"/>
    <xf numFmtId="49" fontId="24" fillId="0" borderId="165" applyFill="0" applyProtection="0">
      <alignment horizontal="righ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1"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39" fillId="54" borderId="165"/>
    <xf numFmtId="2" fontId="12"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0"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0" fontId="18" fillId="29"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39" fillId="54" borderId="165"/>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8" fillId="29" borderId="166" applyNumberFormat="0" applyAlignment="0" applyProtection="0"/>
    <xf numFmtId="0" fontId="39" fillId="54" borderId="165"/>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1" fontId="24"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0" fontId="39" fillId="54" borderId="165"/>
    <xf numFmtId="49" fontId="12"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0" fontId="16" fillId="32" borderId="165" applyNumberFormat="0" applyProtection="0">
      <alignment horizontal="right"/>
    </xf>
    <xf numFmtId="0" fontId="12" fillId="48" borderId="164" applyNumberFormat="0" applyFont="0" applyAlignment="0" applyProtection="0"/>
    <xf numFmtId="0" fontId="18" fillId="29" borderId="166" applyNumberFormat="0" applyAlignment="0" applyProtection="0"/>
    <xf numFmtId="0" fontId="20" fillId="30" borderId="167" applyNumberFormat="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left"/>
    </xf>
    <xf numFmtId="49" fontId="24" fillId="0" borderId="165" applyFill="0" applyProtection="0">
      <alignment horizontal="right"/>
    </xf>
    <xf numFmtId="0" fontId="39" fillId="54" borderId="165"/>
    <xf numFmtId="49" fontId="24" fillId="0" borderId="165" applyFill="0" applyProtection="0">
      <alignment horizontal="right"/>
    </xf>
    <xf numFmtId="0" fontId="16" fillId="32" borderId="165" applyNumberFormat="0" applyProtection="0">
      <alignment horizontal="left"/>
    </xf>
    <xf numFmtId="0" fontId="18" fillId="29" borderId="166"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0" fontId="18" fillId="29" borderId="166"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20" fillId="30" borderId="167" applyNumberFormat="0" applyAlignment="0" applyProtection="0"/>
    <xf numFmtId="0" fontId="39" fillId="54" borderId="165"/>
    <xf numFmtId="0" fontId="39" fillId="54" borderId="165"/>
    <xf numFmtId="49" fontId="24" fillId="0" borderId="165" applyFill="0" applyProtection="0">
      <alignment horizontal="right"/>
    </xf>
    <xf numFmtId="0" fontId="39" fillId="54" borderId="165"/>
    <xf numFmtId="1"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21" fillId="0" borderId="168" applyNumberFormat="0" applyFill="0" applyAlignment="0" applyProtection="0"/>
    <xf numFmtId="0" fontId="39" fillId="54" borderId="165"/>
    <xf numFmtId="0" fontId="28" fillId="30" borderId="166" applyNumberFormat="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20" fillId="30" borderId="167"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16" fillId="32" borderId="165" applyNumberFormat="0" applyProtection="0">
      <alignment horizontal="left"/>
    </xf>
    <xf numFmtId="0" fontId="21" fillId="0" borderId="168" applyNumberFormat="0" applyFill="0" applyAlignment="0" applyProtection="0"/>
    <xf numFmtId="0" fontId="39" fillId="54" borderId="165"/>
    <xf numFmtId="49" fontId="12" fillId="0" borderId="165" applyFill="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8" fillId="29" borderId="166" applyNumberFormat="0" applyAlignment="0" applyProtection="0"/>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8" fillId="29" borderId="166" applyNumberFormat="0" applyAlignment="0" applyProtection="0"/>
    <xf numFmtId="0" fontId="16" fillId="32" borderId="165" applyNumberFormat="0" applyProtection="0">
      <alignment horizontal="left"/>
    </xf>
    <xf numFmtId="0" fontId="12" fillId="48" borderId="164" applyNumberFormat="0" applyFont="0" applyAlignment="0" applyProtection="0"/>
    <xf numFmtId="0" fontId="39" fillId="54" borderId="165"/>
    <xf numFmtId="0" fontId="39" fillId="54" borderId="165"/>
    <xf numFmtId="0" fontId="39" fillId="54" borderId="165"/>
    <xf numFmtId="49" fontId="24"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39" fillId="54" borderId="165"/>
    <xf numFmtId="49" fontId="12"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0" fontId="28" fillId="30" borderId="166" applyNumberFormat="0" applyAlignment="0" applyProtection="0"/>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20" fillId="30" borderId="167" applyNumberFormat="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left"/>
    </xf>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8" fillId="29" borderId="166" applyNumberFormat="0" applyAlignment="0" applyProtection="0"/>
    <xf numFmtId="0" fontId="39" fillId="54" borderId="165"/>
    <xf numFmtId="0" fontId="39" fillId="54" borderId="165"/>
    <xf numFmtId="0" fontId="39" fillId="54" borderId="165"/>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39" fillId="54" borderId="165"/>
    <xf numFmtId="0" fontId="39" fillId="54" borderId="165"/>
    <xf numFmtId="0" fontId="39" fillId="54" borderId="165"/>
    <xf numFmtId="0" fontId="21" fillId="0" borderId="168" applyNumberFormat="0" applyFill="0" applyAlignment="0" applyProtection="0"/>
    <xf numFmtId="0" fontId="21" fillId="0" borderId="168" applyNumberFormat="0" applyFill="0" applyAlignment="0" applyProtection="0"/>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21" fillId="0" borderId="168" applyNumberFormat="0" applyFill="0" applyAlignment="0" applyProtection="0"/>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0" fontId="39" fillId="54" borderId="165"/>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20" fillId="30" borderId="167" applyNumberFormat="0" applyAlignment="0" applyProtection="0"/>
    <xf numFmtId="49" fontId="12"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left"/>
    </xf>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0" fontId="28" fillId="30" borderId="166" applyNumberForma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24" fillId="0" borderId="165" applyFill="0" applyProtection="0">
      <alignment horizontal="right" vertical="top" wrapText="1"/>
    </xf>
    <xf numFmtId="0" fontId="39" fillId="54" borderId="165"/>
    <xf numFmtId="49" fontId="12" fillId="0" borderId="165" applyFill="0" applyProtection="0">
      <alignment horizontal="right"/>
    </xf>
    <xf numFmtId="49" fontId="12"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39" fillId="54" borderId="165"/>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2" fontId="24" fillId="0" borderId="165" applyFill="0" applyProtection="0">
      <alignment horizontal="right" vertical="top" wrapText="1"/>
    </xf>
    <xf numFmtId="0" fontId="39" fillId="54" borderId="165"/>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39" fillId="54" borderId="165"/>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0" fontId="39" fillId="54" borderId="165"/>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39" fillId="54" borderId="165"/>
    <xf numFmtId="49" fontId="12" fillId="0" borderId="165" applyFill="0" applyProtection="0">
      <alignment horizontal="right"/>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0" fontId="20" fillId="30" borderId="167" applyNumberFormat="0" applyAlignment="0" applyProtection="0"/>
    <xf numFmtId="0" fontId="28" fillId="30" borderId="166" applyNumberFormat="0" applyAlignment="0" applyProtection="0"/>
    <xf numFmtId="0" fontId="16" fillId="32" borderId="165" applyNumberFormat="0" applyProtection="0">
      <alignment horizontal="left"/>
    </xf>
    <xf numFmtId="0" fontId="16" fillId="32" borderId="165" applyNumberFormat="0" applyProtection="0">
      <alignment horizontal="left"/>
    </xf>
    <xf numFmtId="2"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18" fillId="29" borderId="166" applyNumberFormat="0" applyAlignment="0" applyProtection="0"/>
    <xf numFmtId="0" fontId="12" fillId="48" borderId="164" applyNumberFormat="0" applyFont="0" applyAlignment="0" applyProtection="0"/>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24"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0" fontId="18" fillId="29" borderId="166" applyNumberFormat="0" applyAlignment="0" applyProtection="0"/>
    <xf numFmtId="0" fontId="39" fillId="54" borderId="165"/>
    <xf numFmtId="0" fontId="24"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0" fontId="39" fillId="54" borderId="165"/>
    <xf numFmtId="49" fontId="24"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0" fontId="12" fillId="48" borderId="164" applyNumberFormat="0" applyFont="0" applyAlignment="0" applyProtection="0"/>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0" fontId="39" fillId="54" borderId="165"/>
    <xf numFmtId="0"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49" fontId="12"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39" fillId="54" borderId="165"/>
    <xf numFmtId="49" fontId="24"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28" fillId="30" borderId="166" applyNumberFormat="0" applyAlignment="0" applyProtection="0"/>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39" fillId="54" borderId="165"/>
    <xf numFmtId="0" fontId="21" fillId="0" borderId="168" applyNumberFormat="0" applyFill="0" applyAlignment="0" applyProtection="0"/>
    <xf numFmtId="0" fontId="20" fillId="30" borderId="167" applyNumberForma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0" fontId="18" fillId="29" borderId="166" applyNumberFormat="0" applyAlignment="0" applyProtection="0"/>
    <xf numFmtId="2"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18" fillId="29" borderId="166" applyNumberFormat="0" applyAlignment="0" applyProtection="0"/>
    <xf numFmtId="0" fontId="12" fillId="48" borderId="164" applyNumberFormat="0" applyFont="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49" fontId="24"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left"/>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18" fillId="29" borderId="166" applyNumberFormat="0" applyAlignment="0" applyProtection="0"/>
    <xf numFmtId="0" fontId="39" fillId="54" borderId="165"/>
    <xf numFmtId="0" fontId="16" fillId="32" borderId="165" applyNumberFormat="0" applyProtection="0">
      <alignment horizontal="left"/>
    </xf>
    <xf numFmtId="49" fontId="12"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24"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20" fillId="30" borderId="167" applyNumberFormat="0" applyAlignment="0" applyProtection="0"/>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left"/>
    </xf>
    <xf numFmtId="0" fontId="24"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49" fontId="24" fillId="0" borderId="165" applyFill="0" applyProtection="0">
      <alignment horizontal="right"/>
    </xf>
    <xf numFmtId="49" fontId="12" fillId="0" borderId="165" applyFill="0" applyProtection="0">
      <alignment horizontal="right"/>
    </xf>
    <xf numFmtId="0" fontId="39" fillId="54" borderId="165"/>
    <xf numFmtId="0" fontId="39" fillId="54" borderId="165"/>
    <xf numFmtId="2" fontId="24"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28" fillId="30" borderId="166" applyNumberFormat="0" applyAlignment="0" applyProtection="0"/>
    <xf numFmtId="0" fontId="20" fillId="30" borderId="167" applyNumberForma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49" fontId="24" fillId="0" borderId="165" applyFill="0" applyProtection="0">
      <alignment horizontal="right"/>
    </xf>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39" fillId="54" borderId="165"/>
    <xf numFmtId="0" fontId="39" fillId="54" borderId="165"/>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12" fillId="48" borderId="164" applyNumberFormat="0" applyFont="0" applyAlignment="0" applyProtection="0"/>
    <xf numFmtId="0" fontId="39" fillId="54" borderId="165"/>
    <xf numFmtId="0" fontId="24"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39" fillId="54" borderId="165"/>
    <xf numFmtId="0" fontId="39" fillId="54" borderId="165"/>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8" fillId="30" borderId="166"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39" fillId="54" borderId="165"/>
    <xf numFmtId="49" fontId="12" fillId="0" borderId="165" applyFill="0" applyProtection="0">
      <alignment horizontal="right"/>
    </xf>
    <xf numFmtId="0" fontId="16" fillId="32" borderId="165" applyNumberFormat="0" applyProtection="0">
      <alignment horizontal="left"/>
    </xf>
    <xf numFmtId="0" fontId="12" fillId="48" borderId="164" applyNumberFormat="0" applyFont="0" applyAlignment="0" applyProtection="0"/>
    <xf numFmtId="0" fontId="16" fillId="32" borderId="165" applyNumberFormat="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0" fillId="30" borderId="167" applyNumberFormat="0" applyAlignment="0" applyProtection="0"/>
    <xf numFmtId="0" fontId="39" fillId="54" borderId="165"/>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5"/>
    <xf numFmtId="0" fontId="39" fillId="54" borderId="165"/>
    <xf numFmtId="0" fontId="12" fillId="48" borderId="164" applyNumberFormat="0" applyFont="0" applyAlignment="0" applyProtection="0"/>
    <xf numFmtId="0" fontId="28" fillId="30" borderId="166" applyNumberForma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49" fontId="24" fillId="0" borderId="165" applyFill="0" applyProtection="0">
      <alignment horizontal="right"/>
    </xf>
    <xf numFmtId="0" fontId="16" fillId="32" borderId="165" applyNumberFormat="0" applyProtection="0">
      <alignment horizontal="left"/>
    </xf>
    <xf numFmtId="0" fontId="21" fillId="0" borderId="168" applyNumberFormat="0" applyFill="0" applyAlignment="0" applyProtection="0"/>
    <xf numFmtId="0" fontId="18" fillId="29" borderId="166"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39" fillId="54" borderId="165"/>
    <xf numFmtId="0" fontId="21" fillId="0" borderId="168" applyNumberFormat="0" applyFill="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20" fillId="30" borderId="167"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39" fillId="54" borderId="165"/>
    <xf numFmtId="0" fontId="39" fillId="54" borderId="165"/>
    <xf numFmtId="0" fontId="16" fillId="32" borderId="165" applyNumberFormat="0" applyProtection="0">
      <alignment horizontal="left"/>
    </xf>
    <xf numFmtId="0" fontId="39" fillId="54" borderId="165"/>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49" fontId="24" fillId="0" borderId="165" applyFill="0" applyProtection="0">
      <alignment horizontal="right"/>
    </xf>
    <xf numFmtId="2"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6" fillId="32" borderId="165" applyNumberFormat="0" applyProtection="0">
      <alignment horizontal="left"/>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8" fillId="29" borderId="166" applyNumberFormat="0" applyAlignment="0" applyProtection="0"/>
    <xf numFmtId="0"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2" fontId="24" fillId="0" borderId="165" applyFill="0" applyProtection="0">
      <alignment horizontal="right" vertical="top" wrapText="1"/>
    </xf>
    <xf numFmtId="49" fontId="12" fillId="0" borderId="165" applyFill="0" applyProtection="0">
      <alignment horizontal="right"/>
    </xf>
    <xf numFmtId="0" fontId="39" fillId="54" borderId="165"/>
    <xf numFmtId="0" fontId="21" fillId="0" borderId="168" applyNumberFormat="0" applyFill="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8" fillId="29" borderId="166" applyNumberFormat="0" applyAlignment="0" applyProtection="0"/>
    <xf numFmtId="1" fontId="24"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39" fillId="54" borderId="165"/>
    <xf numFmtId="0" fontId="21" fillId="0" borderId="168" applyNumberFormat="0" applyFill="0" applyAlignment="0" applyProtection="0"/>
    <xf numFmtId="0" fontId="39" fillId="54" borderId="165"/>
    <xf numFmtId="0" fontId="39" fillId="54" borderId="165"/>
    <xf numFmtId="0" fontId="39" fillId="54" borderId="165"/>
    <xf numFmtId="0"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21" fillId="0" borderId="168" applyNumberFormat="0" applyFill="0" applyAlignment="0" applyProtection="0"/>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0" fontId="39" fillId="54" borderId="165"/>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39" fillId="54" borderId="165"/>
    <xf numFmtId="0" fontId="21" fillId="0" borderId="168" applyNumberFormat="0" applyFill="0" applyAlignment="0" applyProtection="0"/>
    <xf numFmtId="49" fontId="12" fillId="0" borderId="165" applyFill="0" applyProtection="0">
      <alignment horizontal="right"/>
    </xf>
    <xf numFmtId="0" fontId="39" fillId="54" borderId="165"/>
    <xf numFmtId="0" fontId="39" fillId="54" borderId="165"/>
    <xf numFmtId="0" fontId="21" fillId="0" borderId="168" applyNumberFormat="0" applyFill="0" applyAlignment="0" applyProtection="0"/>
    <xf numFmtId="0" fontId="16" fillId="32" borderId="165" applyNumberFormat="0" applyProtection="0">
      <alignment horizontal="left"/>
    </xf>
    <xf numFmtId="0" fontId="39" fillId="54" borderId="165"/>
    <xf numFmtId="0" fontId="18" fillId="29" borderId="166" applyNumberFormat="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49" fontId="24"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0" fontId="28" fillId="30" borderId="166"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18" fillId="29" borderId="166" applyNumberFormat="0" applyAlignment="0" applyProtection="0"/>
    <xf numFmtId="0" fontId="39" fillId="54" borderId="165"/>
    <xf numFmtId="0" fontId="12" fillId="0" borderId="165"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0" fontId="39" fillId="54" borderId="165"/>
    <xf numFmtId="0" fontId="39" fillId="54" borderId="165"/>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right"/>
    </xf>
    <xf numFmtId="0" fontId="16" fillId="32" borderId="165" applyNumberFormat="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0" fontId="39" fillId="54" borderId="165"/>
    <xf numFmtId="0" fontId="39" fillId="54" borderId="165"/>
    <xf numFmtId="49" fontId="12"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2" fillId="48" borderId="164" applyNumberFormat="0" applyFont="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39" fillId="54" borderId="165"/>
    <xf numFmtId="0" fontId="28" fillId="30" borderId="166" applyNumberFormat="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0"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18" fillId="29" borderId="166" applyNumberFormat="0" applyAlignment="0" applyProtection="0"/>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0" fontId="28" fillId="30" borderId="166" applyNumberFormat="0" applyAlignment="0" applyProtection="0"/>
    <xf numFmtId="2" fontId="24"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20" fillId="30" borderId="167" applyNumberFormat="0" applyAlignment="0" applyProtection="0"/>
    <xf numFmtId="0" fontId="20" fillId="30" borderId="167" applyNumberForma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12" fillId="48" borderId="164" applyNumberFormat="0" applyFont="0" applyAlignment="0" applyProtection="0"/>
    <xf numFmtId="0" fontId="20" fillId="30" borderId="167" applyNumberFormat="0" applyAlignment="0" applyProtection="0"/>
    <xf numFmtId="0" fontId="39" fillId="54" borderId="165"/>
    <xf numFmtId="0" fontId="20" fillId="30" borderId="167"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0" fontId="28" fillId="30" borderId="166" applyNumberFormat="0" applyAlignment="0" applyProtection="0"/>
    <xf numFmtId="0" fontId="39" fillId="54" borderId="165"/>
    <xf numFmtId="0" fontId="24" fillId="0" borderId="165" applyFill="0" applyProtection="0">
      <alignment horizontal="right" vertical="top" wrapText="1"/>
    </xf>
    <xf numFmtId="0" fontId="39" fillId="54" borderId="165"/>
    <xf numFmtId="0" fontId="16" fillId="32" borderId="165" applyNumberFormat="0" applyProtection="0">
      <alignment horizontal="left"/>
    </xf>
    <xf numFmtId="0"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8" fillId="29" borderId="166" applyNumberFormat="0" applyAlignment="0" applyProtection="0"/>
    <xf numFmtId="0" fontId="39" fillId="54" borderId="165"/>
    <xf numFmtId="49" fontId="12" fillId="0" borderId="165" applyFill="0" applyProtection="0">
      <alignment horizontal="right"/>
    </xf>
    <xf numFmtId="2" fontId="24" fillId="0" borderId="165" applyFill="0" applyProtection="0">
      <alignment horizontal="right" vertical="top" wrapText="1"/>
    </xf>
    <xf numFmtId="0" fontId="39" fillId="54" borderId="165"/>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28" fillId="30" borderId="166" applyNumberFormat="0" applyAlignment="0" applyProtection="0"/>
    <xf numFmtId="0" fontId="39" fillId="54" borderId="165"/>
    <xf numFmtId="49" fontId="12" fillId="0" borderId="165" applyFill="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49" fontId="24"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2" fontId="24" fillId="0" borderId="165" applyFill="0" applyProtection="0">
      <alignment horizontal="right" vertical="top" wrapText="1"/>
    </xf>
    <xf numFmtId="0" fontId="24"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left"/>
    </xf>
    <xf numFmtId="0" fontId="16" fillId="32" borderId="165" applyNumberFormat="0" applyProtection="0">
      <alignment horizontal="right"/>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39" fillId="54" borderId="165"/>
    <xf numFmtId="0" fontId="39" fillId="54" borderId="165"/>
    <xf numFmtId="49" fontId="24"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8" fillId="30" borderId="166" applyNumberFormat="0" applyAlignment="0" applyProtection="0"/>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39" fillId="54" borderId="165"/>
    <xf numFmtId="0" fontId="39" fillId="54" borderId="165"/>
    <xf numFmtId="49" fontId="24" fillId="0" borderId="165" applyFill="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39" fillId="54" borderId="165"/>
    <xf numFmtId="0" fontId="39" fillId="54" borderId="165"/>
    <xf numFmtId="0" fontId="39" fillId="54" borderId="165"/>
    <xf numFmtId="1"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49" fontId="12"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right"/>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8" fillId="29" borderId="166" applyNumberFormat="0" applyAlignment="0" applyProtection="0"/>
    <xf numFmtId="0" fontId="20" fillId="30" borderId="167" applyNumberFormat="0" applyAlignment="0" applyProtection="0"/>
    <xf numFmtId="2" fontId="24"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49" fontId="12" fillId="0" borderId="165" applyFill="0" applyProtection="0">
      <alignment horizontal="right"/>
    </xf>
    <xf numFmtId="0" fontId="21" fillId="0" borderId="168" applyNumberFormat="0" applyFill="0" applyAlignment="0" applyProtection="0"/>
    <xf numFmtId="0" fontId="21" fillId="0" borderId="168" applyNumberFormat="0" applyFill="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0" fontId="39" fillId="54" borderId="165"/>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1"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8" fillId="29" borderId="166" applyNumberFormat="0" applyAlignment="0" applyProtection="0"/>
    <xf numFmtId="49" fontId="12" fillId="0" borderId="165" applyFill="0" applyProtection="0">
      <alignment horizontal="right"/>
    </xf>
    <xf numFmtId="0" fontId="20" fillId="30" borderId="167" applyNumberFormat="0" applyAlignment="0" applyProtection="0"/>
    <xf numFmtId="0" fontId="12" fillId="48" borderId="164" applyNumberFormat="0" applyFont="0" applyAlignment="0" applyProtection="0"/>
    <xf numFmtId="2"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39" fillId="54" borderId="165"/>
    <xf numFmtId="0" fontId="16" fillId="32" borderId="165" applyNumberFormat="0" applyProtection="0">
      <alignment horizontal="right"/>
    </xf>
    <xf numFmtId="0" fontId="28" fillId="30" borderId="166" applyNumberFormat="0" applyAlignment="0" applyProtection="0"/>
    <xf numFmtId="49" fontId="24" fillId="0" borderId="165" applyFill="0" applyProtection="0">
      <alignment horizontal="right"/>
    </xf>
    <xf numFmtId="0" fontId="21" fillId="0" borderId="168" applyNumberFormat="0" applyFill="0" applyAlignment="0" applyProtection="0"/>
    <xf numFmtId="0"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39" fillId="54" borderId="165"/>
    <xf numFmtId="0" fontId="21" fillId="0" borderId="168" applyNumberFormat="0" applyFill="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21" fillId="0" borderId="168" applyNumberFormat="0" applyFill="0" applyAlignment="0" applyProtection="0"/>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16" fillId="32" borderId="165" applyNumberFormat="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12" fillId="0" borderId="165" applyFill="0" applyProtection="0">
      <alignment horizontal="right" vertical="top" wrapText="1"/>
    </xf>
    <xf numFmtId="0" fontId="20" fillId="30" borderId="167" applyNumberFormat="0" applyAlignment="0" applyProtection="0"/>
    <xf numFmtId="0"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20" fillId="30" borderId="167" applyNumberFormat="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0" fontId="39" fillId="54" borderId="165"/>
    <xf numFmtId="0" fontId="28" fillId="30" borderId="166"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18" fillId="29" borderId="166" applyNumberFormat="0" applyAlignment="0" applyProtection="0"/>
    <xf numFmtId="0" fontId="39" fillId="54" borderId="165"/>
    <xf numFmtId="2"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28" fillId="30" borderId="166" applyNumberFormat="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right"/>
    </xf>
    <xf numFmtId="49" fontId="24"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18" fillId="29" borderId="166" applyNumberFormat="0" applyAlignment="0" applyProtection="0"/>
    <xf numFmtId="0" fontId="39" fillId="54" borderId="165"/>
    <xf numFmtId="0" fontId="39" fillId="54" borderId="165"/>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0"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0" fontId="21" fillId="0" borderId="168" applyNumberFormat="0" applyFill="0" applyAlignment="0" applyProtection="0"/>
    <xf numFmtId="49" fontId="12" fillId="0" borderId="165" applyFill="0" applyProtection="0">
      <alignment horizontal="right"/>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0" fontId="21" fillId="0" borderId="168" applyNumberFormat="0" applyFill="0" applyAlignment="0" applyProtection="0"/>
    <xf numFmtId="0" fontId="21" fillId="0" borderId="168" applyNumberFormat="0" applyFill="0" applyAlignment="0" applyProtection="0"/>
    <xf numFmtId="49" fontId="24" fillId="0" borderId="165" applyFill="0" applyProtection="0">
      <alignment horizontal="right"/>
    </xf>
    <xf numFmtId="49" fontId="24"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left"/>
    </xf>
    <xf numFmtId="49" fontId="24" fillId="0" borderId="165" applyFill="0" applyProtection="0">
      <alignment horizontal="right"/>
    </xf>
    <xf numFmtId="0" fontId="39" fillId="54" borderId="165"/>
    <xf numFmtId="0" fontId="39" fillId="54" borderId="165"/>
    <xf numFmtId="49" fontId="12" fillId="0" borderId="165" applyFill="0" applyProtection="0">
      <alignment horizontal="right"/>
    </xf>
    <xf numFmtId="0" fontId="39" fillId="54" borderId="165"/>
    <xf numFmtId="0" fontId="18" fillId="29" borderId="166"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28" fillId="30" borderId="166" applyNumberFormat="0" applyAlignment="0" applyProtection="0"/>
    <xf numFmtId="0" fontId="39" fillId="54" borderId="165"/>
    <xf numFmtId="0" fontId="39" fillId="54" borderId="165"/>
    <xf numFmtId="0" fontId="21" fillId="0" borderId="168" applyNumberFormat="0" applyFill="0" applyAlignment="0" applyProtection="0"/>
    <xf numFmtId="0" fontId="20" fillId="30" borderId="167" applyNumberFormat="0" applyAlignment="0" applyProtection="0"/>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2" fontId="24"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39" fillId="54" borderId="165"/>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0" fontId="39" fillId="54" borderId="165"/>
    <xf numFmtId="0" fontId="12" fillId="48" borderId="164" applyNumberFormat="0" applyFont="0" applyAlignment="0" applyProtection="0"/>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28" fillId="30" borderId="166" applyNumberFormat="0" applyAlignment="0" applyProtection="0"/>
    <xf numFmtId="49" fontId="24"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8" fillId="29" borderId="166" applyNumberFormat="0" applyAlignment="0" applyProtection="0"/>
    <xf numFmtId="0" fontId="18" fillId="29" borderId="166" applyNumberFormat="0" applyAlignment="0" applyProtection="0"/>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1"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16" fillId="32" borderId="165" applyNumberFormat="0" applyProtection="0">
      <alignment horizontal="left"/>
    </xf>
    <xf numFmtId="0" fontId="39" fillId="54" borderId="165"/>
    <xf numFmtId="0" fontId="39" fillId="54" borderId="165"/>
    <xf numFmtId="0" fontId="28" fillId="30" borderId="166" applyNumberFormat="0" applyAlignment="0" applyProtection="0"/>
    <xf numFmtId="49" fontId="24" fillId="0" borderId="165" applyFill="0" applyProtection="0">
      <alignment horizontal="right"/>
    </xf>
    <xf numFmtId="0" fontId="39" fillId="54" borderId="165"/>
    <xf numFmtId="0" fontId="20" fillId="30" borderId="167" applyNumberFormat="0" applyAlignment="0" applyProtection="0"/>
    <xf numFmtId="0" fontId="39" fillId="54" borderId="165"/>
    <xf numFmtId="49" fontId="24"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28" fillId="30" borderId="166" applyNumberFormat="0" applyAlignment="0" applyProtection="0"/>
    <xf numFmtId="0" fontId="39" fillId="54" borderId="165"/>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49" fontId="12" fillId="0" borderId="165" applyFill="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0"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28" fillId="30" borderId="166" applyNumberFormat="0" applyAlignment="0" applyProtection="0"/>
    <xf numFmtId="0" fontId="39" fillId="54" borderId="165"/>
    <xf numFmtId="0" fontId="20" fillId="30" borderId="167" applyNumberFormat="0" applyAlignment="0" applyProtection="0"/>
    <xf numFmtId="0" fontId="39" fillId="54" borderId="165"/>
    <xf numFmtId="0" fontId="12" fillId="48" borderId="164" applyNumberFormat="0" applyFont="0" applyAlignment="0" applyProtection="0"/>
    <xf numFmtId="0" fontId="24" fillId="0" borderId="165" applyFill="0" applyProtection="0">
      <alignment horizontal="right" vertical="top" wrapText="1"/>
    </xf>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39" fillId="54" borderId="165"/>
    <xf numFmtId="0"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28" fillId="30"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49" fontId="24" fillId="0" borderId="165" applyFill="0" applyProtection="0">
      <alignment horizontal="right"/>
    </xf>
    <xf numFmtId="0" fontId="39" fillId="54" borderId="165"/>
    <xf numFmtId="0"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8" fillId="29" borderId="166" applyNumberFormat="0" applyAlignment="0" applyProtection="0"/>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8" fillId="29" borderId="166" applyNumberFormat="0" applyAlignment="0" applyProtection="0"/>
    <xf numFmtId="49" fontId="24"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49" fontId="24" fillId="0" borderId="165" applyFill="0" applyProtection="0">
      <alignment horizontal="right"/>
    </xf>
    <xf numFmtId="2" fontId="12" fillId="0" borderId="165" applyFill="0" applyProtection="0">
      <alignment horizontal="right" vertical="top" wrapText="1"/>
    </xf>
    <xf numFmtId="0"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28" fillId="30" borderId="166"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2" fontId="24"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0" fontId="12" fillId="48" borderId="164" applyNumberFormat="0" applyFont="0" applyAlignment="0" applyProtection="0"/>
    <xf numFmtId="0" fontId="39" fillId="54" borderId="165"/>
    <xf numFmtId="49" fontId="24" fillId="0" borderId="165" applyFill="0" applyProtection="0">
      <alignment horizontal="right"/>
    </xf>
    <xf numFmtId="0" fontId="39" fillId="54" borderId="165"/>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1" fontId="24"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0" fontId="28" fillId="30" borderId="166" applyNumberFormat="0" applyAlignment="0" applyProtection="0"/>
    <xf numFmtId="0" fontId="12" fillId="48" borderId="164" applyNumberFormat="0" applyFont="0" applyAlignment="0" applyProtection="0"/>
    <xf numFmtId="2"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16" fillId="32" borderId="165" applyNumberFormat="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39" fillId="54" borderId="165"/>
    <xf numFmtId="0" fontId="18" fillId="29" borderId="166"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0" fontId="39" fillId="54" borderId="165"/>
    <xf numFmtId="0" fontId="12" fillId="48" borderId="164" applyNumberFormat="0" applyFon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20" fillId="30" borderId="167" applyNumberFormat="0" applyAlignment="0" applyProtection="0"/>
    <xf numFmtId="0"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49" fontId="12"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39" fillId="54" borderId="165"/>
    <xf numFmtId="0" fontId="28" fillId="30" borderId="166" applyNumberFormat="0" applyAlignment="0" applyProtection="0"/>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39" fillId="54" borderId="165"/>
    <xf numFmtId="0" fontId="20" fillId="30" borderId="167" applyNumberFormat="0" applyAlignment="0" applyProtection="0"/>
    <xf numFmtId="0" fontId="39" fillId="54" borderId="165"/>
    <xf numFmtId="0" fontId="39" fillId="54" borderId="165"/>
    <xf numFmtId="0" fontId="39" fillId="54" borderId="165"/>
    <xf numFmtId="1" fontId="24" fillId="0" borderId="165" applyFill="0" applyProtection="0">
      <alignment horizontal="right" vertical="top" wrapText="1"/>
    </xf>
    <xf numFmtId="0" fontId="18" fillId="29" borderId="166" applyNumberFormat="0" applyAlignment="0" applyProtection="0"/>
    <xf numFmtId="49" fontId="24" fillId="0" borderId="165" applyFill="0" applyProtection="0">
      <alignment horizontal="right"/>
    </xf>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1" fontId="24"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49" fontId="24" fillId="0" borderId="165" applyFill="0" applyProtection="0">
      <alignment horizontal="right"/>
    </xf>
    <xf numFmtId="0" fontId="39" fillId="54" borderId="165"/>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49" fontId="24" fillId="0" borderId="165" applyFill="0" applyProtection="0">
      <alignment horizontal="right"/>
    </xf>
    <xf numFmtId="0" fontId="39" fillId="54" borderId="165"/>
    <xf numFmtId="0" fontId="12" fillId="48" borderId="164" applyNumberFormat="0" applyFont="0" applyAlignment="0" applyProtection="0"/>
    <xf numFmtId="0" fontId="39" fillId="54" borderId="165"/>
    <xf numFmtId="0" fontId="16" fillId="32" borderId="165" applyNumberFormat="0" applyProtection="0">
      <alignment horizontal="left"/>
    </xf>
    <xf numFmtId="0" fontId="39" fillId="54" borderId="165"/>
    <xf numFmtId="49" fontId="24" fillId="0" borderId="165" applyFill="0" applyProtection="0">
      <alignment horizontal="right"/>
    </xf>
    <xf numFmtId="0" fontId="28" fillId="30" borderId="166" applyNumberFormat="0" applyAlignment="0" applyProtection="0"/>
    <xf numFmtId="0" fontId="16" fillId="32" borderId="165" applyNumberFormat="0" applyProtection="0">
      <alignment horizontal="right"/>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39" fillId="54" borderId="165"/>
    <xf numFmtId="0" fontId="39" fillId="54" borderId="165"/>
    <xf numFmtId="0" fontId="12" fillId="48" borderId="164" applyNumberFormat="0" applyFont="0" applyAlignment="0" applyProtection="0"/>
    <xf numFmtId="49" fontId="12" fillId="0" borderId="165" applyFill="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24"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16" fillId="32" borderId="165" applyNumberFormat="0" applyProtection="0">
      <alignment horizontal="left"/>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39" fillId="54" borderId="165"/>
    <xf numFmtId="49" fontId="12"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0" fontId="39" fillId="54" borderId="165"/>
    <xf numFmtId="0" fontId="39" fillId="54" borderId="165"/>
    <xf numFmtId="0" fontId="39" fillId="54" borderId="165"/>
    <xf numFmtId="0" fontId="39" fillId="54" borderId="165"/>
    <xf numFmtId="0" fontId="12"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right"/>
    </xf>
    <xf numFmtId="0" fontId="18" fillId="29" borderId="166" applyNumberFormat="0" applyAlignment="0" applyProtection="0"/>
    <xf numFmtId="1" fontId="24" fillId="0" borderId="165" applyFill="0" applyProtection="0">
      <alignment horizontal="right" vertical="top" wrapText="1"/>
    </xf>
    <xf numFmtId="0" fontId="39" fillId="54" borderId="165"/>
    <xf numFmtId="0" fontId="39" fillId="54" borderId="165"/>
    <xf numFmtId="0" fontId="39" fillId="54" borderId="165"/>
    <xf numFmtId="49" fontId="12" fillId="0" borderId="165" applyFill="0" applyProtection="0">
      <alignment horizontal="right"/>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28" fillId="30" borderId="166" applyNumberFormat="0" applyAlignment="0" applyProtection="0"/>
    <xf numFmtId="0" fontId="24"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0" fontId="18" fillId="29" borderId="166" applyNumberFormat="0" applyAlignment="0" applyProtection="0"/>
    <xf numFmtId="0" fontId="18" fillId="29" borderId="166"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28" fillId="30" borderId="166" applyNumberFormat="0" applyAlignment="0" applyProtection="0"/>
    <xf numFmtId="2"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39" fillId="54" borderId="165"/>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39" fillId="54" borderId="165"/>
    <xf numFmtId="0" fontId="39" fillId="54" borderId="165"/>
    <xf numFmtId="1"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49" fontId="12" fillId="0" borderId="165" applyFill="0" applyProtection="0">
      <alignment horizontal="right"/>
    </xf>
    <xf numFmtId="0" fontId="39" fillId="54" borderId="165"/>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right"/>
    </xf>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0" fontId="39" fillId="54" borderId="165"/>
    <xf numFmtId="0" fontId="21" fillId="0" borderId="168" applyNumberFormat="0" applyFill="0" applyAlignment="0" applyProtection="0"/>
    <xf numFmtId="0" fontId="16" fillId="32" borderId="165" applyNumberFormat="0" applyProtection="0">
      <alignment horizontal="left"/>
    </xf>
    <xf numFmtId="0" fontId="28" fillId="30" borderId="166" applyNumberFormat="0" applyAlignment="0" applyProtection="0"/>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39" fillId="54" borderId="165"/>
    <xf numFmtId="0" fontId="39" fillId="54" borderId="165"/>
    <xf numFmtId="0" fontId="20" fillId="30" borderId="167" applyNumberFormat="0" applyAlignment="0" applyProtection="0"/>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right"/>
    </xf>
    <xf numFmtId="0" fontId="18" fillId="29" borderId="166" applyNumberFormat="0" applyAlignment="0" applyProtection="0"/>
    <xf numFmtId="0" fontId="39" fillId="54" borderId="165"/>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8" fillId="29" borderId="166"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8" fillId="29" borderId="166"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28" fillId="30" borderId="166"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49" fontId="24" fillId="0" borderId="165" applyFill="0" applyProtection="0">
      <alignment horizontal="right"/>
    </xf>
    <xf numFmtId="0" fontId="39" fillId="54" borderId="165"/>
    <xf numFmtId="0" fontId="12" fillId="48" borderId="164" applyNumberFormat="0" applyFont="0" applyAlignment="0" applyProtection="0"/>
    <xf numFmtId="0" fontId="16" fillId="32" borderId="165" applyNumberFormat="0" applyProtection="0">
      <alignment horizontal="left"/>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0" fontId="24"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39" fillId="54" borderId="165"/>
    <xf numFmtId="1"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39" fillId="54" borderId="165"/>
    <xf numFmtId="0" fontId="39" fillId="54" borderId="165"/>
    <xf numFmtId="0" fontId="39" fillId="54" borderId="165"/>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20" fillId="30" borderId="167" applyNumberFormat="0" applyAlignment="0" applyProtection="0"/>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49" fontId="12" fillId="0" borderId="165" applyFill="0" applyProtection="0">
      <alignment horizontal="right"/>
    </xf>
    <xf numFmtId="49" fontId="24" fillId="0" borderId="165" applyFill="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39" fillId="54" borderId="165"/>
    <xf numFmtId="0" fontId="20" fillId="30" borderId="167" applyNumberFormat="0" applyAlignment="0" applyProtection="0"/>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18" fillId="29" borderId="166" applyNumberFormat="0" applyAlignment="0" applyProtection="0"/>
    <xf numFmtId="0" fontId="12" fillId="48" borderId="164" applyNumberFormat="0" applyFont="0" applyAlignment="0" applyProtection="0"/>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39" fillId="54" borderId="165"/>
    <xf numFmtId="0" fontId="28" fillId="30" borderId="166" applyNumberFormat="0" applyAlignment="0" applyProtection="0"/>
    <xf numFmtId="2" fontId="24"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20" fillId="30" borderId="167" applyNumberFormat="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0" fontId="18" fillId="29" borderId="166" applyNumberFormat="0" applyAlignment="0" applyProtection="0"/>
    <xf numFmtId="0"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0" fontId="18" fillId="29" borderId="166" applyNumberFormat="0" applyAlignment="0" applyProtection="0"/>
    <xf numFmtId="0" fontId="39" fillId="54" borderId="165"/>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24" fillId="0" borderId="165" applyFill="0" applyProtection="0">
      <alignment horizontal="right"/>
    </xf>
    <xf numFmtId="0" fontId="20" fillId="30" borderId="167" applyNumberFormat="0" applyAlignment="0" applyProtection="0"/>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49" fontId="12" fillId="0" borderId="165" applyFill="0" applyProtection="0">
      <alignment horizontal="right"/>
    </xf>
    <xf numFmtId="0" fontId="16" fillId="32" borderId="165" applyNumberFormat="0" applyProtection="0">
      <alignment horizontal="right"/>
    </xf>
    <xf numFmtId="0" fontId="20" fillId="30" borderId="167" applyNumberFormat="0" applyAlignment="0" applyProtection="0"/>
    <xf numFmtId="2" fontId="12" fillId="0" borderId="165" applyFill="0" applyProtection="0">
      <alignment horizontal="right" vertical="top" wrapText="1"/>
    </xf>
    <xf numFmtId="0" fontId="18" fillId="29" borderId="166" applyNumberFormat="0" applyAlignment="0" applyProtection="0"/>
    <xf numFmtId="0" fontId="20" fillId="30" borderId="167"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49" fontId="24" fillId="0" borderId="165" applyFill="0" applyProtection="0">
      <alignment horizontal="right"/>
    </xf>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28" fillId="30" borderId="166" applyNumberFormat="0" applyAlignment="0" applyProtection="0"/>
    <xf numFmtId="49" fontId="24" fillId="0" borderId="165" applyFill="0" applyProtection="0">
      <alignment horizontal="right"/>
    </xf>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21" fillId="0" borderId="168" applyNumberFormat="0" applyFill="0" applyAlignment="0" applyProtection="0"/>
    <xf numFmtId="0" fontId="39" fillId="54" borderId="165"/>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39" fillId="54" borderId="165"/>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0" fontId="20" fillId="30" borderId="167" applyNumberFormat="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49" fontId="12" fillId="0" borderId="165" applyFill="0" applyProtection="0">
      <alignment horizontal="right"/>
    </xf>
    <xf numFmtId="0" fontId="28" fillId="30"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39" fillId="54" borderId="165"/>
    <xf numFmtId="0" fontId="39" fillId="54" borderId="165"/>
    <xf numFmtId="0" fontId="18" fillId="29" borderId="166" applyNumberFormat="0" applyAlignment="0" applyProtection="0"/>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left"/>
    </xf>
    <xf numFmtId="0" fontId="28" fillId="30" borderId="166" applyNumberFormat="0" applyAlignment="0" applyProtection="0"/>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12" fillId="48" borderId="164" applyNumberFormat="0" applyFont="0" applyAlignment="0" applyProtection="0"/>
    <xf numFmtId="1" fontId="24"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0" fontId="20" fillId="30" borderId="167" applyNumberFormat="0" applyAlignment="0" applyProtection="0"/>
    <xf numFmtId="2"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left"/>
    </xf>
    <xf numFmtId="0" fontId="39" fillId="54" borderId="165"/>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28" fillId="30" borderId="166" applyNumberFormat="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39" fillId="54" borderId="165"/>
    <xf numFmtId="0" fontId="24"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18" fillId="29" borderId="166" applyNumberFormat="0" applyAlignment="0" applyProtection="0"/>
    <xf numFmtId="0" fontId="39" fillId="54" borderId="165"/>
    <xf numFmtId="0" fontId="28" fillId="30" borderId="166" applyNumberFormat="0" applyAlignment="0" applyProtection="0"/>
    <xf numFmtId="1" fontId="24" fillId="0" borderId="165" applyFill="0" applyProtection="0">
      <alignment horizontal="right" vertical="top" wrapText="1"/>
    </xf>
    <xf numFmtId="0" fontId="28" fillId="30" borderId="166"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49" fontId="12"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8" fillId="29" borderId="166" applyNumberFormat="0" applyAlignment="0" applyProtection="0"/>
    <xf numFmtId="49" fontId="12" fillId="0" borderId="165" applyFill="0" applyProtection="0">
      <alignment horizontal="right"/>
    </xf>
    <xf numFmtId="0" fontId="39" fillId="54" borderId="165"/>
    <xf numFmtId="0" fontId="16" fillId="32" borderId="165" applyNumberFormat="0" applyProtection="0">
      <alignment horizontal="left"/>
    </xf>
    <xf numFmtId="0" fontId="28" fillId="30" borderId="166" applyNumberFormat="0" applyAlignment="0" applyProtection="0"/>
    <xf numFmtId="1" fontId="12" fillId="0" borderId="165" applyFill="0" applyProtection="0">
      <alignment horizontal="right" vertical="top" wrapText="1"/>
    </xf>
    <xf numFmtId="0" fontId="18" fillId="29" borderId="166" applyNumberFormat="0" applyAlignment="0" applyProtection="0"/>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2" fillId="48" borderId="164" applyNumberFormat="0" applyFont="0" applyAlignment="0" applyProtection="0"/>
    <xf numFmtId="49" fontId="12" fillId="0" borderId="165" applyFill="0" applyProtection="0">
      <alignment horizontal="right"/>
    </xf>
    <xf numFmtId="0" fontId="39" fillId="54" borderId="165"/>
    <xf numFmtId="0" fontId="39" fillId="54" borderId="165"/>
    <xf numFmtId="0" fontId="39" fillId="54" borderId="165"/>
    <xf numFmtId="1" fontId="12"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0" fontId="39" fillId="54" borderId="165"/>
    <xf numFmtId="49" fontId="12" fillId="0" borderId="165" applyFill="0" applyProtection="0">
      <alignment horizontal="right"/>
    </xf>
    <xf numFmtId="0" fontId="20" fillId="30" borderId="167" applyNumberFormat="0" applyAlignment="0" applyProtection="0"/>
    <xf numFmtId="0" fontId="28" fillId="30"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12"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0" fontId="20" fillId="30" borderId="167" applyNumberForma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39" fillId="54" borderId="165"/>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0" fontId="39" fillId="54" borderId="165"/>
    <xf numFmtId="0" fontId="39" fillId="54" borderId="165"/>
    <xf numFmtId="0" fontId="28" fillId="30" borderId="166" applyNumberFormat="0" applyAlignment="0" applyProtection="0"/>
    <xf numFmtId="0"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28" fillId="30" borderId="166" applyNumberFormat="0" applyAlignment="0" applyProtection="0"/>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right"/>
    </xf>
    <xf numFmtId="0" fontId="39" fillId="54" borderId="165"/>
    <xf numFmtId="0" fontId="28" fillId="30" borderId="166" applyNumberFormat="0" applyAlignment="0" applyProtection="0"/>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49" fontId="24" fillId="0" borderId="165" applyFill="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18" fillId="29" borderId="166" applyNumberFormat="0" applyAlignment="0" applyProtection="0"/>
    <xf numFmtId="2"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49" fontId="12" fillId="0" borderId="165" applyFill="0" applyProtection="0">
      <alignment horizontal="right"/>
    </xf>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20" fillId="30" borderId="167" applyNumberFormat="0" applyAlignment="0" applyProtection="0"/>
    <xf numFmtId="0" fontId="39" fillId="54" borderId="165"/>
    <xf numFmtId="0" fontId="39" fillId="54" borderId="165"/>
    <xf numFmtId="49" fontId="24" fillId="0" borderId="165" applyFill="0" applyProtection="0">
      <alignment horizontal="right"/>
    </xf>
    <xf numFmtId="0" fontId="39" fillId="54" borderId="165"/>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39" fillId="54" borderId="165"/>
    <xf numFmtId="49" fontId="24"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49" fontId="24" fillId="0" borderId="165" applyFill="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21" fillId="0" borderId="168" applyNumberFormat="0" applyFill="0" applyAlignment="0" applyProtection="0"/>
    <xf numFmtId="49" fontId="24" fillId="0" borderId="165" applyFill="0" applyProtection="0">
      <alignment horizontal="right"/>
    </xf>
    <xf numFmtId="0" fontId="39" fillId="54" borderId="165"/>
    <xf numFmtId="0" fontId="16" fillId="32" borderId="165" applyNumberFormat="0" applyProtection="0">
      <alignment horizontal="right"/>
    </xf>
    <xf numFmtId="0" fontId="16" fillId="32" borderId="165" applyNumberFormat="0" applyProtection="0">
      <alignment horizontal="left"/>
    </xf>
    <xf numFmtId="1" fontId="12"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8" fillId="30" borderId="166" applyNumberFormat="0" applyAlignment="0" applyProtection="0"/>
    <xf numFmtId="0" fontId="39" fillId="54" borderId="165"/>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1" fontId="24"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left"/>
    </xf>
    <xf numFmtId="0" fontId="39" fillId="54" borderId="165"/>
    <xf numFmtId="0" fontId="20" fillId="30" borderId="167" applyNumberFormat="0" applyAlignment="0" applyProtection="0"/>
    <xf numFmtId="1"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left"/>
    </xf>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21" fillId="0" borderId="168" applyNumberFormat="0" applyFill="0" applyAlignment="0" applyProtection="0"/>
    <xf numFmtId="0" fontId="39" fillId="54" borderId="165"/>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39" fillId="54" borderId="165"/>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8" fillId="30" borderId="166"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1" fontId="12"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49" fontId="24" fillId="0" borderId="165" applyFill="0" applyProtection="0">
      <alignment horizontal="right"/>
    </xf>
    <xf numFmtId="0" fontId="18" fillId="29" borderId="166" applyNumberFormat="0" applyAlignment="0" applyProtection="0"/>
    <xf numFmtId="0" fontId="20" fillId="30" borderId="167" applyNumberFormat="0" applyAlignment="0" applyProtection="0"/>
    <xf numFmtId="49" fontId="24" fillId="0" borderId="165" applyFill="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1" fontId="24"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18" fillId="29" borderId="166"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39" fillId="54" borderId="165"/>
    <xf numFmtId="0" fontId="12" fillId="48" borderId="164" applyNumberFormat="0" applyFont="0" applyAlignment="0" applyProtection="0"/>
    <xf numFmtId="0" fontId="20" fillId="30" borderId="167" applyNumberFormat="0" applyAlignment="0" applyProtection="0"/>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39" fillId="54" borderId="165"/>
    <xf numFmtId="49" fontId="24"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left"/>
    </xf>
    <xf numFmtId="0" fontId="39" fillId="54" borderId="165"/>
    <xf numFmtId="1"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0" fontId="12" fillId="48" borderId="164" applyNumberFormat="0" applyFon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16" fillId="32" borderId="165" applyNumberFormat="0" applyProtection="0">
      <alignment horizontal="right"/>
    </xf>
    <xf numFmtId="0" fontId="21" fillId="0" borderId="168" applyNumberFormat="0" applyFill="0" applyAlignment="0" applyProtection="0"/>
    <xf numFmtId="0" fontId="16" fillId="32" borderId="165" applyNumberFormat="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0" fontId="39" fillId="54" borderId="165"/>
    <xf numFmtId="0" fontId="16" fillId="32" borderId="165" applyNumberFormat="0" applyProtection="0">
      <alignment horizontal="left"/>
    </xf>
    <xf numFmtId="0" fontId="18" fillId="29" borderId="166" applyNumberFormat="0" applyAlignment="0" applyProtection="0"/>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0" fontId="20" fillId="30" borderId="167" applyNumberFormat="0" applyAlignment="0" applyProtection="0"/>
    <xf numFmtId="0" fontId="21" fillId="0" borderId="168" applyNumberFormat="0" applyFill="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49" fontId="12"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49" fontId="24" fillId="0" borderId="165" applyFill="0" applyProtection="0">
      <alignment horizontal="right"/>
    </xf>
    <xf numFmtId="0" fontId="39" fillId="54" borderId="165"/>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0" fontId="39" fillId="54" borderId="165"/>
    <xf numFmtId="0" fontId="21" fillId="0" borderId="168" applyNumberFormat="0" applyFill="0" applyAlignment="0" applyProtection="0"/>
    <xf numFmtId="0" fontId="39" fillId="54" borderId="165"/>
    <xf numFmtId="49" fontId="24"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1"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12" fillId="48" borderId="164" applyNumberFormat="0" applyFont="0" applyAlignment="0" applyProtection="0"/>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18" fillId="29" borderId="166" applyNumberFormat="0" applyAlignment="0" applyProtection="0"/>
    <xf numFmtId="0" fontId="39" fillId="54" borderId="165"/>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49" fontId="24" fillId="0" borderId="165" applyFill="0" applyProtection="0">
      <alignment horizontal="right"/>
    </xf>
    <xf numFmtId="2"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8" fillId="30" borderId="166" applyNumberFormat="0" applyAlignment="0" applyProtection="0"/>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2"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20" fillId="30" borderId="167"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0" fontId="39" fillId="54" borderId="165"/>
    <xf numFmtId="0" fontId="39" fillId="54" borderId="165"/>
    <xf numFmtId="49" fontId="12"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49" fontId="12"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12" fillId="0" borderId="165" applyFill="0" applyProtection="0">
      <alignment horizontal="right" vertical="top" wrapText="1"/>
    </xf>
    <xf numFmtId="0" fontId="20" fillId="30" borderId="167" applyNumberFormat="0" applyAlignment="0" applyProtection="0"/>
    <xf numFmtId="1" fontId="24" fillId="0" borderId="165" applyFill="0" applyProtection="0">
      <alignment horizontal="right" vertical="top" wrapText="1"/>
    </xf>
    <xf numFmtId="0" fontId="39" fillId="54" borderId="165"/>
    <xf numFmtId="49" fontId="12" fillId="0" borderId="165" applyFill="0" applyProtection="0">
      <alignment horizontal="right"/>
    </xf>
    <xf numFmtId="0" fontId="18" fillId="29" borderId="166" applyNumberFormat="0" applyAlignment="0" applyProtection="0"/>
    <xf numFmtId="49" fontId="24" fillId="0" borderId="165" applyFill="0" applyProtection="0">
      <alignment horizontal="right"/>
    </xf>
    <xf numFmtId="49" fontId="12" fillId="0" borderId="165" applyFill="0" applyProtection="0">
      <alignment horizontal="right"/>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left"/>
    </xf>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0" fontId="39" fillId="54" borderId="165"/>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0" fontId="18" fillId="29" borderId="166" applyNumberFormat="0" applyAlignment="0" applyProtection="0"/>
    <xf numFmtId="0" fontId="39" fillId="54" borderId="165"/>
    <xf numFmtId="0" fontId="20" fillId="30" borderId="167" applyNumberFormat="0" applyAlignment="0" applyProtection="0"/>
    <xf numFmtId="0" fontId="20" fillId="30" borderId="167" applyNumberFormat="0" applyAlignment="0" applyProtection="0"/>
    <xf numFmtId="0" fontId="12" fillId="0" borderId="165" applyFill="0" applyProtection="0">
      <alignment horizontal="right" vertical="top" wrapText="1"/>
    </xf>
    <xf numFmtId="0" fontId="39" fillId="54" borderId="165"/>
    <xf numFmtId="0" fontId="39" fillId="54" borderId="165"/>
    <xf numFmtId="0" fontId="28" fillId="30" borderId="166" applyNumberFormat="0" applyAlignment="0" applyProtection="0"/>
    <xf numFmtId="0" fontId="18" fillId="29" borderId="166" applyNumberFormat="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20" fillId="30" borderId="167" applyNumberFormat="0" applyAlignment="0" applyProtection="0"/>
    <xf numFmtId="0" fontId="12" fillId="48" borderId="164" applyNumberFormat="0" applyFont="0" applyAlignment="0" applyProtection="0"/>
    <xf numFmtId="49" fontId="12" fillId="0" borderId="165" applyFill="0" applyProtection="0">
      <alignment horizontal="right"/>
    </xf>
    <xf numFmtId="0" fontId="28" fillId="30" borderId="166" applyNumberFormat="0" applyAlignment="0" applyProtection="0"/>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8" fillId="30" borderId="166" applyNumberFormat="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49" fontId="12"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49" fontId="12" fillId="0" borderId="165" applyFill="0" applyProtection="0">
      <alignment horizontal="right"/>
    </xf>
    <xf numFmtId="0" fontId="28" fillId="30" borderId="166" applyNumberFormat="0" applyAlignment="0" applyProtection="0"/>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39" fillId="54" borderId="165"/>
    <xf numFmtId="49" fontId="24" fillId="0" borderId="165" applyFill="0" applyProtection="0">
      <alignment horizontal="right"/>
    </xf>
    <xf numFmtId="49" fontId="12" fillId="0" borderId="165" applyFill="0" applyProtection="0">
      <alignment horizontal="right"/>
    </xf>
    <xf numFmtId="0"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12" fillId="48" borderId="164" applyNumberFormat="0" applyFont="0" applyAlignment="0" applyProtection="0"/>
    <xf numFmtId="0" fontId="39" fillId="54" borderId="165"/>
    <xf numFmtId="0" fontId="18" fillId="29" borderId="166" applyNumberFormat="0" applyAlignment="0" applyProtection="0"/>
    <xf numFmtId="49" fontId="24" fillId="0" borderId="165"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right"/>
    </xf>
    <xf numFmtId="1" fontId="24" fillId="0" borderId="165" applyFill="0" applyProtection="0">
      <alignment horizontal="right" vertical="top" wrapText="1"/>
    </xf>
    <xf numFmtId="0" fontId="18" fillId="29" borderId="166" applyNumberFormat="0" applyAlignment="0" applyProtection="0"/>
    <xf numFmtId="0" fontId="12" fillId="0" borderId="165" applyFill="0" applyProtection="0">
      <alignment horizontal="right" vertical="top" wrapText="1"/>
    </xf>
    <xf numFmtId="0" fontId="20" fillId="30" borderId="167" applyNumberFormat="0" applyAlignment="0" applyProtection="0"/>
    <xf numFmtId="0" fontId="39" fillId="54" borderId="165"/>
    <xf numFmtId="1"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0" fontId="18" fillId="29" borderId="166" applyNumberFormat="0" applyAlignment="0" applyProtection="0"/>
    <xf numFmtId="0" fontId="16" fillId="32" borderId="165" applyNumberFormat="0" applyProtection="0">
      <alignment horizontal="right"/>
    </xf>
    <xf numFmtId="49" fontId="24" fillId="0" borderId="165" applyFill="0" applyProtection="0">
      <alignment horizontal="right"/>
    </xf>
    <xf numFmtId="49" fontId="24" fillId="0" borderId="165" applyFill="0" applyProtection="0">
      <alignment horizontal="right"/>
    </xf>
    <xf numFmtId="0" fontId="39" fillId="54" borderId="165"/>
    <xf numFmtId="49" fontId="12" fillId="0" borderId="165" applyFill="0" applyProtection="0">
      <alignment horizontal="right"/>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39" fillId="54" borderId="165"/>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1" fontId="12" fillId="0" borderId="165" applyFill="0" applyProtection="0">
      <alignment horizontal="right" vertical="top" wrapText="1"/>
    </xf>
    <xf numFmtId="49" fontId="24" fillId="0" borderId="165" applyFill="0" applyProtection="0">
      <alignment horizontal="right"/>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21" fillId="0" borderId="168" applyNumberFormat="0" applyFill="0" applyAlignment="0" applyProtection="0"/>
    <xf numFmtId="49" fontId="12"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18" fillId="29" borderId="166" applyNumberFormat="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20" fillId="30" borderId="167" applyNumberFormat="0" applyAlignment="0" applyProtection="0"/>
    <xf numFmtId="0" fontId="20" fillId="30" borderId="167" applyNumberFormat="0" applyAlignment="0" applyProtection="0"/>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12" fillId="48" borderId="164" applyNumberFormat="0" applyFont="0" applyAlignment="0" applyProtection="0"/>
    <xf numFmtId="0" fontId="18" fillId="29" borderId="166"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right"/>
    </xf>
    <xf numFmtId="0" fontId="20" fillId="30" borderId="167" applyNumberFormat="0" applyAlignment="0" applyProtection="0"/>
    <xf numFmtId="49" fontId="12" fillId="0" borderId="165" applyFill="0" applyProtection="0">
      <alignment horizontal="right"/>
    </xf>
    <xf numFmtId="0" fontId="39" fillId="54" borderId="165"/>
    <xf numFmtId="0" fontId="16" fillId="32" borderId="165" applyNumberFormat="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21" fillId="0" borderId="168" applyNumberFormat="0" applyFill="0" applyAlignment="0" applyProtection="0"/>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2"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39" fillId="54" borderId="165"/>
    <xf numFmtId="0" fontId="39" fillId="54" borderId="165"/>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39" fillId="54" borderId="165"/>
    <xf numFmtId="0" fontId="39" fillId="54" borderId="165"/>
    <xf numFmtId="2" fontId="24"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right"/>
    </xf>
    <xf numFmtId="0" fontId="39" fillId="54" borderId="165"/>
    <xf numFmtId="0" fontId="16" fillId="32" borderId="165" applyNumberFormat="0" applyProtection="0">
      <alignment horizontal="left"/>
    </xf>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39" fillId="54" borderId="165"/>
    <xf numFmtId="49" fontId="24" fillId="0" borderId="165" applyFill="0" applyProtection="0">
      <alignment horizontal="right"/>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49" fontId="12" fillId="0" borderId="165" applyFill="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49" fontId="24" fillId="0" borderId="165" applyFill="0" applyProtection="0">
      <alignment horizontal="right"/>
    </xf>
    <xf numFmtId="0" fontId="39" fillId="54" borderId="165"/>
    <xf numFmtId="0" fontId="20" fillId="30" borderId="167" applyNumberFormat="0" applyAlignment="0" applyProtection="0"/>
    <xf numFmtId="0" fontId="39" fillId="54" borderId="165"/>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39" fillId="54" borderId="165"/>
    <xf numFmtId="49" fontId="24" fillId="0" borderId="165" applyFill="0" applyProtection="0">
      <alignment horizontal="right"/>
    </xf>
    <xf numFmtId="0" fontId="16" fillId="32" borderId="165" applyNumberFormat="0" applyProtection="0">
      <alignment horizontal="left"/>
    </xf>
    <xf numFmtId="1" fontId="24"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left"/>
    </xf>
    <xf numFmtId="0" fontId="39" fillId="54" borderId="165"/>
    <xf numFmtId="0" fontId="21" fillId="0" borderId="168" applyNumberFormat="0" applyFill="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49" fontId="12" fillId="0" borderId="165" applyFill="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39" fillId="54" borderId="165"/>
    <xf numFmtId="0" fontId="21" fillId="0" borderId="168" applyNumberFormat="0" applyFill="0" applyAlignment="0" applyProtection="0"/>
    <xf numFmtId="0" fontId="39" fillId="54" borderId="165"/>
    <xf numFmtId="1"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49" fontId="24" fillId="0" borderId="165" applyFill="0" applyProtection="0">
      <alignment horizontal="right"/>
    </xf>
    <xf numFmtId="0" fontId="20" fillId="30" borderId="167" applyNumberFormat="0" applyAlignment="0" applyProtection="0"/>
    <xf numFmtId="0" fontId="39" fillId="54" borderId="165"/>
    <xf numFmtId="0" fontId="16" fillId="32" borderId="165" applyNumberFormat="0" applyProtection="0">
      <alignment horizontal="left"/>
    </xf>
    <xf numFmtId="0" fontId="21" fillId="0" borderId="168" applyNumberFormat="0" applyFill="0" applyAlignment="0" applyProtection="0"/>
    <xf numFmtId="0" fontId="20" fillId="30" borderId="167" applyNumberFormat="0" applyAlignment="0" applyProtection="0"/>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39" fillId="54" borderId="165"/>
    <xf numFmtId="49" fontId="12" fillId="0" borderId="165" applyFill="0" applyProtection="0">
      <alignment horizontal="right"/>
    </xf>
    <xf numFmtId="49" fontId="24" fillId="0" borderId="165" applyFill="0" applyProtection="0">
      <alignment horizontal="right"/>
    </xf>
    <xf numFmtId="0" fontId="39" fillId="54" borderId="165"/>
    <xf numFmtId="0" fontId="16" fillId="32" borderId="165" applyNumberFormat="0" applyProtection="0">
      <alignment horizontal="left"/>
    </xf>
    <xf numFmtId="0" fontId="39" fillId="54" borderId="165"/>
    <xf numFmtId="0" fontId="39" fillId="54" borderId="165"/>
    <xf numFmtId="0" fontId="39" fillId="54" borderId="165"/>
    <xf numFmtId="0" fontId="39" fillId="54" borderId="165"/>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left"/>
    </xf>
    <xf numFmtId="1" fontId="12" fillId="0" borderId="165" applyFill="0" applyProtection="0">
      <alignment horizontal="right" vertical="top" wrapText="1"/>
    </xf>
    <xf numFmtId="0" fontId="28" fillId="30"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0" fillId="30" borderId="167" applyNumberFormat="0" applyAlignment="0" applyProtection="0"/>
    <xf numFmtId="49" fontId="12" fillId="0" borderId="165" applyFill="0" applyProtection="0">
      <alignment horizontal="right"/>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2"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8" fillId="29" borderId="166" applyNumberFormat="0" applyAlignment="0" applyProtection="0"/>
    <xf numFmtId="0" fontId="39" fillId="54" borderId="165"/>
    <xf numFmtId="0" fontId="12" fillId="48" borderId="164" applyNumberFormat="0" applyFont="0" applyAlignment="0" applyProtection="0"/>
    <xf numFmtId="0" fontId="21" fillId="0" borderId="168" applyNumberFormat="0" applyFill="0" applyAlignment="0" applyProtection="0"/>
    <xf numFmtId="0" fontId="16" fillId="32" borderId="165" applyNumberFormat="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0" fontId="16" fillId="32" borderId="165" applyNumberFormat="0" applyProtection="0">
      <alignment horizontal="left"/>
    </xf>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49" fontId="24" fillId="0" borderId="165" applyFill="0" applyProtection="0">
      <alignment horizontal="right"/>
    </xf>
    <xf numFmtId="0" fontId="39" fillId="54" borderId="165"/>
    <xf numFmtId="0" fontId="16" fillId="32" borderId="165" applyNumberFormat="0" applyProtection="0">
      <alignment horizontal="right"/>
    </xf>
    <xf numFmtId="0" fontId="12" fillId="48" borderId="164" applyNumberFormat="0" applyFont="0" applyAlignment="0" applyProtection="0"/>
    <xf numFmtId="0" fontId="39" fillId="54" borderId="165"/>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18" fillId="29" borderId="166" applyNumberFormat="0" applyAlignment="0" applyProtection="0"/>
    <xf numFmtId="0" fontId="12" fillId="48" borderId="164" applyNumberFormat="0" applyFont="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0" fontId="12" fillId="48" borderId="164" applyNumberFormat="0" applyFont="0" applyAlignment="0" applyProtection="0"/>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right"/>
    </xf>
    <xf numFmtId="0" fontId="28" fillId="30" borderId="166" applyNumberFormat="0" applyAlignment="0" applyProtection="0"/>
    <xf numFmtId="2" fontId="24"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12" fillId="48" borderId="164" applyNumberFormat="0" applyFont="0" applyAlignment="0" applyProtection="0"/>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0" fontId="12" fillId="48" borderId="164" applyNumberFormat="0" applyFont="0" applyAlignment="0" applyProtection="0"/>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28" fillId="30" borderId="166" applyNumberFormat="0" applyAlignment="0" applyProtection="0"/>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39" fillId="54" borderId="165"/>
    <xf numFmtId="49" fontId="12"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49" fontId="12" fillId="0" borderId="165" applyFill="0" applyProtection="0">
      <alignment horizontal="right"/>
    </xf>
    <xf numFmtId="2"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39" fillId="54" borderId="165"/>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12" fillId="48" borderId="164" applyNumberFormat="0" applyFont="0" applyAlignment="0" applyProtection="0"/>
    <xf numFmtId="49" fontId="12" fillId="0" borderId="165" applyFill="0" applyProtection="0">
      <alignment horizontal="right"/>
    </xf>
    <xf numFmtId="0" fontId="12" fillId="48" borderId="164" applyNumberFormat="0" applyFont="0" applyAlignment="0" applyProtection="0"/>
    <xf numFmtId="0" fontId="39" fillId="54" borderId="165"/>
    <xf numFmtId="0" fontId="16" fillId="32" borderId="165" applyNumberFormat="0" applyProtection="0">
      <alignment horizontal="left"/>
    </xf>
    <xf numFmtId="0" fontId="12" fillId="48" borderId="164" applyNumberFormat="0" applyFont="0" applyAlignment="0" applyProtection="0"/>
    <xf numFmtId="0" fontId="39" fillId="54" borderId="165"/>
    <xf numFmtId="2"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2" fillId="48" borderId="164" applyNumberFormat="0" applyFont="0" applyAlignment="0" applyProtection="0"/>
    <xf numFmtId="0" fontId="16" fillId="32" borderId="165" applyNumberFormat="0" applyProtection="0">
      <alignment horizontal="left"/>
    </xf>
    <xf numFmtId="0" fontId="16" fillId="32" borderId="165" applyNumberFormat="0" applyProtection="0">
      <alignment horizontal="right"/>
    </xf>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0"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left"/>
    </xf>
    <xf numFmtId="0" fontId="12" fillId="48" borderId="164" applyNumberFormat="0" applyFon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16" fillId="32" borderId="165" applyNumberFormat="0" applyProtection="0">
      <alignment horizontal="right"/>
    </xf>
    <xf numFmtId="0" fontId="39" fillId="54" borderId="165"/>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12" fillId="48" borderId="164" applyNumberFormat="0" applyFont="0" applyAlignment="0" applyProtection="0"/>
    <xf numFmtId="0" fontId="20" fillId="30" borderId="167"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0" fontId="39" fillId="54" borderId="165"/>
    <xf numFmtId="49" fontId="12" fillId="0" borderId="165" applyFill="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1" fontId="24"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16" fillId="32" borderId="165" applyNumberFormat="0" applyProtection="0">
      <alignment horizontal="right"/>
    </xf>
    <xf numFmtId="49" fontId="12" fillId="0" borderId="165" applyFill="0" applyProtection="0">
      <alignment horizontal="right"/>
    </xf>
    <xf numFmtId="1" fontId="12" fillId="0" borderId="165" applyFill="0" applyProtection="0">
      <alignment horizontal="right" vertical="top" wrapText="1"/>
    </xf>
    <xf numFmtId="49" fontId="12" fillId="0" borderId="165" applyFill="0" applyProtection="0">
      <alignment horizontal="right"/>
    </xf>
    <xf numFmtId="0" fontId="39" fillId="54" borderId="165"/>
    <xf numFmtId="1"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0" fontId="28" fillId="30" borderId="166" applyNumberFormat="0" applyAlignment="0" applyProtection="0"/>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49" fontId="12" fillId="0" borderId="165" applyFill="0" applyProtection="0">
      <alignment horizontal="right"/>
    </xf>
    <xf numFmtId="0" fontId="16" fillId="32" borderId="165" applyNumberFormat="0" applyProtection="0">
      <alignment horizontal="right"/>
    </xf>
    <xf numFmtId="0" fontId="24"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1"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39" fillId="54" borderId="165"/>
    <xf numFmtId="49" fontId="12" fillId="0" borderId="165" applyFill="0" applyProtection="0">
      <alignment horizontal="right"/>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left"/>
    </xf>
    <xf numFmtId="49" fontId="24" fillId="0" borderId="165" applyFill="0" applyProtection="0">
      <alignment horizontal="right"/>
    </xf>
    <xf numFmtId="0" fontId="21" fillId="0" borderId="168" applyNumberFormat="0" applyFill="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39" fillId="54" borderId="165"/>
    <xf numFmtId="49" fontId="24"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49" fontId="24" fillId="0" borderId="165" applyFill="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0" fontId="18" fillId="29" borderId="166" applyNumberFormat="0" applyAlignment="0" applyProtection="0"/>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1" fontId="24" fillId="0" borderId="165" applyFill="0" applyProtection="0">
      <alignment horizontal="right" vertical="top" wrapText="1"/>
    </xf>
    <xf numFmtId="0" fontId="39" fillId="54" borderId="165"/>
    <xf numFmtId="0" fontId="21" fillId="0" borderId="168" applyNumberFormat="0" applyFill="0" applyAlignment="0" applyProtection="0"/>
    <xf numFmtId="0" fontId="20" fillId="30" borderId="167" applyNumberFormat="0" applyAlignment="0" applyProtection="0"/>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49" fontId="12" fillId="0" borderId="165" applyFill="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49" fontId="12" fillId="0" borderId="165" applyFill="0" applyProtection="0">
      <alignment horizontal="right"/>
    </xf>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18" fillId="29" borderId="166"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39" fillId="54" borderId="165"/>
    <xf numFmtId="0" fontId="20" fillId="30" borderId="167" applyNumberFormat="0" applyAlignment="0" applyProtection="0"/>
    <xf numFmtId="0" fontId="24"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0" fontId="21" fillId="0" borderId="168" applyNumberFormat="0" applyFill="0" applyAlignment="0" applyProtection="0"/>
    <xf numFmtId="0" fontId="39" fillId="54" borderId="165"/>
    <xf numFmtId="49" fontId="12"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28" fillId="30" borderId="166" applyNumberFormat="0" applyAlignment="0" applyProtection="0"/>
    <xf numFmtId="0" fontId="20" fillId="30" borderId="167" applyNumberForma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16" fillId="32" borderId="165" applyNumberFormat="0" applyProtection="0">
      <alignment horizontal="left"/>
    </xf>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20" fillId="30" borderId="167"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49" fontId="24" fillId="0" borderId="165" applyFill="0" applyProtection="0">
      <alignment horizontal="right"/>
    </xf>
    <xf numFmtId="1"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right"/>
    </xf>
    <xf numFmtId="0" fontId="12" fillId="48" borderId="164" applyNumberFormat="0" applyFont="0" applyAlignment="0" applyProtection="0"/>
    <xf numFmtId="0" fontId="39" fillId="54" borderId="165"/>
    <xf numFmtId="49" fontId="12" fillId="0" borderId="165" applyFill="0" applyProtection="0">
      <alignment horizontal="right"/>
    </xf>
    <xf numFmtId="0" fontId="39" fillId="54" borderId="165"/>
    <xf numFmtId="0" fontId="12" fillId="48" borderId="164" applyNumberFormat="0" applyFont="0" applyAlignment="0" applyProtection="0"/>
    <xf numFmtId="0" fontId="20" fillId="30" borderId="167" applyNumberFormat="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24" fillId="0" borderId="165" applyFill="0" applyProtection="0">
      <alignment horizontal="right" vertical="top" wrapText="1"/>
    </xf>
    <xf numFmtId="49" fontId="24" fillId="0" borderId="165" applyFill="0" applyProtection="0">
      <alignment horizontal="right"/>
    </xf>
    <xf numFmtId="2" fontId="24" fillId="0" borderId="165" applyFill="0" applyProtection="0">
      <alignment horizontal="right" vertical="top" wrapText="1"/>
    </xf>
    <xf numFmtId="0" fontId="16" fillId="32" borderId="165" applyNumberFormat="0" applyProtection="0">
      <alignment horizontal="left"/>
    </xf>
    <xf numFmtId="0" fontId="28" fillId="30" borderId="166" applyNumberFormat="0" applyAlignment="0" applyProtection="0"/>
    <xf numFmtId="0" fontId="39" fillId="54" borderId="165"/>
    <xf numFmtId="0" fontId="16" fillId="32" borderId="165" applyNumberFormat="0" applyProtection="0">
      <alignment horizontal="left"/>
    </xf>
    <xf numFmtId="0" fontId="20" fillId="30" borderId="167" applyNumberFormat="0" applyAlignment="0" applyProtection="0"/>
    <xf numFmtId="1" fontId="12" fillId="0" borderId="165" applyFill="0" applyProtection="0">
      <alignment horizontal="right" vertical="top" wrapText="1"/>
    </xf>
    <xf numFmtId="49" fontId="12" fillId="0" borderId="165" applyFill="0" applyProtection="0">
      <alignment horizontal="right"/>
    </xf>
    <xf numFmtId="0" fontId="39" fillId="54" borderId="165"/>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28" fillId="30" borderId="166" applyNumberFormat="0" applyAlignment="0" applyProtection="0"/>
    <xf numFmtId="0" fontId="20" fillId="30" borderId="167" applyNumberFormat="0" applyAlignment="0" applyProtection="0"/>
    <xf numFmtId="49" fontId="12" fillId="0" borderId="165" applyFill="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2" fillId="48" borderId="164" applyNumberFormat="0" applyFont="0" applyAlignment="0" applyProtection="0"/>
    <xf numFmtId="1" fontId="12" fillId="0" borderId="165" applyFill="0" applyProtection="0">
      <alignment horizontal="right" vertical="top" wrapText="1"/>
    </xf>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16" fillId="32" borderId="165" applyNumberFormat="0" applyProtection="0">
      <alignment horizontal="right"/>
    </xf>
    <xf numFmtId="0" fontId="12" fillId="48" borderId="164" applyNumberFormat="0" applyFont="0" applyAlignment="0" applyProtection="0"/>
    <xf numFmtId="0" fontId="39" fillId="54" borderId="165"/>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16" fillId="32" borderId="165" applyNumberFormat="0" applyProtection="0">
      <alignment horizontal="right"/>
    </xf>
    <xf numFmtId="0" fontId="20" fillId="30" borderId="167" applyNumberFormat="0" applyAlignment="0" applyProtection="0"/>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48" borderId="164" applyNumberFormat="0" applyFont="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39" fillId="54" borderId="165"/>
    <xf numFmtId="0" fontId="39" fillId="54" borderId="165"/>
    <xf numFmtId="0" fontId="39" fillId="54" borderId="165"/>
    <xf numFmtId="0" fontId="28" fillId="30" borderId="166" applyNumberFormat="0" applyAlignment="0" applyProtection="0"/>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0" fontId="21" fillId="0" borderId="168" applyNumberFormat="0" applyFill="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0" fontId="39" fillId="54" borderId="165"/>
    <xf numFmtId="0" fontId="12" fillId="48" borderId="164" applyNumberFormat="0" applyFont="0" applyAlignment="0" applyProtection="0"/>
    <xf numFmtId="0" fontId="12" fillId="48" borderId="164" applyNumberFormat="0" applyFont="0" applyAlignment="0" applyProtection="0"/>
    <xf numFmtId="0" fontId="39" fillId="54" borderId="165"/>
    <xf numFmtId="0" fontId="28" fillId="30" borderId="166" applyNumberFormat="0" applyAlignment="0" applyProtection="0"/>
    <xf numFmtId="1" fontId="24"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49" fontId="24" fillId="0" borderId="165" applyFill="0" applyProtection="0">
      <alignment horizontal="right"/>
    </xf>
    <xf numFmtId="49" fontId="12" fillId="0" borderId="165" applyFill="0" applyProtection="0">
      <alignment horizontal="right"/>
    </xf>
    <xf numFmtId="2" fontId="24" fillId="0" borderId="165" applyFill="0" applyProtection="0">
      <alignment horizontal="right" vertical="top" wrapText="1"/>
    </xf>
    <xf numFmtId="0" fontId="28" fillId="30" borderId="166" applyNumberFormat="0" applyAlignment="0" applyProtection="0"/>
    <xf numFmtId="0" fontId="16" fillId="32" borderId="165" applyNumberFormat="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39" fillId="54" borderId="165"/>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2" fillId="48" borderId="164" applyNumberFormat="0" applyFont="0" applyAlignment="0" applyProtection="0"/>
    <xf numFmtId="49" fontId="24" fillId="0" borderId="165" applyFill="0" applyProtection="0">
      <alignment horizontal="right"/>
    </xf>
    <xf numFmtId="49" fontId="24" fillId="0" borderId="165" applyFill="0" applyProtection="0">
      <alignment horizontal="right"/>
    </xf>
    <xf numFmtId="0" fontId="39" fillId="54" borderId="165"/>
    <xf numFmtId="0" fontId="12" fillId="48" borderId="164" applyNumberFormat="0" applyFont="0" applyAlignment="0" applyProtection="0"/>
    <xf numFmtId="1"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0" fontId="28" fillId="30" borderId="166" applyNumberFormat="0" applyAlignment="0" applyProtection="0"/>
    <xf numFmtId="0" fontId="16" fillId="32" borderId="165" applyNumberFormat="0" applyProtection="0">
      <alignment horizontal="right"/>
    </xf>
    <xf numFmtId="0" fontId="21" fillId="0" borderId="168" applyNumberFormat="0" applyFill="0" applyAlignment="0" applyProtection="0"/>
    <xf numFmtId="2" fontId="12" fillId="0" borderId="165" applyFill="0" applyProtection="0">
      <alignment horizontal="right" vertical="top" wrapText="1"/>
    </xf>
    <xf numFmtId="0" fontId="12" fillId="48" borderId="164" applyNumberFormat="0" applyFon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16" fillId="32" borderId="165" applyNumberFormat="0" applyProtection="0">
      <alignment horizontal="right"/>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16" fillId="32" borderId="165" applyNumberFormat="0" applyProtection="0">
      <alignment horizontal="left"/>
    </xf>
    <xf numFmtId="0" fontId="39" fillId="54" borderId="165"/>
    <xf numFmtId="2" fontId="12" fillId="0" borderId="165" applyFill="0" applyProtection="0">
      <alignment horizontal="right" vertical="top" wrapText="1"/>
    </xf>
    <xf numFmtId="49" fontId="24" fillId="0" borderId="165" applyFill="0" applyProtection="0">
      <alignment horizontal="right"/>
    </xf>
    <xf numFmtId="2" fontId="12" fillId="0" borderId="165" applyFill="0" applyProtection="0">
      <alignment horizontal="right" vertical="top" wrapText="1"/>
    </xf>
    <xf numFmtId="0" fontId="18" fillId="29" borderId="166" applyNumberFormat="0" applyAlignment="0" applyProtection="0"/>
    <xf numFmtId="0" fontId="16" fillId="32" borderId="165" applyNumberFormat="0" applyProtection="0">
      <alignment horizontal="left"/>
    </xf>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49" fontId="24" fillId="0" borderId="165" applyFill="0" applyProtection="0">
      <alignment horizontal="right"/>
    </xf>
    <xf numFmtId="0" fontId="12" fillId="48" borderId="164" applyNumberFormat="0" applyFont="0" applyAlignment="0" applyProtection="0"/>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left"/>
    </xf>
    <xf numFmtId="49" fontId="12" fillId="0" borderId="165" applyFill="0" applyProtection="0">
      <alignment horizontal="right"/>
    </xf>
    <xf numFmtId="1"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28" fillId="30" borderId="166" applyNumberFormat="0" applyAlignment="0" applyProtection="0"/>
    <xf numFmtId="0" fontId="39" fillId="54" borderId="165"/>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0" fontId="28" fillId="30" borderId="166" applyNumberFormat="0" applyAlignment="0" applyProtection="0"/>
    <xf numFmtId="0" fontId="21" fillId="0" borderId="168" applyNumberFormat="0" applyFill="0" applyAlignment="0" applyProtection="0"/>
    <xf numFmtId="49" fontId="12" fillId="0" borderId="165" applyFill="0" applyProtection="0">
      <alignment horizontal="right"/>
    </xf>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right"/>
    </xf>
    <xf numFmtId="0" fontId="28" fillId="30" borderId="166" applyNumberFormat="0" applyAlignment="0" applyProtection="0"/>
    <xf numFmtId="0" fontId="39" fillId="54" borderId="165"/>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left"/>
    </xf>
    <xf numFmtId="49" fontId="24" fillId="0" borderId="165" applyFill="0" applyProtection="0">
      <alignment horizontal="right"/>
    </xf>
    <xf numFmtId="49" fontId="12" fillId="0" borderId="165" applyFill="0" applyProtection="0">
      <alignment horizontal="right"/>
    </xf>
    <xf numFmtId="0" fontId="16" fillId="32" borderId="165" applyNumberFormat="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0" fontId="28" fillId="30" borderId="166" applyNumberFormat="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left"/>
    </xf>
    <xf numFmtId="1" fontId="24" fillId="0" borderId="165" applyFill="0" applyProtection="0">
      <alignment horizontal="right" vertical="top" wrapText="1"/>
    </xf>
    <xf numFmtId="0" fontId="21" fillId="0" borderId="168" applyNumberFormat="0" applyFill="0" applyAlignment="0" applyProtection="0"/>
    <xf numFmtId="0" fontId="39" fillId="54" borderId="165"/>
    <xf numFmtId="0" fontId="39" fillId="54" borderId="165"/>
    <xf numFmtId="0" fontId="39" fillId="54" borderId="165"/>
    <xf numFmtId="0" fontId="20" fillId="30" borderId="167" applyNumberForma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0" fontId="16" fillId="32" borderId="165" applyNumberFormat="0" applyProtection="0">
      <alignment horizontal="left"/>
    </xf>
    <xf numFmtId="0" fontId="39" fillId="54" borderId="165"/>
    <xf numFmtId="0" fontId="12" fillId="48" borderId="164" applyNumberFormat="0" applyFont="0" applyAlignment="0" applyProtection="0"/>
    <xf numFmtId="0" fontId="39" fillId="54" borderId="165"/>
    <xf numFmtId="0" fontId="12" fillId="48" borderId="164" applyNumberFormat="0" applyFont="0" applyAlignment="0" applyProtection="0"/>
    <xf numFmtId="0" fontId="21" fillId="0" borderId="168" applyNumberFormat="0" applyFill="0" applyAlignment="0" applyProtection="0"/>
    <xf numFmtId="1" fontId="24"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0" fontId="16" fillId="32" borderId="165" applyNumberFormat="0" applyProtection="0">
      <alignment horizontal="right"/>
    </xf>
    <xf numFmtId="0" fontId="20" fillId="30" borderId="167" applyNumberFormat="0" applyAlignment="0" applyProtection="0"/>
    <xf numFmtId="0"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39" fillId="54" borderId="165"/>
    <xf numFmtId="0" fontId="24"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20" fillId="30" borderId="167" applyNumberFormat="0" applyAlignment="0" applyProtection="0"/>
    <xf numFmtId="0" fontId="21" fillId="0" borderId="168" applyNumberFormat="0" applyFill="0" applyAlignment="0" applyProtection="0"/>
    <xf numFmtId="0" fontId="39" fillId="54" borderId="165"/>
    <xf numFmtId="0" fontId="20" fillId="30" borderId="167" applyNumberFormat="0" applyAlignment="0" applyProtection="0"/>
    <xf numFmtId="0" fontId="28" fillId="30" borderId="166" applyNumberFormat="0" applyAlignment="0" applyProtection="0"/>
    <xf numFmtId="0" fontId="39" fillId="54" borderId="165"/>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39" fillId="54" borderId="165"/>
    <xf numFmtId="0" fontId="39" fillId="54" borderId="165"/>
    <xf numFmtId="0" fontId="24"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0"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49" fontId="24" fillId="0" borderId="165" applyFill="0" applyProtection="0">
      <alignment horizontal="right"/>
    </xf>
    <xf numFmtId="0" fontId="18" fillId="29" borderId="166" applyNumberFormat="0" applyAlignment="0" applyProtection="0"/>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39" fillId="54" borderId="165"/>
    <xf numFmtId="49" fontId="24" fillId="0" borderId="165" applyFill="0" applyProtection="0">
      <alignment horizontal="righ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0" fontId="18" fillId="29" borderId="166" applyNumberFormat="0" applyAlignment="0" applyProtection="0"/>
    <xf numFmtId="0" fontId="28" fillId="30" borderId="166" applyNumberFormat="0" applyAlignment="0" applyProtection="0"/>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0" fillId="30" borderId="167" applyNumberFormat="0" applyAlignment="0" applyProtection="0"/>
    <xf numFmtId="1" fontId="12"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2"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39" fillId="54" borderId="165"/>
    <xf numFmtId="0" fontId="20" fillId="30" borderId="167" applyNumberFormat="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12" fillId="48" borderId="164" applyNumberFormat="0" applyFont="0" applyAlignment="0" applyProtection="0"/>
    <xf numFmtId="0" fontId="12" fillId="48" borderId="164" applyNumberFormat="0" applyFont="0" applyAlignment="0" applyProtection="0"/>
    <xf numFmtId="0" fontId="16" fillId="32" borderId="165" applyNumberFormat="0" applyProtection="0">
      <alignment horizontal="right"/>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49" fontId="12" fillId="0" borderId="165" applyFill="0" applyProtection="0">
      <alignment horizontal="right"/>
    </xf>
    <xf numFmtId="0" fontId="21" fillId="0" borderId="168" applyNumberFormat="0" applyFill="0" applyAlignment="0" applyProtection="0"/>
    <xf numFmtId="0" fontId="39" fillId="54" borderId="165"/>
    <xf numFmtId="49" fontId="24" fillId="0" borderId="165" applyFill="0" applyProtection="0">
      <alignment horizontal="right"/>
    </xf>
    <xf numFmtId="0" fontId="39" fillId="54" borderId="165"/>
    <xf numFmtId="0" fontId="16" fillId="32" borderId="165" applyNumberFormat="0" applyProtection="0">
      <alignment horizontal="left"/>
    </xf>
    <xf numFmtId="0" fontId="39" fillId="54" borderId="165"/>
    <xf numFmtId="2" fontId="24" fillId="0" borderId="165" applyFill="0" applyProtection="0">
      <alignment horizontal="right" vertical="top" wrapText="1"/>
    </xf>
    <xf numFmtId="0" fontId="39" fillId="54" borderId="165"/>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39" fillId="54" borderId="165"/>
    <xf numFmtId="0" fontId="16" fillId="32" borderId="165" applyNumberFormat="0" applyProtection="0">
      <alignment horizontal="left"/>
    </xf>
    <xf numFmtId="0" fontId="16" fillId="32" borderId="165" applyNumberFormat="0" applyProtection="0">
      <alignment horizontal="left"/>
    </xf>
    <xf numFmtId="1" fontId="24"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28" fillId="30" borderId="166" applyNumberFormat="0" applyAlignment="0" applyProtection="0"/>
    <xf numFmtId="0" fontId="24"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0" fontId="20" fillId="30" borderId="167" applyNumberFormat="0" applyAlignment="0" applyProtection="0"/>
    <xf numFmtId="0" fontId="39" fillId="54" borderId="165"/>
    <xf numFmtId="0" fontId="28" fillId="30" borderId="166" applyNumberFormat="0" applyAlignment="0" applyProtection="0"/>
    <xf numFmtId="49" fontId="24" fillId="0" borderId="165" applyFill="0" applyProtection="0">
      <alignment horizontal="right"/>
    </xf>
    <xf numFmtId="0" fontId="16" fillId="32" borderId="165" applyNumberFormat="0" applyProtection="0">
      <alignment horizontal="left"/>
    </xf>
    <xf numFmtId="2"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left"/>
    </xf>
    <xf numFmtId="0" fontId="24" fillId="0" borderId="165" applyFill="0" applyProtection="0">
      <alignment horizontal="right" vertical="top" wrapText="1"/>
    </xf>
    <xf numFmtId="0" fontId="39" fillId="54" borderId="165"/>
    <xf numFmtId="49" fontId="12" fillId="0" borderId="165" applyFill="0" applyProtection="0">
      <alignment horizontal="right"/>
    </xf>
    <xf numFmtId="0" fontId="16" fillId="32" borderId="165" applyNumberFormat="0" applyProtection="0">
      <alignment horizontal="right"/>
    </xf>
    <xf numFmtId="0" fontId="12" fillId="48" borderId="164" applyNumberFormat="0" applyFont="0" applyAlignment="0" applyProtection="0"/>
    <xf numFmtId="49" fontId="24"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0" fontId="20" fillId="30" borderId="167" applyNumberFormat="0" applyAlignment="0" applyProtection="0"/>
    <xf numFmtId="0" fontId="28" fillId="30" borderId="166" applyNumberFormat="0" applyAlignment="0" applyProtection="0"/>
    <xf numFmtId="0" fontId="12" fillId="48" borderId="164" applyNumberFormat="0" applyFont="0" applyAlignment="0" applyProtection="0"/>
    <xf numFmtId="0" fontId="21" fillId="0" borderId="168" applyNumberFormat="0" applyFill="0" applyAlignment="0" applyProtection="0"/>
    <xf numFmtId="0" fontId="39" fillId="54" borderId="165"/>
    <xf numFmtId="0" fontId="39" fillId="54" borderId="165"/>
    <xf numFmtId="0" fontId="21" fillId="0" borderId="168" applyNumberFormat="0" applyFill="0" applyAlignment="0" applyProtection="0"/>
    <xf numFmtId="0" fontId="39" fillId="54" borderId="165"/>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right"/>
    </xf>
    <xf numFmtId="1"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0" fontId="39" fillId="54" borderId="165"/>
    <xf numFmtId="1" fontId="24"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2" fontId="12" fillId="0" borderId="165" applyFill="0" applyProtection="0">
      <alignment horizontal="right" vertical="top" wrapText="1"/>
    </xf>
    <xf numFmtId="2" fontId="12"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18" fillId="29" borderId="166" applyNumberFormat="0" applyAlignment="0" applyProtection="0"/>
    <xf numFmtId="0" fontId="21" fillId="0" borderId="168" applyNumberFormat="0" applyFill="0" applyAlignment="0" applyProtection="0"/>
    <xf numFmtId="0" fontId="39" fillId="54" borderId="165"/>
    <xf numFmtId="0" fontId="21" fillId="0" borderId="168" applyNumberFormat="0" applyFill="0" applyAlignment="0" applyProtection="0"/>
    <xf numFmtId="0" fontId="21" fillId="0" borderId="168" applyNumberFormat="0" applyFill="0" applyAlignment="0" applyProtection="0"/>
    <xf numFmtId="0" fontId="18" fillId="29" borderId="166" applyNumberFormat="0" applyAlignment="0" applyProtection="0"/>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49" fontId="12" fillId="0" borderId="165" applyFill="0" applyProtection="0">
      <alignment horizontal="right"/>
    </xf>
    <xf numFmtId="2" fontId="24" fillId="0" borderId="165" applyFill="0" applyProtection="0">
      <alignment horizontal="right" vertical="top" wrapText="1"/>
    </xf>
    <xf numFmtId="0" fontId="39" fillId="54" borderId="165"/>
    <xf numFmtId="49" fontId="24" fillId="0" borderId="165" applyFill="0" applyProtection="0">
      <alignment horizontal="right"/>
    </xf>
    <xf numFmtId="0" fontId="12" fillId="0" borderId="165" applyFill="0" applyProtection="0">
      <alignment horizontal="right" vertical="top" wrapText="1"/>
    </xf>
    <xf numFmtId="0" fontId="20" fillId="30" borderId="167" applyNumberFormat="0" applyAlignment="0" applyProtection="0"/>
    <xf numFmtId="0" fontId="39" fillId="54" borderId="165"/>
    <xf numFmtId="0" fontId="39" fillId="54" borderId="165"/>
    <xf numFmtId="0" fontId="16" fillId="32" borderId="165" applyNumberFormat="0" applyProtection="0">
      <alignment horizontal="right"/>
    </xf>
    <xf numFmtId="0" fontId="12" fillId="0" borderId="165" applyFill="0" applyProtection="0">
      <alignment horizontal="right" vertical="top" wrapText="1"/>
    </xf>
    <xf numFmtId="0" fontId="24"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0" fontId="16" fillId="32" borderId="165" applyNumberFormat="0" applyProtection="0">
      <alignment horizontal="right"/>
    </xf>
    <xf numFmtId="0" fontId="20" fillId="30" borderId="167" applyNumberFormat="0" applyAlignment="0" applyProtection="0"/>
    <xf numFmtId="0" fontId="24" fillId="0" borderId="165" applyFill="0" applyProtection="0">
      <alignment horizontal="right" vertical="top" wrapText="1"/>
    </xf>
    <xf numFmtId="49" fontId="12" fillId="0" borderId="165" applyFill="0" applyProtection="0">
      <alignment horizontal="right"/>
    </xf>
    <xf numFmtId="0" fontId="39" fillId="54" borderId="165"/>
    <xf numFmtId="0" fontId="20" fillId="30" borderId="167" applyNumberFormat="0" applyAlignment="0" applyProtection="0"/>
    <xf numFmtId="1" fontId="12" fillId="0" borderId="165" applyFill="0" applyProtection="0">
      <alignment horizontal="right" vertical="top" wrapText="1"/>
    </xf>
    <xf numFmtId="0" fontId="39" fillId="54" borderId="165"/>
    <xf numFmtId="1" fontId="12" fillId="0" borderId="165" applyFill="0" applyProtection="0">
      <alignment horizontal="right" vertical="top" wrapText="1"/>
    </xf>
    <xf numFmtId="2" fontId="24"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0" fontId="12" fillId="48" borderId="164" applyNumberFormat="0" applyFon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48" borderId="164" applyNumberFormat="0" applyFont="0" applyAlignment="0" applyProtection="0"/>
    <xf numFmtId="49" fontId="24" fillId="0" borderId="165" applyFill="0" applyProtection="0">
      <alignment horizontal="right"/>
    </xf>
    <xf numFmtId="0" fontId="39" fillId="54" borderId="165"/>
    <xf numFmtId="0" fontId="39" fillId="54" borderId="165"/>
    <xf numFmtId="0" fontId="39" fillId="54" borderId="165"/>
    <xf numFmtId="0" fontId="28" fillId="30" borderId="166" applyNumberFormat="0" applyAlignment="0" applyProtection="0"/>
    <xf numFmtId="0" fontId="12" fillId="48" borderId="164" applyNumberFormat="0" applyFont="0" applyAlignment="0" applyProtection="0"/>
    <xf numFmtId="1"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39" fillId="54" borderId="165"/>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49" fontId="12" fillId="0" borderId="165" applyFill="0" applyProtection="0">
      <alignment horizontal="right"/>
    </xf>
    <xf numFmtId="0" fontId="20" fillId="30" borderId="167" applyNumberFormat="0" applyAlignment="0" applyProtection="0"/>
    <xf numFmtId="0" fontId="39" fillId="54" borderId="165"/>
    <xf numFmtId="1"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39" fillId="54" borderId="165"/>
    <xf numFmtId="49" fontId="12" fillId="0" borderId="165" applyFill="0" applyProtection="0">
      <alignment horizontal="right"/>
    </xf>
    <xf numFmtId="0" fontId="12" fillId="48" borderId="164" applyNumberFormat="0" applyFont="0" applyAlignment="0" applyProtection="0"/>
    <xf numFmtId="0"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left"/>
    </xf>
    <xf numFmtId="0" fontId="18" fillId="29" borderId="166" applyNumberFormat="0" applyAlignment="0" applyProtection="0"/>
    <xf numFmtId="0" fontId="21" fillId="0" borderId="168" applyNumberFormat="0" applyFill="0" applyAlignment="0" applyProtection="0"/>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49" fontId="24" fillId="0" borderId="165" applyFill="0" applyProtection="0">
      <alignment horizontal="right"/>
    </xf>
    <xf numFmtId="1"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2" fontId="24" fillId="0" borderId="165" applyFill="0" applyProtection="0">
      <alignment horizontal="right" vertical="top" wrapText="1"/>
    </xf>
    <xf numFmtId="0" fontId="39" fillId="54" borderId="165"/>
    <xf numFmtId="0" fontId="20" fillId="30" borderId="167" applyNumberFormat="0" applyAlignment="0" applyProtection="0"/>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2"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39" fillId="54" borderId="165"/>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left"/>
    </xf>
    <xf numFmtId="0" fontId="20" fillId="30" borderId="167" applyNumberFormat="0" applyAlignment="0" applyProtection="0"/>
    <xf numFmtId="0" fontId="21" fillId="0" borderId="168" applyNumberFormat="0" applyFill="0" applyAlignment="0" applyProtection="0"/>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12" fillId="0" borderId="165" applyFill="0" applyProtection="0">
      <alignment horizontal="right" vertical="top" wrapText="1"/>
    </xf>
    <xf numFmtId="0" fontId="12" fillId="48" borderId="164" applyNumberFormat="0" applyFont="0" applyAlignment="0" applyProtection="0"/>
    <xf numFmtId="0" fontId="39" fillId="54" borderId="165"/>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left"/>
    </xf>
    <xf numFmtId="2" fontId="24" fillId="0" borderId="165" applyFill="0" applyProtection="0">
      <alignment horizontal="right" vertical="top" wrapText="1"/>
    </xf>
    <xf numFmtId="0" fontId="21" fillId="0" borderId="168" applyNumberFormat="0" applyFill="0" applyAlignment="0" applyProtection="0"/>
    <xf numFmtId="0"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0" fontId="20" fillId="30" borderId="167" applyNumberFormat="0" applyAlignment="0" applyProtection="0"/>
    <xf numFmtId="0" fontId="12" fillId="48" borderId="164" applyNumberFormat="0" applyFont="0" applyAlignment="0" applyProtection="0"/>
    <xf numFmtId="0" fontId="20" fillId="30" borderId="167" applyNumberFormat="0" applyAlignment="0" applyProtection="0"/>
    <xf numFmtId="1" fontId="12" fillId="0" borderId="165" applyFill="0" applyProtection="0">
      <alignment horizontal="right" vertical="top" wrapText="1"/>
    </xf>
    <xf numFmtId="0" fontId="24" fillId="0" borderId="165" applyFill="0" applyProtection="0">
      <alignment horizontal="right" vertical="top" wrapText="1"/>
    </xf>
    <xf numFmtId="0" fontId="16" fillId="32" borderId="165" applyNumberFormat="0" applyProtection="0">
      <alignment horizontal="left"/>
    </xf>
    <xf numFmtId="0" fontId="18" fillId="29" borderId="166" applyNumberFormat="0" applyAlignment="0" applyProtection="0"/>
    <xf numFmtId="2" fontId="12" fillId="0" borderId="165" applyFill="0" applyProtection="0">
      <alignment horizontal="right" vertical="top" wrapText="1"/>
    </xf>
    <xf numFmtId="0" fontId="21" fillId="0" borderId="168" applyNumberFormat="0" applyFill="0" applyAlignment="0" applyProtection="0"/>
    <xf numFmtId="0" fontId="20" fillId="30" borderId="167" applyNumberFormat="0" applyAlignment="0" applyProtection="0"/>
    <xf numFmtId="2" fontId="12" fillId="0" borderId="165" applyFill="0" applyProtection="0">
      <alignment horizontal="right" vertical="top" wrapText="1"/>
    </xf>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left"/>
    </xf>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28" fillId="30" borderId="166" applyNumberFormat="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1" fontId="24"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20" fillId="30" borderId="167" applyNumberFormat="0" applyAlignment="0" applyProtection="0"/>
    <xf numFmtId="2" fontId="24" fillId="0" borderId="165" applyFill="0" applyProtection="0">
      <alignment horizontal="right" vertical="top" wrapText="1"/>
    </xf>
    <xf numFmtId="0" fontId="16" fillId="32" borderId="165" applyNumberFormat="0" applyProtection="0">
      <alignment horizontal="left"/>
    </xf>
    <xf numFmtId="0" fontId="16" fillId="32" borderId="165" applyNumberFormat="0" applyProtection="0">
      <alignment horizontal="right"/>
    </xf>
    <xf numFmtId="1" fontId="24" fillId="0" borderId="165" applyFill="0" applyProtection="0">
      <alignment horizontal="right" vertical="top" wrapText="1"/>
    </xf>
    <xf numFmtId="0" fontId="16" fillId="32" borderId="165" applyNumberFormat="0" applyProtection="0">
      <alignment horizontal="left"/>
    </xf>
    <xf numFmtId="49" fontId="12" fillId="0" borderId="165" applyFill="0" applyProtection="0">
      <alignment horizontal="right"/>
    </xf>
    <xf numFmtId="0" fontId="21" fillId="0" borderId="168" applyNumberFormat="0" applyFill="0" applyAlignment="0" applyProtection="0"/>
    <xf numFmtId="2" fontId="24" fillId="0" borderId="165" applyFill="0" applyProtection="0">
      <alignment horizontal="right" vertical="top" wrapText="1"/>
    </xf>
    <xf numFmtId="2" fontId="12" fillId="0" borderId="165" applyFill="0" applyProtection="0">
      <alignment horizontal="right" vertical="top" wrapText="1"/>
    </xf>
    <xf numFmtId="0" fontId="12" fillId="48" borderId="164" applyNumberFormat="0" applyFont="0" applyAlignment="0" applyProtection="0"/>
    <xf numFmtId="0"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left"/>
    </xf>
    <xf numFmtId="49" fontId="12" fillId="0" borderId="165" applyFill="0" applyProtection="0">
      <alignment horizontal="right"/>
    </xf>
    <xf numFmtId="0" fontId="12" fillId="48" borderId="164" applyNumberFormat="0" applyFont="0" applyAlignment="0" applyProtection="0"/>
    <xf numFmtId="1" fontId="24" fillId="0" borderId="165" applyFill="0" applyProtection="0">
      <alignment horizontal="right" vertical="top" wrapText="1"/>
    </xf>
    <xf numFmtId="2"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49" fontId="12" fillId="0" borderId="165" applyFill="0" applyProtection="0">
      <alignment horizontal="right"/>
    </xf>
    <xf numFmtId="2" fontId="12" fillId="0" borderId="165" applyFill="0" applyProtection="0">
      <alignment horizontal="right" vertical="top" wrapText="1"/>
    </xf>
    <xf numFmtId="0" fontId="12" fillId="48" borderId="164" applyNumberFormat="0" applyFont="0" applyAlignment="0" applyProtection="0"/>
    <xf numFmtId="0" fontId="39" fillId="54" borderId="165"/>
    <xf numFmtId="0" fontId="12"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1" fontId="24"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1" fontId="24" fillId="0" borderId="165" applyFill="0" applyProtection="0">
      <alignment horizontal="right" vertical="top" wrapText="1"/>
    </xf>
    <xf numFmtId="0" fontId="18" fillId="29" borderId="166" applyNumberFormat="0" applyAlignment="0" applyProtection="0"/>
    <xf numFmtId="2" fontId="12" fillId="0" borderId="165" applyFill="0" applyProtection="0">
      <alignment horizontal="right" vertical="top" wrapText="1"/>
    </xf>
    <xf numFmtId="0" fontId="24"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0" fillId="30" borderId="167" applyNumberFormat="0" applyAlignment="0" applyProtection="0"/>
    <xf numFmtId="0" fontId="16" fillId="32" borderId="165" applyNumberFormat="0" applyProtection="0">
      <alignment horizontal="right"/>
    </xf>
    <xf numFmtId="0" fontId="18" fillId="29" borderId="166" applyNumberFormat="0" applyAlignment="0" applyProtection="0"/>
    <xf numFmtId="0" fontId="18" fillId="29" borderId="166" applyNumberFormat="0" applyAlignment="0" applyProtection="0"/>
    <xf numFmtId="0" fontId="28" fillId="30" borderId="166" applyNumberFormat="0" applyAlignment="0" applyProtection="0"/>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left"/>
    </xf>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1" fontId="12"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24" fillId="0" borderId="165" applyFill="0" applyProtection="0">
      <alignment horizontal="right" vertical="top" wrapText="1"/>
    </xf>
    <xf numFmtId="0" fontId="39" fillId="54" borderId="165"/>
    <xf numFmtId="0" fontId="24" fillId="0" borderId="165" applyFill="0" applyProtection="0">
      <alignment horizontal="right" vertical="top" wrapText="1"/>
    </xf>
    <xf numFmtId="0" fontId="39" fillId="54" borderId="165"/>
    <xf numFmtId="0" fontId="16" fillId="32" borderId="165" applyNumberFormat="0" applyProtection="0">
      <alignment horizontal="right"/>
    </xf>
    <xf numFmtId="2" fontId="24" fillId="0" borderId="165" applyFill="0" applyProtection="0">
      <alignment horizontal="right" vertical="top" wrapText="1"/>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49" fontId="12" fillId="0" borderId="165" applyFill="0" applyProtection="0">
      <alignment horizontal="right"/>
    </xf>
    <xf numFmtId="49" fontId="12" fillId="0" borderId="165" applyFill="0" applyProtection="0">
      <alignment horizontal="right"/>
    </xf>
    <xf numFmtId="0" fontId="39" fillId="54" borderId="165"/>
    <xf numFmtId="0" fontId="16" fillId="32" borderId="165" applyNumberFormat="0" applyProtection="0">
      <alignment horizontal="right"/>
    </xf>
    <xf numFmtId="2" fontId="12"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1" fontId="24"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0" fontId="39" fillId="54" borderId="165"/>
    <xf numFmtId="0" fontId="20" fillId="30" borderId="167" applyNumberFormat="0" applyAlignment="0" applyProtection="0"/>
    <xf numFmtId="49" fontId="12" fillId="0" borderId="165" applyFill="0" applyProtection="0">
      <alignment horizontal="right"/>
    </xf>
    <xf numFmtId="0" fontId="16" fillId="32" borderId="165" applyNumberFormat="0" applyProtection="0">
      <alignment horizontal="right"/>
    </xf>
    <xf numFmtId="0" fontId="39" fillId="54" borderId="165"/>
    <xf numFmtId="0" fontId="39" fillId="54" borderId="165"/>
    <xf numFmtId="0" fontId="39" fillId="54" borderId="165"/>
    <xf numFmtId="0" fontId="39" fillId="54" borderId="165"/>
    <xf numFmtId="2"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1" fontId="12" fillId="0" borderId="165" applyFill="0" applyProtection="0">
      <alignment horizontal="right" vertical="top" wrapText="1"/>
    </xf>
    <xf numFmtId="49" fontId="24"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0" fontId="20" fillId="30" borderId="167" applyNumberFormat="0" applyAlignment="0" applyProtection="0"/>
    <xf numFmtId="0" fontId="39" fillId="54" borderId="165"/>
    <xf numFmtId="0" fontId="39" fillId="54" borderId="165"/>
    <xf numFmtId="0" fontId="39" fillId="54" borderId="165"/>
    <xf numFmtId="1" fontId="24" fillId="0" borderId="165" applyFill="0" applyProtection="0">
      <alignment horizontal="right" vertical="top" wrapText="1"/>
    </xf>
    <xf numFmtId="1" fontId="12" fillId="0" borderId="165" applyFill="0" applyProtection="0">
      <alignment horizontal="right" vertical="top" wrapText="1"/>
    </xf>
    <xf numFmtId="1" fontId="12" fillId="0" borderId="165" applyFill="0" applyProtection="0">
      <alignment horizontal="right" vertical="top" wrapText="1"/>
    </xf>
    <xf numFmtId="0" fontId="12" fillId="48" borderId="164" applyNumberFormat="0" applyFont="0" applyAlignment="0" applyProtection="0"/>
    <xf numFmtId="0" fontId="28" fillId="30" borderId="166" applyNumberFormat="0" applyAlignment="0" applyProtection="0"/>
    <xf numFmtId="2" fontId="12"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2" fontId="12" fillId="0" borderId="165" applyFill="0" applyProtection="0">
      <alignment horizontal="right" vertical="top" wrapText="1"/>
    </xf>
    <xf numFmtId="0" fontId="24" fillId="0" borderId="165" applyFill="0" applyProtection="0">
      <alignment horizontal="right" vertical="top" wrapText="1"/>
    </xf>
    <xf numFmtId="0" fontId="20" fillId="30" borderId="167" applyNumberFormat="0" applyAlignment="0" applyProtection="0"/>
    <xf numFmtId="0" fontId="21" fillId="0" borderId="168" applyNumberFormat="0" applyFill="0" applyAlignment="0" applyProtection="0"/>
    <xf numFmtId="0" fontId="12" fillId="0" borderId="165" applyFill="0" applyProtection="0">
      <alignment horizontal="right" vertical="top" wrapText="1"/>
    </xf>
    <xf numFmtId="1" fontId="12"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2" fontId="12" fillId="0" borderId="165" applyFill="0" applyProtection="0">
      <alignment horizontal="right" vertical="top" wrapText="1"/>
    </xf>
    <xf numFmtId="2"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1" fontId="24" fillId="0" borderId="165" applyFill="0" applyProtection="0">
      <alignment horizontal="right" vertical="top" wrapText="1"/>
    </xf>
    <xf numFmtId="0" fontId="28" fillId="30" borderId="166" applyNumberFormat="0" applyAlignment="0" applyProtection="0"/>
    <xf numFmtId="0" fontId="39" fillId="54" borderId="165"/>
    <xf numFmtId="1" fontId="12" fillId="0" borderId="165" applyFill="0" applyProtection="0">
      <alignment horizontal="right" vertical="top" wrapText="1"/>
    </xf>
    <xf numFmtId="0" fontId="39" fillId="54" borderId="165"/>
    <xf numFmtId="0" fontId="12" fillId="48" borderId="164" applyNumberFormat="0" applyFont="0" applyAlignment="0" applyProtection="0"/>
    <xf numFmtId="49" fontId="12" fillId="0" borderId="165" applyFill="0" applyProtection="0">
      <alignment horizontal="right"/>
    </xf>
    <xf numFmtId="1" fontId="12" fillId="0" borderId="165" applyFill="0" applyProtection="0">
      <alignment horizontal="right" vertical="top" wrapText="1"/>
    </xf>
    <xf numFmtId="0" fontId="21" fillId="0" borderId="168" applyNumberFormat="0" applyFill="0" applyAlignment="0" applyProtection="0"/>
    <xf numFmtId="0" fontId="16" fillId="32" borderId="165" applyNumberFormat="0" applyProtection="0">
      <alignment horizontal="left"/>
    </xf>
    <xf numFmtId="0" fontId="39" fillId="54" borderId="165"/>
    <xf numFmtId="0" fontId="39" fillId="54" borderId="165"/>
    <xf numFmtId="1" fontId="24" fillId="0" borderId="165" applyFill="0" applyProtection="0">
      <alignment horizontal="right" vertical="top" wrapText="1"/>
    </xf>
    <xf numFmtId="0" fontId="12" fillId="0" borderId="165" applyFill="0" applyProtection="0">
      <alignment horizontal="right" vertical="top" wrapText="1"/>
    </xf>
    <xf numFmtId="1" fontId="12" fillId="0" borderId="165" applyFill="0" applyProtection="0">
      <alignment horizontal="right" vertical="top" wrapText="1"/>
    </xf>
    <xf numFmtId="0" fontId="20" fillId="30" borderId="167" applyNumberFormat="0" applyAlignment="0" applyProtection="0"/>
    <xf numFmtId="1"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0" fontId="16" fillId="32" borderId="165" applyNumberFormat="0" applyProtection="0">
      <alignment horizontal="left"/>
    </xf>
    <xf numFmtId="1"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0" fontId="39" fillId="54" borderId="165"/>
    <xf numFmtId="49" fontId="12" fillId="0" borderId="165" applyFill="0" applyProtection="0">
      <alignment horizontal="right"/>
    </xf>
    <xf numFmtId="0" fontId="39" fillId="54" borderId="165"/>
    <xf numFmtId="49" fontId="12" fillId="0" borderId="165" applyFill="0" applyProtection="0">
      <alignment horizontal="right"/>
    </xf>
    <xf numFmtId="0" fontId="21" fillId="0" borderId="168" applyNumberFormat="0" applyFill="0" applyAlignment="0" applyProtection="0"/>
    <xf numFmtId="49" fontId="24" fillId="0" borderId="165" applyFill="0" applyProtection="0">
      <alignment horizontal="right"/>
    </xf>
    <xf numFmtId="49" fontId="12" fillId="0" borderId="165" applyFill="0" applyProtection="0">
      <alignment horizontal="right"/>
    </xf>
    <xf numFmtId="0" fontId="39" fillId="54" borderId="165"/>
    <xf numFmtId="49" fontId="24" fillId="0" borderId="165" applyFill="0" applyProtection="0">
      <alignment horizontal="right"/>
    </xf>
    <xf numFmtId="0" fontId="21" fillId="0" borderId="168" applyNumberFormat="0" applyFill="0" applyAlignment="0" applyProtection="0"/>
    <xf numFmtId="0" fontId="18" fillId="29" borderId="166" applyNumberFormat="0" applyAlignment="0" applyProtection="0"/>
    <xf numFmtId="0" fontId="20" fillId="30" borderId="167" applyNumberFormat="0" applyAlignment="0" applyProtection="0"/>
    <xf numFmtId="0" fontId="18" fillId="29" borderId="166" applyNumberFormat="0" applyAlignment="0" applyProtection="0"/>
    <xf numFmtId="0" fontId="20" fillId="30" borderId="167" applyNumberFormat="0" applyAlignment="0" applyProtection="0"/>
    <xf numFmtId="0" fontId="39" fillId="54" borderId="165"/>
    <xf numFmtId="0" fontId="39" fillId="54" borderId="165"/>
    <xf numFmtId="0"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0" fontId="21" fillId="0" borderId="168" applyNumberFormat="0" applyFill="0" applyAlignment="0" applyProtection="0"/>
    <xf numFmtId="0" fontId="20" fillId="30" borderId="167" applyNumberFormat="0" applyAlignment="0" applyProtection="0"/>
    <xf numFmtId="1" fontId="12" fillId="0" borderId="165" applyFill="0" applyProtection="0">
      <alignment horizontal="right" vertical="top" wrapText="1"/>
    </xf>
    <xf numFmtId="0" fontId="20" fillId="30" borderId="167" applyNumberFormat="0" applyAlignment="0" applyProtection="0"/>
    <xf numFmtId="49" fontId="24" fillId="0" borderId="165" applyFill="0" applyProtection="0">
      <alignment horizontal="right"/>
    </xf>
    <xf numFmtId="0" fontId="39" fillId="54" borderId="165"/>
    <xf numFmtId="0" fontId="39" fillId="54" borderId="165"/>
    <xf numFmtId="0" fontId="16" fillId="32" borderId="165" applyNumberFormat="0" applyProtection="0">
      <alignment horizontal="right"/>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2" fontId="24"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1" fontId="24" fillId="0" borderId="165" applyFill="0" applyProtection="0">
      <alignment horizontal="right" vertical="top" wrapText="1"/>
    </xf>
    <xf numFmtId="0" fontId="16" fillId="32" borderId="165" applyNumberFormat="0" applyProtection="0">
      <alignment horizontal="right"/>
    </xf>
    <xf numFmtId="49" fontId="24" fillId="0" borderId="165" applyFill="0" applyProtection="0">
      <alignment horizontal="right"/>
    </xf>
    <xf numFmtId="49" fontId="12" fillId="0" borderId="165" applyFill="0" applyProtection="0">
      <alignment horizontal="right"/>
    </xf>
    <xf numFmtId="0" fontId="20" fillId="30" borderId="167" applyNumberFormat="0" applyAlignment="0" applyProtection="0"/>
    <xf numFmtId="1" fontId="12" fillId="0" borderId="165" applyFill="0" applyProtection="0">
      <alignment horizontal="right" vertical="top" wrapText="1"/>
    </xf>
    <xf numFmtId="0" fontId="28" fillId="30" borderId="166" applyNumberFormat="0" applyAlignment="0" applyProtection="0"/>
    <xf numFmtId="1" fontId="12" fillId="0" borderId="165" applyFill="0" applyProtection="0">
      <alignment horizontal="right" vertical="top" wrapText="1"/>
    </xf>
    <xf numFmtId="0" fontId="16" fillId="32" borderId="165" applyNumberFormat="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right"/>
    </xf>
    <xf numFmtId="1" fontId="24" fillId="0" borderId="165" applyFill="0" applyProtection="0">
      <alignment horizontal="right" vertical="top" wrapText="1"/>
    </xf>
    <xf numFmtId="0" fontId="12" fillId="0" borderId="165" applyFill="0" applyProtection="0">
      <alignment horizontal="right" vertical="top" wrapText="1"/>
    </xf>
    <xf numFmtId="0" fontId="24" fillId="0" borderId="165" applyFill="0" applyProtection="0">
      <alignment horizontal="right" vertical="top" wrapText="1"/>
    </xf>
    <xf numFmtId="0" fontId="39" fillId="54" borderId="165"/>
    <xf numFmtId="0" fontId="39" fillId="54" borderId="165"/>
    <xf numFmtId="0"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12" fillId="0" borderId="165" applyFill="0" applyProtection="0">
      <alignment horizontal="right" vertical="top" wrapText="1"/>
    </xf>
    <xf numFmtId="49" fontId="24" fillId="0" borderId="165" applyFill="0" applyProtection="0">
      <alignment horizontal="right"/>
    </xf>
    <xf numFmtId="0" fontId="12" fillId="0" borderId="165" applyFill="0" applyProtection="0">
      <alignment horizontal="right" vertical="top" wrapText="1"/>
    </xf>
    <xf numFmtId="1" fontId="24" fillId="0" borderId="165" applyFill="0" applyProtection="0">
      <alignment horizontal="right" vertical="top" wrapText="1"/>
    </xf>
    <xf numFmtId="2" fontId="12" fillId="0" borderId="165" applyFill="0" applyProtection="0">
      <alignment horizontal="right" vertical="top" wrapText="1"/>
    </xf>
    <xf numFmtId="0" fontId="18" fillId="29" borderId="166" applyNumberFormat="0" applyAlignment="0" applyProtection="0"/>
    <xf numFmtId="0" fontId="39" fillId="54" borderId="165"/>
    <xf numFmtId="0" fontId="12" fillId="48" borderId="164" applyNumberFormat="0" applyFont="0" applyAlignment="0" applyProtection="0"/>
    <xf numFmtId="0" fontId="20" fillId="30" borderId="167" applyNumberFormat="0" applyAlignment="0" applyProtection="0"/>
    <xf numFmtId="0" fontId="39" fillId="54" borderId="165"/>
    <xf numFmtId="0" fontId="21" fillId="0" borderId="168" applyNumberFormat="0" applyFill="0" applyAlignment="0" applyProtection="0"/>
    <xf numFmtId="1" fontId="24" fillId="0" borderId="165" applyFill="0" applyProtection="0">
      <alignment horizontal="right" vertical="top" wrapText="1"/>
    </xf>
    <xf numFmtId="0" fontId="39" fillId="54" borderId="165"/>
    <xf numFmtId="2" fontId="12"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right"/>
    </xf>
    <xf numFmtId="2" fontId="24" fillId="0" borderId="165" applyFill="0" applyProtection="0">
      <alignment horizontal="right" vertical="top" wrapText="1"/>
    </xf>
    <xf numFmtId="0" fontId="39" fillId="54" borderId="165"/>
    <xf numFmtId="1" fontId="24" fillId="0" borderId="165" applyFill="0" applyProtection="0">
      <alignment horizontal="right" vertical="top" wrapText="1"/>
    </xf>
    <xf numFmtId="0" fontId="16" fillId="32" borderId="165" applyNumberFormat="0" applyProtection="0">
      <alignment horizontal="right"/>
    </xf>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right"/>
    </xf>
    <xf numFmtId="1" fontId="12" fillId="0" borderId="165" applyFill="0" applyProtection="0">
      <alignment horizontal="right" vertical="top" wrapText="1"/>
    </xf>
    <xf numFmtId="0" fontId="28" fillId="30" borderId="166" applyNumberFormat="0" applyAlignment="0" applyProtection="0"/>
    <xf numFmtId="49" fontId="12" fillId="0" borderId="165" applyFill="0" applyProtection="0">
      <alignment horizontal="right"/>
    </xf>
    <xf numFmtId="1"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12" fillId="48" borderId="164" applyNumberFormat="0" applyFont="0" applyAlignment="0" applyProtection="0"/>
    <xf numFmtId="0" fontId="16" fillId="32" borderId="165" applyNumberFormat="0" applyProtection="0">
      <alignment horizontal="right"/>
    </xf>
    <xf numFmtId="0" fontId="21" fillId="0" borderId="168" applyNumberFormat="0" applyFill="0" applyAlignment="0" applyProtection="0"/>
    <xf numFmtId="0" fontId="39" fillId="54" borderId="165"/>
    <xf numFmtId="49" fontId="24" fillId="0" borderId="165" applyFill="0" applyProtection="0">
      <alignment horizontal="right"/>
    </xf>
    <xf numFmtId="49" fontId="24" fillId="0" borderId="165" applyFill="0" applyProtection="0">
      <alignment horizontal="right"/>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49" fontId="12" fillId="0" borderId="165" applyFill="0" applyProtection="0">
      <alignment horizontal="right"/>
    </xf>
    <xf numFmtId="0" fontId="39" fillId="54" borderId="165"/>
    <xf numFmtId="0" fontId="16" fillId="32" borderId="165" applyNumberFormat="0" applyProtection="0">
      <alignment horizontal="left"/>
    </xf>
    <xf numFmtId="1" fontId="24" fillId="0" borderId="165" applyFill="0" applyProtection="0">
      <alignment horizontal="right" vertical="top" wrapText="1"/>
    </xf>
    <xf numFmtId="49" fontId="12" fillId="0" borderId="165" applyFill="0" applyProtection="0">
      <alignment horizontal="right"/>
    </xf>
    <xf numFmtId="0" fontId="16" fillId="32" borderId="165" applyNumberFormat="0" applyProtection="0">
      <alignment horizontal="right"/>
    </xf>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0" fontId="12" fillId="48" borderId="164" applyNumberFormat="0" applyFont="0" applyAlignment="0" applyProtection="0"/>
    <xf numFmtId="0" fontId="16" fillId="32" borderId="165" applyNumberFormat="0" applyProtection="0">
      <alignment horizontal="right"/>
    </xf>
    <xf numFmtId="2" fontId="12" fillId="0" borderId="165" applyFill="0" applyProtection="0">
      <alignment horizontal="right" vertical="top" wrapText="1"/>
    </xf>
    <xf numFmtId="1" fontId="12" fillId="0" borderId="165" applyFill="0" applyProtection="0">
      <alignment horizontal="right" vertical="top" wrapText="1"/>
    </xf>
    <xf numFmtId="0" fontId="18" fillId="29" borderId="166" applyNumberFormat="0" applyAlignment="0" applyProtection="0"/>
    <xf numFmtId="1"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left"/>
    </xf>
    <xf numFmtId="0" fontId="16" fillId="32" borderId="165" applyNumberFormat="0" applyProtection="0">
      <alignment horizontal="right"/>
    </xf>
    <xf numFmtId="2" fontId="12" fillId="0" borderId="165" applyFill="0" applyProtection="0">
      <alignment horizontal="right" vertical="top" wrapText="1"/>
    </xf>
    <xf numFmtId="0" fontId="12"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left"/>
    </xf>
    <xf numFmtId="0" fontId="20" fillId="30" borderId="167" applyNumberFormat="0" applyAlignment="0" applyProtection="0"/>
    <xf numFmtId="0" fontId="16" fillId="32" borderId="165" applyNumberFormat="0" applyProtection="0">
      <alignment horizontal="left"/>
    </xf>
    <xf numFmtId="0" fontId="39" fillId="54" borderId="165"/>
    <xf numFmtId="0" fontId="39" fillId="54" borderId="165"/>
    <xf numFmtId="2" fontId="12" fillId="0" borderId="165" applyFill="0" applyProtection="0">
      <alignment horizontal="right" vertical="top" wrapText="1"/>
    </xf>
    <xf numFmtId="0" fontId="18" fillId="29" borderId="166" applyNumberFormat="0" applyAlignment="0" applyProtection="0"/>
    <xf numFmtId="0" fontId="39" fillId="54" borderId="165"/>
    <xf numFmtId="0" fontId="16" fillId="32" borderId="165" applyNumberFormat="0" applyProtection="0">
      <alignment horizontal="right"/>
    </xf>
    <xf numFmtId="0" fontId="39" fillId="54" borderId="165"/>
    <xf numFmtId="0" fontId="21" fillId="0" borderId="168" applyNumberFormat="0" applyFill="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0" fontId="20" fillId="30" borderId="167" applyNumberFormat="0" applyAlignment="0" applyProtection="0"/>
    <xf numFmtId="0" fontId="39" fillId="54" borderId="165"/>
    <xf numFmtId="1" fontId="24" fillId="0" borderId="165" applyFill="0" applyProtection="0">
      <alignment horizontal="right" vertical="top" wrapText="1"/>
    </xf>
    <xf numFmtId="2" fontId="24" fillId="0" borderId="165" applyFill="0" applyProtection="0">
      <alignment horizontal="right" vertical="top" wrapText="1"/>
    </xf>
    <xf numFmtId="0" fontId="16" fillId="32" borderId="165" applyNumberFormat="0" applyProtection="0">
      <alignment horizontal="left"/>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2" fontId="24"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right"/>
    </xf>
    <xf numFmtId="49" fontId="12" fillId="0" borderId="165" applyFill="0" applyProtection="0">
      <alignment horizontal="right"/>
    </xf>
    <xf numFmtId="49" fontId="12" fillId="0" borderId="165" applyFill="0" applyProtection="0">
      <alignment horizontal="right"/>
    </xf>
    <xf numFmtId="0" fontId="12" fillId="0" borderId="165" applyFill="0" applyProtection="0">
      <alignment horizontal="right" vertical="top" wrapText="1"/>
    </xf>
    <xf numFmtId="49" fontId="12" fillId="0" borderId="165" applyFill="0" applyProtection="0">
      <alignment horizontal="right"/>
    </xf>
    <xf numFmtId="49" fontId="12" fillId="0" borderId="165" applyFill="0" applyProtection="0">
      <alignment horizontal="right"/>
    </xf>
    <xf numFmtId="49" fontId="12" fillId="0" borderId="165" applyFill="0" applyProtection="0">
      <alignment horizontal="right"/>
    </xf>
    <xf numFmtId="0" fontId="21" fillId="0" borderId="168" applyNumberFormat="0" applyFill="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49" fontId="24" fillId="0" borderId="165" applyFill="0" applyProtection="0">
      <alignment horizontal="right"/>
    </xf>
    <xf numFmtId="1" fontId="24" fillId="0" borderId="165" applyFill="0" applyProtection="0">
      <alignment horizontal="right" vertical="top" wrapText="1"/>
    </xf>
    <xf numFmtId="1" fontId="12" fillId="0" borderId="165" applyFill="0" applyProtection="0">
      <alignment horizontal="right" vertical="top" wrapText="1"/>
    </xf>
    <xf numFmtId="0" fontId="39" fillId="54" borderId="165"/>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16" fillId="32" borderId="165" applyNumberFormat="0" applyProtection="0">
      <alignment horizontal="left"/>
    </xf>
    <xf numFmtId="0" fontId="12" fillId="48" borderId="164" applyNumberFormat="0" applyFont="0" applyAlignment="0" applyProtection="0"/>
    <xf numFmtId="49" fontId="12" fillId="0" borderId="165" applyFill="0" applyProtection="0">
      <alignment horizontal="right"/>
    </xf>
    <xf numFmtId="0" fontId="16" fillId="32" borderId="165" applyNumberFormat="0" applyProtection="0">
      <alignment horizontal="left"/>
    </xf>
    <xf numFmtId="0" fontId="12" fillId="0" borderId="165" applyFill="0" applyProtection="0">
      <alignment horizontal="right" vertical="top" wrapText="1"/>
    </xf>
    <xf numFmtId="0" fontId="39" fillId="54" borderId="165"/>
    <xf numFmtId="0" fontId="20" fillId="30" borderId="167" applyNumberFormat="0" applyAlignment="0" applyProtection="0"/>
    <xf numFmtId="2" fontId="12" fillId="0" borderId="165" applyFill="0" applyProtection="0">
      <alignment horizontal="right" vertical="top" wrapText="1"/>
    </xf>
    <xf numFmtId="2" fontId="24" fillId="0" borderId="165" applyFill="0" applyProtection="0">
      <alignment horizontal="right" vertical="top" wrapText="1"/>
    </xf>
    <xf numFmtId="0" fontId="20" fillId="30" borderId="167" applyNumberFormat="0" applyAlignment="0" applyProtection="0"/>
    <xf numFmtId="0" fontId="12" fillId="0" borderId="165" applyFill="0" applyProtection="0">
      <alignment horizontal="right" vertical="top" wrapText="1"/>
    </xf>
    <xf numFmtId="0" fontId="39" fillId="54" borderId="165"/>
    <xf numFmtId="0" fontId="20" fillId="30" borderId="167" applyNumberFormat="0" applyAlignment="0" applyProtection="0"/>
    <xf numFmtId="0" fontId="39" fillId="54" borderId="165"/>
    <xf numFmtId="2" fontId="24" fillId="0" borderId="165" applyFill="0" applyProtection="0">
      <alignment horizontal="right" vertical="top" wrapText="1"/>
    </xf>
    <xf numFmtId="1" fontId="24" fillId="0" borderId="165" applyFill="0" applyProtection="0">
      <alignment horizontal="right" vertical="top" wrapText="1"/>
    </xf>
    <xf numFmtId="1"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2"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16" fillId="32" borderId="165" applyNumberFormat="0" applyProtection="0">
      <alignment horizontal="right"/>
    </xf>
    <xf numFmtId="0" fontId="16" fillId="32" borderId="165" applyNumberFormat="0" applyProtection="0">
      <alignment horizontal="left"/>
    </xf>
    <xf numFmtId="0" fontId="20" fillId="30" borderId="167" applyNumberFormat="0" applyAlignment="0" applyProtection="0"/>
    <xf numFmtId="0" fontId="39" fillId="54" borderId="165"/>
    <xf numFmtId="0" fontId="16" fillId="32" borderId="165" applyNumberFormat="0" applyProtection="0">
      <alignment horizontal="left"/>
    </xf>
    <xf numFmtId="2" fontId="12" fillId="0" borderId="165" applyFill="0" applyProtection="0">
      <alignment horizontal="right" vertical="top" wrapText="1"/>
    </xf>
    <xf numFmtId="0" fontId="21" fillId="0" borderId="168" applyNumberFormat="0" applyFill="0" applyAlignment="0" applyProtection="0"/>
    <xf numFmtId="1" fontId="12" fillId="0" borderId="165" applyFill="0" applyProtection="0">
      <alignment horizontal="right" vertical="top" wrapText="1"/>
    </xf>
    <xf numFmtId="0" fontId="39" fillId="54" borderId="165"/>
    <xf numFmtId="2" fontId="24" fillId="0" borderId="165" applyFill="0" applyProtection="0">
      <alignment horizontal="right" vertical="top" wrapText="1"/>
    </xf>
    <xf numFmtId="2" fontId="12" fillId="0" borderId="165" applyFill="0" applyProtection="0">
      <alignment horizontal="right" vertical="top" wrapText="1"/>
    </xf>
    <xf numFmtId="0" fontId="39" fillId="54" borderId="165"/>
    <xf numFmtId="0" fontId="21" fillId="0" borderId="168" applyNumberFormat="0" applyFill="0" applyAlignment="0" applyProtection="0"/>
    <xf numFmtId="49" fontId="12" fillId="0" borderId="165" applyFill="0" applyProtection="0">
      <alignment horizontal="right"/>
    </xf>
    <xf numFmtId="0" fontId="20" fillId="30" borderId="167" applyNumberFormat="0" applyAlignment="0" applyProtection="0"/>
    <xf numFmtId="0" fontId="16" fillId="32" borderId="165" applyNumberFormat="0" applyProtection="0">
      <alignment horizontal="right"/>
    </xf>
    <xf numFmtId="49" fontId="12" fillId="0" borderId="165" applyFill="0" applyProtection="0">
      <alignment horizontal="right"/>
    </xf>
    <xf numFmtId="0" fontId="16" fillId="32" borderId="165" applyNumberFormat="0" applyProtection="0">
      <alignment horizontal="left"/>
    </xf>
    <xf numFmtId="0" fontId="16" fillId="32" borderId="165" applyNumberFormat="0" applyProtection="0">
      <alignment horizontal="right"/>
    </xf>
    <xf numFmtId="0" fontId="16" fillId="32" borderId="165" applyNumberFormat="0" applyProtection="0">
      <alignment horizontal="left"/>
    </xf>
    <xf numFmtId="0" fontId="16" fillId="32" borderId="165" applyNumberFormat="0" applyProtection="0">
      <alignment horizontal="left"/>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12"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21" fillId="0" borderId="168" applyNumberFormat="0" applyFill="0" applyAlignment="0" applyProtection="0"/>
    <xf numFmtId="0" fontId="16" fillId="32" borderId="165" applyNumberFormat="0" applyProtection="0">
      <alignment horizontal="right"/>
    </xf>
    <xf numFmtId="2" fontId="24" fillId="0" borderId="165" applyFill="0" applyProtection="0">
      <alignment horizontal="right" vertical="top" wrapText="1"/>
    </xf>
    <xf numFmtId="0" fontId="18" fillId="29" borderId="166" applyNumberFormat="0" applyAlignment="0" applyProtection="0"/>
    <xf numFmtId="0" fontId="18" fillId="29" borderId="166" applyNumberFormat="0" applyAlignment="0" applyProtection="0"/>
    <xf numFmtId="0" fontId="39" fillId="54" borderId="165"/>
    <xf numFmtId="2"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0" fontId="39" fillId="54" borderId="165"/>
    <xf numFmtId="1" fontId="24" fillId="0" borderId="165" applyFill="0" applyProtection="0">
      <alignment horizontal="right" vertical="top" wrapText="1"/>
    </xf>
    <xf numFmtId="2" fontId="12" fillId="0" borderId="165" applyFill="0" applyProtection="0">
      <alignment horizontal="right" vertical="top" wrapText="1"/>
    </xf>
    <xf numFmtId="0" fontId="20" fillId="30" borderId="167" applyNumberFormat="0" applyAlignment="0" applyProtection="0"/>
    <xf numFmtId="0" fontId="18" fillId="29" borderId="166" applyNumberFormat="0" applyAlignment="0" applyProtection="0"/>
    <xf numFmtId="0" fontId="21" fillId="0" borderId="168" applyNumberFormat="0" applyFill="0" applyAlignment="0" applyProtection="0"/>
    <xf numFmtId="0" fontId="21" fillId="0" borderId="168" applyNumberFormat="0" applyFill="0" applyAlignment="0" applyProtection="0"/>
    <xf numFmtId="2"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24" fillId="0" borderId="165" applyFill="0" applyProtection="0">
      <alignment horizontal="right" vertical="top" wrapText="1"/>
    </xf>
    <xf numFmtId="0" fontId="18" fillId="29" borderId="166" applyNumberFormat="0" applyAlignment="0" applyProtection="0"/>
    <xf numFmtId="0" fontId="39" fillId="54" borderId="165"/>
    <xf numFmtId="0" fontId="39" fillId="54" borderId="165"/>
    <xf numFmtId="1" fontId="12" fillId="0" borderId="165" applyFill="0" applyProtection="0">
      <alignment horizontal="right" vertical="top" wrapText="1"/>
    </xf>
    <xf numFmtId="2" fontId="12" fillId="0" borderId="165" applyFill="0" applyProtection="0">
      <alignment horizontal="right" vertical="top" wrapText="1"/>
    </xf>
    <xf numFmtId="0" fontId="12" fillId="0" borderId="165" applyFill="0" applyProtection="0">
      <alignment horizontal="right" vertical="top" wrapText="1"/>
    </xf>
    <xf numFmtId="0" fontId="16" fillId="32" borderId="165" applyNumberFormat="0" applyProtection="0">
      <alignment horizontal="left"/>
    </xf>
    <xf numFmtId="0" fontId="21" fillId="0" borderId="168" applyNumberFormat="0" applyFill="0" applyAlignment="0" applyProtection="0"/>
    <xf numFmtId="1" fontId="12" fillId="0" borderId="165" applyFill="0" applyProtection="0">
      <alignment horizontal="right" vertical="top" wrapText="1"/>
    </xf>
    <xf numFmtId="0" fontId="16" fillId="32" borderId="165" applyNumberFormat="0" applyProtection="0">
      <alignment horizontal="right"/>
    </xf>
    <xf numFmtId="0" fontId="39" fillId="54" borderId="165"/>
    <xf numFmtId="2" fontId="12" fillId="0" borderId="165" applyFill="0" applyProtection="0">
      <alignment horizontal="right" vertical="top" wrapText="1"/>
    </xf>
    <xf numFmtId="0" fontId="12" fillId="48" borderId="164" applyNumberFormat="0" applyFont="0" applyAlignment="0" applyProtection="0"/>
    <xf numFmtId="0" fontId="18" fillId="29" borderId="166" applyNumberFormat="0" applyAlignment="0" applyProtection="0"/>
    <xf numFmtId="2" fontId="12" fillId="0" borderId="165" applyFill="0" applyProtection="0">
      <alignment horizontal="right" vertical="top" wrapText="1"/>
    </xf>
    <xf numFmtId="2" fontId="12" fillId="0" borderId="165" applyFill="0" applyProtection="0">
      <alignment horizontal="right" vertical="top" wrapText="1"/>
    </xf>
    <xf numFmtId="0" fontId="21" fillId="0" borderId="168" applyNumberFormat="0" applyFill="0" applyAlignment="0" applyProtection="0"/>
    <xf numFmtId="49" fontId="24" fillId="0" borderId="165" applyFill="0" applyProtection="0">
      <alignment horizontal="right"/>
    </xf>
    <xf numFmtId="0" fontId="21" fillId="0" borderId="168" applyNumberFormat="0" applyFill="0" applyAlignment="0" applyProtection="0"/>
    <xf numFmtId="0" fontId="16" fillId="32" borderId="165" applyNumberFormat="0" applyProtection="0">
      <alignment horizontal="right"/>
    </xf>
    <xf numFmtId="1" fontId="12" fillId="0" borderId="165" applyFill="0" applyProtection="0">
      <alignment horizontal="right" vertical="top" wrapText="1"/>
    </xf>
    <xf numFmtId="0" fontId="39" fillId="54" borderId="165"/>
    <xf numFmtId="0" fontId="16" fillId="32" borderId="165" applyNumberFormat="0" applyProtection="0">
      <alignment horizontal="right"/>
    </xf>
    <xf numFmtId="0" fontId="39" fillId="54" borderId="165"/>
    <xf numFmtId="0" fontId="18" fillId="29" borderId="166" applyNumberFormat="0" applyAlignment="0" applyProtection="0"/>
    <xf numFmtId="1" fontId="12" fillId="0" borderId="165" applyFill="0" applyProtection="0">
      <alignment horizontal="right" vertical="top" wrapText="1"/>
    </xf>
    <xf numFmtId="0" fontId="39" fillId="54" borderId="165"/>
    <xf numFmtId="0" fontId="16" fillId="32" borderId="165" applyNumberFormat="0" applyProtection="0">
      <alignment horizontal="left"/>
    </xf>
    <xf numFmtId="1" fontId="12" fillId="0" borderId="165" applyFill="0" applyProtection="0">
      <alignment horizontal="right" vertical="top" wrapText="1"/>
    </xf>
    <xf numFmtId="49" fontId="12" fillId="0" borderId="165" applyFill="0" applyProtection="0">
      <alignment horizontal="right"/>
    </xf>
    <xf numFmtId="0" fontId="21" fillId="0" borderId="168" applyNumberFormat="0" applyFill="0" applyAlignment="0" applyProtection="0"/>
    <xf numFmtId="1" fontId="24" fillId="0" borderId="165" applyFill="0" applyProtection="0">
      <alignment horizontal="right" vertical="top" wrapText="1"/>
    </xf>
    <xf numFmtId="0" fontId="12" fillId="0" borderId="165" applyFill="0" applyProtection="0">
      <alignment horizontal="right" vertical="top" wrapText="1"/>
    </xf>
    <xf numFmtId="0" fontId="20" fillId="30" borderId="167" applyNumberFormat="0" applyAlignment="0" applyProtection="0"/>
    <xf numFmtId="0" fontId="20" fillId="30" borderId="167" applyNumberFormat="0" applyAlignment="0" applyProtection="0"/>
    <xf numFmtId="2" fontId="24" fillId="0" borderId="165" applyFill="0" applyProtection="0">
      <alignment horizontal="right" vertical="top" wrapText="1"/>
    </xf>
    <xf numFmtId="49" fontId="24" fillId="0" borderId="165" applyFill="0" applyProtection="0">
      <alignment horizontal="right"/>
    </xf>
    <xf numFmtId="0" fontId="16" fillId="32" borderId="165" applyNumberFormat="0" applyProtection="0">
      <alignment horizontal="right"/>
    </xf>
    <xf numFmtId="0" fontId="16" fillId="32" borderId="165" applyNumberFormat="0" applyProtection="0">
      <alignment horizontal="right"/>
    </xf>
    <xf numFmtId="0" fontId="12" fillId="0" borderId="165" applyFill="0" applyProtection="0">
      <alignment horizontal="right" vertical="top" wrapText="1"/>
    </xf>
    <xf numFmtId="0" fontId="12" fillId="0" borderId="165" applyFill="0" applyProtection="0">
      <alignment horizontal="right" vertical="top" wrapText="1"/>
    </xf>
    <xf numFmtId="0" fontId="39" fillId="54" borderId="165"/>
    <xf numFmtId="0" fontId="39" fillId="54" borderId="165"/>
    <xf numFmtId="0" fontId="16" fillId="32" borderId="165" applyNumberFormat="0" applyProtection="0">
      <alignment horizontal="right"/>
    </xf>
    <xf numFmtId="0" fontId="16" fillId="32" borderId="165" applyNumberFormat="0" applyProtection="0">
      <alignment horizontal="right"/>
    </xf>
    <xf numFmtId="0" fontId="24" fillId="0" borderId="165" applyFill="0" applyProtection="0">
      <alignment horizontal="right" vertical="top" wrapText="1"/>
    </xf>
    <xf numFmtId="2" fontId="24" fillId="0" borderId="165" applyFill="0" applyProtection="0">
      <alignment horizontal="right" vertical="top" wrapText="1"/>
    </xf>
    <xf numFmtId="0" fontId="39" fillId="54" borderId="165"/>
    <xf numFmtId="0" fontId="16" fillId="32" borderId="165" applyNumberFormat="0" applyProtection="0">
      <alignment horizontal="left"/>
    </xf>
    <xf numFmtId="0" fontId="12" fillId="0" borderId="165" applyFill="0" applyProtection="0">
      <alignment horizontal="right" vertical="top" wrapText="1"/>
    </xf>
    <xf numFmtId="0" fontId="24" fillId="0" borderId="165" applyFill="0" applyProtection="0">
      <alignment horizontal="right" vertical="top" wrapText="1"/>
    </xf>
    <xf numFmtId="0" fontId="12" fillId="0" borderId="165" applyFill="0" applyProtection="0">
      <alignment horizontal="right" vertical="top" wrapText="1"/>
    </xf>
    <xf numFmtId="2" fontId="24" fillId="0" borderId="165" applyFill="0" applyProtection="0">
      <alignment horizontal="right" vertical="top" wrapText="1"/>
    </xf>
    <xf numFmtId="1" fontId="12" fillId="0" borderId="165" applyFill="0" applyProtection="0">
      <alignment horizontal="right" vertical="top" wrapText="1"/>
    </xf>
    <xf numFmtId="0" fontId="16" fillId="32" borderId="165" applyNumberFormat="0" applyProtection="0">
      <alignment horizontal="left"/>
    </xf>
    <xf numFmtId="0" fontId="12" fillId="0" borderId="165" applyFill="0" applyProtection="0">
      <alignment horizontal="right" vertical="top" wrapText="1"/>
    </xf>
    <xf numFmtId="49" fontId="24" fillId="0" borderId="165" applyFill="0" applyProtection="0">
      <alignment horizontal="right"/>
    </xf>
    <xf numFmtId="49" fontId="12" fillId="0" borderId="165" applyFill="0" applyProtection="0">
      <alignment horizontal="right"/>
    </xf>
    <xf numFmtId="49" fontId="24" fillId="0" borderId="165" applyFill="0" applyProtection="0">
      <alignment horizontal="right"/>
    </xf>
    <xf numFmtId="0" fontId="39" fillId="54" borderId="165"/>
    <xf numFmtId="2" fontId="24" fillId="0" borderId="165" applyFill="0" applyProtection="0">
      <alignment horizontal="right" vertical="top" wrapText="1"/>
    </xf>
    <xf numFmtId="0" fontId="16" fillId="32" borderId="165" applyNumberFormat="0" applyProtection="0">
      <alignment horizontal="right"/>
    </xf>
    <xf numFmtId="0" fontId="39" fillId="54" borderId="165"/>
    <xf numFmtId="0" fontId="12" fillId="0" borderId="165" applyFill="0" applyProtection="0">
      <alignment horizontal="right" vertical="top" wrapText="1"/>
    </xf>
    <xf numFmtId="1" fontId="24" fillId="0" borderId="165" applyFill="0" applyProtection="0">
      <alignment horizontal="right" vertical="top" wrapText="1"/>
    </xf>
    <xf numFmtId="0" fontId="20" fillId="30" borderId="167" applyNumberFormat="0" applyAlignment="0" applyProtection="0"/>
    <xf numFmtId="0" fontId="39" fillId="54" borderId="165"/>
    <xf numFmtId="0" fontId="21" fillId="0" borderId="168" applyNumberFormat="0" applyFill="0" applyAlignment="0" applyProtection="0"/>
    <xf numFmtId="1" fontId="12" fillId="0" borderId="165" applyFill="0" applyProtection="0">
      <alignment horizontal="right" vertical="top" wrapText="1"/>
    </xf>
    <xf numFmtId="49" fontId="12" fillId="0" borderId="165" applyFill="0" applyProtection="0">
      <alignment horizontal="right"/>
    </xf>
    <xf numFmtId="1" fontId="24" fillId="0" borderId="165" applyFill="0" applyProtection="0">
      <alignment horizontal="right" vertical="top" wrapText="1"/>
    </xf>
    <xf numFmtId="49" fontId="12" fillId="0" borderId="165" applyFill="0" applyProtection="0">
      <alignment horizontal="right"/>
    </xf>
    <xf numFmtId="1" fontId="12" fillId="0" borderId="165" applyFill="0" applyProtection="0">
      <alignment horizontal="right" vertical="top" wrapText="1"/>
    </xf>
    <xf numFmtId="0" fontId="39" fillId="54" borderId="165"/>
    <xf numFmtId="0" fontId="12" fillId="0" borderId="165" applyFill="0" applyProtection="0">
      <alignment horizontal="right" vertical="top" wrapText="1"/>
    </xf>
    <xf numFmtId="0" fontId="12" fillId="48" borderId="164" applyNumberFormat="0" applyFont="0" applyAlignment="0" applyProtection="0"/>
    <xf numFmtId="0" fontId="39" fillId="54" borderId="165"/>
    <xf numFmtId="2" fontId="12" fillId="0" borderId="165" applyFill="0" applyProtection="0">
      <alignment horizontal="right" vertical="top" wrapText="1"/>
    </xf>
    <xf numFmtId="0" fontId="39" fillId="54" borderId="165"/>
    <xf numFmtId="0" fontId="16" fillId="32" borderId="165" applyNumberFormat="0" applyProtection="0">
      <alignment horizontal="left"/>
    </xf>
    <xf numFmtId="0" fontId="16" fillId="32" borderId="165" applyNumberFormat="0" applyProtection="0">
      <alignment horizontal="right"/>
    </xf>
    <xf numFmtId="49" fontId="12" fillId="0" borderId="165" applyFill="0" applyProtection="0">
      <alignment horizontal="right"/>
    </xf>
    <xf numFmtId="0" fontId="39" fillId="54" borderId="165"/>
    <xf numFmtId="0" fontId="21" fillId="0" borderId="168" applyNumberFormat="0" applyFill="0" applyAlignment="0" applyProtection="0"/>
    <xf numFmtId="0" fontId="12" fillId="0" borderId="165" applyFill="0" applyProtection="0">
      <alignment horizontal="right" vertical="top" wrapText="1"/>
    </xf>
    <xf numFmtId="0" fontId="16" fillId="32" borderId="165" applyNumberFormat="0" applyProtection="0">
      <alignment horizontal="right"/>
    </xf>
    <xf numFmtId="0" fontId="39" fillId="54" borderId="165"/>
    <xf numFmtId="0" fontId="20" fillId="30" borderId="167" applyNumberFormat="0" applyAlignment="0" applyProtection="0"/>
    <xf numFmtId="0" fontId="12" fillId="48" borderId="164" applyNumberFormat="0" applyFont="0" applyAlignment="0" applyProtection="0"/>
    <xf numFmtId="1" fontId="12" fillId="0" borderId="165" applyFill="0" applyProtection="0">
      <alignment horizontal="right" vertical="top" wrapText="1"/>
    </xf>
    <xf numFmtId="0" fontId="18" fillId="29" borderId="166" applyNumberFormat="0" applyAlignment="0" applyProtection="0"/>
    <xf numFmtId="0" fontId="12" fillId="48" borderId="164" applyNumberFormat="0" applyFont="0" applyAlignment="0" applyProtection="0"/>
    <xf numFmtId="0" fontId="12" fillId="0" borderId="165" applyFill="0" applyProtection="0">
      <alignment horizontal="right" vertical="top" wrapText="1"/>
    </xf>
    <xf numFmtId="1" fontId="24" fillId="0" borderId="165" applyFill="0" applyProtection="0">
      <alignment horizontal="right" vertical="top" wrapText="1"/>
    </xf>
    <xf numFmtId="49" fontId="12" fillId="0" borderId="165" applyFill="0" applyProtection="0">
      <alignment horizontal="right"/>
    </xf>
    <xf numFmtId="2" fontId="24" fillId="0" borderId="165" applyFill="0" applyProtection="0">
      <alignment horizontal="right" vertical="top" wrapText="1"/>
    </xf>
    <xf numFmtId="0" fontId="12" fillId="0" borderId="165" applyFill="0" applyProtection="0">
      <alignment horizontal="right" vertical="top" wrapText="1"/>
    </xf>
    <xf numFmtId="0" fontId="18" fillId="29" borderId="166" applyNumberFormat="0" applyAlignment="0" applyProtection="0"/>
    <xf numFmtId="1" fontId="24" fillId="0" borderId="165" applyFill="0" applyProtection="0">
      <alignment horizontal="right" vertical="top" wrapText="1"/>
    </xf>
    <xf numFmtId="166" fontId="5" fillId="0" borderId="0" applyFont="0" applyFill="0" applyBorder="0" applyAlignment="0" applyProtection="0"/>
    <xf numFmtId="165" fontId="5" fillId="0" borderId="0" applyFont="0" applyFill="0" applyBorder="0" applyAlignment="0" applyProtection="0"/>
    <xf numFmtId="1" fontId="24"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20" fillId="30" borderId="172" applyNumberFormat="0" applyAlignment="0" applyProtection="0"/>
    <xf numFmtId="0" fontId="39" fillId="54" borderId="170"/>
    <xf numFmtId="1"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39" fillId="54" borderId="170"/>
    <xf numFmtId="0" fontId="18" fillId="29"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28" fillId="30" borderId="171" applyNumberFormat="0" applyAlignment="0" applyProtection="0"/>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49" fontId="12" fillId="0" borderId="170" applyFill="0" applyProtection="0">
      <alignment horizontal="right"/>
    </xf>
    <xf numFmtId="0" fontId="28" fillId="30" borderId="171" applyNumberFormat="0" applyAlignment="0" applyProtection="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0" fillId="30" borderId="172" applyNumberFormat="0" applyAlignment="0" applyProtection="0"/>
    <xf numFmtId="2" fontId="24"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8" fillId="30" borderId="171" applyNumberFormat="0" applyAlignment="0" applyProtection="0"/>
    <xf numFmtId="0" fontId="39" fillId="54" borderId="170"/>
    <xf numFmtId="0" fontId="16" fillId="32" borderId="170" applyNumberFormat="0" applyProtection="0">
      <alignment horizontal="right"/>
    </xf>
    <xf numFmtId="0" fontId="20" fillId="30" borderId="172" applyNumberFormat="0" applyAlignment="0" applyProtection="0"/>
    <xf numFmtId="0" fontId="39" fillId="54" borderId="170"/>
    <xf numFmtId="0" fontId="12" fillId="48" borderId="169" applyNumberFormat="0" applyFont="0" applyAlignment="0" applyProtection="0"/>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1"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2" fillId="48" borderId="169" applyNumberFormat="0" applyFont="0" applyAlignment="0" applyProtection="0"/>
    <xf numFmtId="0" fontId="28" fillId="30" borderId="171"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49" fontId="12" fillId="0" borderId="170" applyFill="0" applyProtection="0">
      <alignment horizontal="right"/>
    </xf>
    <xf numFmtId="0" fontId="39" fillId="54" borderId="170"/>
    <xf numFmtId="0" fontId="39" fillId="54" borderId="170"/>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20" fillId="30" borderId="172" applyNumberFormat="0" applyAlignment="0" applyProtection="0"/>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20" fillId="30" borderId="172" applyNumberFormat="0" applyAlignment="0" applyProtection="0"/>
    <xf numFmtId="0" fontId="20" fillId="30" borderId="172" applyNumberFormat="0" applyAlignment="0" applyProtection="0"/>
    <xf numFmtId="0" fontId="39" fillId="54" borderId="170"/>
    <xf numFmtId="2" fontId="24"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48" borderId="169" applyNumberFormat="0" applyFont="0" applyAlignment="0" applyProtection="0"/>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28" fillId="30" borderId="171" applyNumberFormat="0" applyAlignment="0" applyProtection="0"/>
    <xf numFmtId="0" fontId="39" fillId="54" borderId="170"/>
    <xf numFmtId="0" fontId="20" fillId="30" borderId="172" applyNumberFormat="0" applyAlignment="0" applyProtection="0"/>
    <xf numFmtId="0" fontId="18" fillId="29" borderId="171" applyNumberFormat="0" applyAlignment="0" applyProtection="0"/>
    <xf numFmtId="49" fontId="24"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1"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28" fillId="30"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39" fillId="54" borderId="170"/>
    <xf numFmtId="0" fontId="12" fillId="48" borderId="169" applyNumberFormat="0" applyFont="0" applyAlignment="0" applyProtection="0"/>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8" fillId="29" borderId="171" applyNumberFormat="0" applyAlignment="0" applyProtection="0"/>
    <xf numFmtId="0" fontId="16" fillId="32" borderId="170" applyNumberFormat="0" applyProtection="0">
      <alignment horizontal="left"/>
    </xf>
    <xf numFmtId="0" fontId="39" fillId="54" borderId="170"/>
    <xf numFmtId="0" fontId="39" fillId="54" borderId="170"/>
    <xf numFmtId="2"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20" fillId="30" borderId="172" applyNumberFormat="0" applyAlignment="0" applyProtection="0"/>
    <xf numFmtId="49" fontId="24" fillId="0" borderId="170" applyFill="0" applyProtection="0">
      <alignment horizontal="right"/>
    </xf>
    <xf numFmtId="0" fontId="18" fillId="29" borderId="171" applyNumberFormat="0" applyAlignment="0" applyProtection="0"/>
    <xf numFmtId="0" fontId="39" fillId="54" borderId="170"/>
    <xf numFmtId="0" fontId="20" fillId="30" borderId="172" applyNumberFormat="0" applyAlignment="0" applyProtection="0"/>
    <xf numFmtId="49" fontId="24" fillId="0" borderId="170" applyFill="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8" fillId="29"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20" fillId="30" borderId="172" applyNumberForma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2" fillId="48" borderId="169" applyNumberFormat="0" applyFont="0" applyAlignment="0" applyProtection="0"/>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28" fillId="30" borderId="171" applyNumberFormat="0" applyAlignment="0" applyProtection="0"/>
    <xf numFmtId="49" fontId="12"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left"/>
    </xf>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0" fontId="18" fillId="29" borderId="171" applyNumberFormat="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2" fillId="48" borderId="169" applyNumberFormat="0" applyFont="0" applyAlignment="0" applyProtection="0"/>
    <xf numFmtId="49" fontId="12" fillId="0" borderId="170" applyFill="0" applyProtection="0">
      <alignment horizontal="right"/>
    </xf>
    <xf numFmtId="1" fontId="24" fillId="0" borderId="170" applyFill="0" applyProtection="0">
      <alignment horizontal="right" vertical="top" wrapText="1"/>
    </xf>
    <xf numFmtId="0" fontId="28" fillId="30" borderId="171" applyNumberFormat="0" applyAlignment="0" applyProtection="0"/>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39" fillId="54" borderId="170"/>
    <xf numFmtId="49" fontId="24" fillId="0" borderId="170" applyFill="0" applyProtection="0">
      <alignment horizontal="right"/>
    </xf>
    <xf numFmtId="0" fontId="20" fillId="30" borderId="172" applyNumberFormat="0" applyAlignment="0" applyProtection="0"/>
    <xf numFmtId="0" fontId="39" fillId="54" borderId="170"/>
    <xf numFmtId="0" fontId="39" fillId="54" borderId="17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24"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2"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0" fontId="39" fillId="54" borderId="170"/>
    <xf numFmtId="0" fontId="18" fillId="29" borderId="171" applyNumberFormat="0" applyAlignment="0" applyProtection="0"/>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0" fontId="24" fillId="0" borderId="170" applyFill="0" applyProtection="0">
      <alignment horizontal="right" vertical="top" wrapText="1"/>
    </xf>
    <xf numFmtId="0" fontId="28" fillId="30" borderId="171" applyNumberFormat="0" applyAlignment="0" applyProtection="0"/>
    <xf numFmtId="0" fontId="39" fillId="54" borderId="17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39" fillId="54" borderId="17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right"/>
    </xf>
    <xf numFmtId="0" fontId="39" fillId="54" borderId="170"/>
    <xf numFmtId="49" fontId="24" fillId="0" borderId="170" applyFill="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49" fontId="24" fillId="0" borderId="170" applyFill="0" applyProtection="0">
      <alignment horizontal="right"/>
    </xf>
    <xf numFmtId="2" fontId="24"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12" fillId="48" borderId="169" applyNumberFormat="0" applyFont="0" applyAlignment="0" applyProtection="0"/>
    <xf numFmtId="0" fontId="20" fillId="30" borderId="172" applyNumberFormat="0" applyAlignment="0" applyProtection="0"/>
    <xf numFmtId="0" fontId="39" fillId="54" borderId="170"/>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0" fontId="39" fillId="54" borderId="170"/>
    <xf numFmtId="0" fontId="39" fillId="54" borderId="17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28" fillId="30" borderId="171" applyNumberFormat="0" applyAlignment="0" applyProtection="0"/>
    <xf numFmtId="0" fontId="39" fillId="54" borderId="170"/>
    <xf numFmtId="0"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8" fillId="29" borderId="171" applyNumberFormat="0" applyAlignment="0" applyProtection="0"/>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20" fillId="30" borderId="172" applyNumberFormat="0" applyAlignment="0" applyProtection="0"/>
    <xf numFmtId="0" fontId="20" fillId="30" borderId="172" applyNumberFormat="0" applyAlignment="0" applyProtection="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0" fontId="12" fillId="48" borderId="169" applyNumberFormat="0" applyFont="0" applyAlignment="0" applyProtection="0"/>
    <xf numFmtId="0" fontId="28" fillId="30" borderId="171" applyNumberFormat="0" applyAlignment="0" applyProtection="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left"/>
    </xf>
    <xf numFmtId="0" fontId="28" fillId="30" borderId="171" applyNumberFormat="0" applyAlignment="0" applyProtection="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49" fontId="12" fillId="0" borderId="170" applyFill="0" applyProtection="0">
      <alignment horizontal="right"/>
    </xf>
    <xf numFmtId="0" fontId="39" fillId="54" borderId="170"/>
    <xf numFmtId="0" fontId="21" fillId="0" borderId="173" applyNumberFormat="0" applyFill="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0" fontId="39" fillId="54" borderId="170"/>
    <xf numFmtId="0" fontId="12" fillId="48" borderId="169" applyNumberFormat="0" applyFont="0" applyAlignment="0" applyProtection="0"/>
    <xf numFmtId="0" fontId="20" fillId="30" borderId="172" applyNumberFormat="0" applyAlignment="0" applyProtection="0"/>
    <xf numFmtId="0" fontId="39" fillId="54" borderId="170"/>
    <xf numFmtId="49" fontId="24" fillId="0" borderId="170" applyFill="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12" fillId="0" borderId="170" applyFill="0" applyProtection="0">
      <alignment horizontal="right" vertical="top" wrapText="1"/>
    </xf>
    <xf numFmtId="0" fontId="28" fillId="30" borderId="171" applyNumberFormat="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0" fontId="18" fillId="29" borderId="171" applyNumberFormat="0" applyAlignment="0" applyProtection="0"/>
    <xf numFmtId="0" fontId="16" fillId="32" borderId="170" applyNumberFormat="0" applyProtection="0">
      <alignment horizontal="right"/>
    </xf>
    <xf numFmtId="0" fontId="21" fillId="0" borderId="173" applyNumberFormat="0" applyFill="0" applyAlignment="0" applyProtection="0"/>
    <xf numFmtId="0" fontId="18" fillId="29"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0" fontId="28" fillId="30" borderId="171"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49" fontId="24"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1" fontId="24"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right"/>
    </xf>
    <xf numFmtId="0" fontId="20" fillId="30" borderId="172" applyNumberFormat="0" applyAlignment="0" applyProtection="0"/>
    <xf numFmtId="0" fontId="21" fillId="0" borderId="173" applyNumberFormat="0" applyFill="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49" fontId="12" fillId="0" borderId="170" applyFill="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24"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12" fillId="48" borderId="169" applyNumberFormat="0" applyFont="0" applyAlignment="0" applyProtection="0"/>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49" fontId="24"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28" fillId="30" borderId="171" applyNumberFormat="0" applyAlignment="0" applyProtection="0"/>
    <xf numFmtId="49" fontId="24"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0" fontId="28" fillId="30"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39" fillId="54" borderId="170"/>
    <xf numFmtId="0" fontId="39" fillId="54" borderId="170"/>
    <xf numFmtId="0" fontId="39" fillId="54" borderId="170"/>
    <xf numFmtId="0" fontId="18" fillId="29" borderId="171" applyNumberFormat="0" applyAlignment="0" applyProtection="0"/>
    <xf numFmtId="0" fontId="18" fillId="29" borderId="171" applyNumberFormat="0" applyAlignment="0" applyProtection="0"/>
    <xf numFmtId="0" fontId="20" fillId="30" borderId="172" applyNumberFormat="0" applyAlignment="0" applyProtection="0"/>
    <xf numFmtId="0" fontId="12" fillId="48" borderId="169" applyNumberFormat="0" applyFont="0" applyAlignment="0" applyProtection="0"/>
    <xf numFmtId="0" fontId="39" fillId="54" borderId="170"/>
    <xf numFmtId="0" fontId="39" fillId="54" borderId="170"/>
    <xf numFmtId="0" fontId="20" fillId="30" borderId="172" applyNumberFormat="0" applyAlignment="0" applyProtection="0"/>
    <xf numFmtId="0" fontId="39" fillId="54" borderId="170"/>
    <xf numFmtId="0" fontId="20" fillId="30" borderId="172" applyNumberFormat="0" applyAlignment="0" applyProtection="0"/>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0" fontId="21" fillId="0" borderId="173" applyNumberFormat="0" applyFill="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49" fontId="12" fillId="0" borderId="170" applyFill="0" applyProtection="0">
      <alignment horizontal="right"/>
    </xf>
    <xf numFmtId="1"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0" fontId="28" fillId="30" borderId="171" applyNumberFormat="0" applyAlignment="0" applyProtection="0"/>
    <xf numFmtId="0" fontId="18" fillId="29" borderId="171" applyNumberFormat="0" applyAlignment="0" applyProtection="0"/>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2"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49" fontId="24" fillId="0" borderId="170" applyFill="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0" fontId="21" fillId="0" borderId="173" applyNumberFormat="0" applyFill="0" applyAlignment="0" applyProtection="0"/>
    <xf numFmtId="0" fontId="39" fillId="54" borderId="170"/>
    <xf numFmtId="49" fontId="12" fillId="0" borderId="170" applyFill="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0" fontId="28" fillId="30"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0" fontId="18" fillId="29" borderId="171" applyNumberFormat="0" applyAlignment="0" applyProtection="0"/>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2"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28" fillId="30"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16" fillId="32" borderId="170" applyNumberFormat="0" applyProtection="0">
      <alignment horizontal="righ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28" fillId="30" borderId="171" applyNumberFormat="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0" fontId="39" fillId="54" borderId="170"/>
    <xf numFmtId="0" fontId="39" fillId="54" borderId="170"/>
    <xf numFmtId="49" fontId="12" fillId="0" borderId="170" applyFill="0" applyProtection="0">
      <alignment horizontal="right"/>
    </xf>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right"/>
    </xf>
    <xf numFmtId="0" fontId="39" fillId="54" borderId="170"/>
    <xf numFmtId="0" fontId="39" fillId="54" borderId="170"/>
    <xf numFmtId="0" fontId="39" fillId="54" borderId="170"/>
    <xf numFmtId="0" fontId="39" fillId="54" borderId="170"/>
    <xf numFmtId="0" fontId="39" fillId="54" borderId="170"/>
    <xf numFmtId="0" fontId="16" fillId="32" borderId="170" applyNumberFormat="0" applyProtection="0">
      <alignment horizontal="left"/>
    </xf>
    <xf numFmtId="0"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left"/>
    </xf>
    <xf numFmtId="0" fontId="18" fillId="29"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2" fillId="48" borderId="169" applyNumberFormat="0" applyFont="0" applyAlignment="0" applyProtection="0"/>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20" fillId="30" borderId="172" applyNumberFormat="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39" fillId="54" borderId="170"/>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0" fontId="39" fillId="54" borderId="170"/>
    <xf numFmtId="0" fontId="39" fillId="54" borderId="17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2" fillId="48" borderId="169" applyNumberFormat="0" applyFont="0" applyAlignment="0" applyProtection="0"/>
    <xf numFmtId="49" fontId="12" fillId="0" borderId="170" applyFill="0" applyProtection="0">
      <alignment horizontal="right"/>
    </xf>
    <xf numFmtId="2" fontId="12" fillId="0" borderId="170" applyFill="0" applyProtection="0">
      <alignment horizontal="right" vertical="top" wrapText="1"/>
    </xf>
    <xf numFmtId="0" fontId="24"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0" fontId="39" fillId="54" borderId="170"/>
    <xf numFmtId="2"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49" fontId="12" fillId="0" borderId="170" applyFill="0" applyProtection="0">
      <alignment horizontal="right"/>
    </xf>
    <xf numFmtId="0" fontId="39" fillId="54" borderId="170"/>
    <xf numFmtId="2"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39" fillId="54" borderId="170"/>
    <xf numFmtId="0" fontId="39" fillId="54" borderId="170"/>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0" fontId="18" fillId="29" borderId="171" applyNumberFormat="0" applyAlignment="0" applyProtection="0"/>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0" fontId="28" fillId="30" borderId="171" applyNumberFormat="0" applyAlignment="0" applyProtection="0"/>
    <xf numFmtId="49" fontId="12" fillId="0" borderId="170" applyFill="0" applyProtection="0">
      <alignment horizontal="right"/>
    </xf>
    <xf numFmtId="0" fontId="39" fillId="54" borderId="170"/>
    <xf numFmtId="49" fontId="24" fillId="0" borderId="170" applyFill="0" applyProtection="0">
      <alignment horizontal="right"/>
    </xf>
    <xf numFmtId="0" fontId="39" fillId="54" borderId="170"/>
    <xf numFmtId="0" fontId="28" fillId="30" borderId="171" applyNumberFormat="0" applyAlignment="0" applyProtection="0"/>
    <xf numFmtId="0" fontId="39" fillId="54" borderId="170"/>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left"/>
    </xf>
    <xf numFmtId="0" fontId="12" fillId="48" borderId="169" applyNumberFormat="0" applyFont="0" applyAlignment="0" applyProtection="0"/>
    <xf numFmtId="0" fontId="39" fillId="54" borderId="170"/>
    <xf numFmtId="0" fontId="39" fillId="54" borderId="170"/>
    <xf numFmtId="49" fontId="24" fillId="0" borderId="170" applyFill="0" applyProtection="0">
      <alignment horizontal="right"/>
    </xf>
    <xf numFmtId="49" fontId="12" fillId="0" borderId="170" applyFill="0" applyProtection="0">
      <alignment horizontal="right"/>
    </xf>
    <xf numFmtId="0" fontId="12" fillId="48" borderId="169" applyNumberFormat="0" applyFont="0" applyAlignment="0" applyProtection="0"/>
    <xf numFmtId="0" fontId="24"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right"/>
    </xf>
    <xf numFmtId="0" fontId="18" fillId="29" borderId="171" applyNumberFormat="0" applyAlignment="0" applyProtection="0"/>
    <xf numFmtId="0" fontId="12" fillId="48" borderId="169" applyNumberFormat="0" applyFont="0" applyAlignment="0" applyProtection="0"/>
    <xf numFmtId="0" fontId="20" fillId="30" borderId="172" applyNumberFormat="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39" fillId="54" borderId="170"/>
    <xf numFmtId="0" fontId="39" fillId="54" borderId="170"/>
    <xf numFmtId="49" fontId="24" fillId="0" borderId="170" applyFill="0" applyProtection="0">
      <alignment horizontal="right"/>
    </xf>
    <xf numFmtId="0" fontId="39" fillId="54" borderId="170"/>
    <xf numFmtId="0" fontId="39" fillId="54" borderId="170"/>
    <xf numFmtId="0" fontId="39" fillId="54" borderId="17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8" fillId="29" borderId="171" applyNumberFormat="0" applyAlignment="0" applyProtection="0"/>
    <xf numFmtId="0"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12" fillId="48" borderId="169" applyNumberFormat="0" applyFon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8" fillId="29" borderId="171"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12" fillId="48" borderId="169" applyNumberFormat="0" applyFont="0" applyAlignment="0" applyProtection="0"/>
    <xf numFmtId="0" fontId="18" fillId="29"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0" fontId="20" fillId="30" borderId="172" applyNumberFormat="0" applyAlignment="0" applyProtection="0"/>
    <xf numFmtId="49" fontId="12"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28" fillId="30" borderId="171"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0" fontId="18" fillId="29" borderId="171"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49" fontId="12"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49" fontId="24" fillId="0" borderId="170" applyFill="0" applyProtection="0">
      <alignment horizontal="right"/>
    </xf>
    <xf numFmtId="0" fontId="18" fillId="29" borderId="171"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left"/>
    </xf>
    <xf numFmtId="0" fontId="20" fillId="30" borderId="172" applyNumberFormat="0" applyAlignment="0" applyProtection="0"/>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18" fillId="29" borderId="171" applyNumberFormat="0" applyAlignment="0" applyProtection="0"/>
    <xf numFmtId="0" fontId="39" fillId="54" borderId="170"/>
    <xf numFmtId="0" fontId="18" fillId="29" borderId="171" applyNumberFormat="0" applyAlignment="0" applyProtection="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0" fontId="20" fillId="30" borderId="172" applyNumberFormat="0" applyAlignment="0" applyProtection="0"/>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48" borderId="169" applyNumberFormat="0" applyFont="0" applyAlignment="0" applyProtection="0"/>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18" fillId="29" borderId="171" applyNumberFormat="0" applyAlignment="0" applyProtection="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0" fontId="28" fillId="30" borderId="171" applyNumberFormat="0" applyAlignment="0" applyProtection="0"/>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49" fontId="24"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0" fontId="39" fillId="54" borderId="170"/>
    <xf numFmtId="0" fontId="28" fillId="30" borderId="171" applyNumberFormat="0" applyAlignment="0" applyProtection="0"/>
    <xf numFmtId="0" fontId="20" fillId="30" borderId="172"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28" fillId="30"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12" fillId="48" borderId="169" applyNumberFormat="0" applyFont="0" applyAlignment="0" applyProtection="0"/>
    <xf numFmtId="0" fontId="28" fillId="30" borderId="171" applyNumberFormat="0" applyAlignment="0" applyProtection="0"/>
    <xf numFmtId="49" fontId="12" fillId="0" borderId="170" applyFill="0" applyProtection="0">
      <alignment horizontal="right"/>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39" fillId="54" borderId="170"/>
    <xf numFmtId="0" fontId="39" fillId="54" borderId="170"/>
    <xf numFmtId="0" fontId="39" fillId="54" borderId="170"/>
    <xf numFmtId="0" fontId="39" fillId="54" borderId="170"/>
    <xf numFmtId="0" fontId="39" fillId="54" borderId="170"/>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0" fontId="39" fillId="54" borderId="170"/>
    <xf numFmtId="49" fontId="12"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0" fontId="20" fillId="30" borderId="172" applyNumberFormat="0" applyAlignment="0" applyProtection="0"/>
    <xf numFmtId="49" fontId="24"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0" fontId="39" fillId="54" borderId="170"/>
    <xf numFmtId="0" fontId="28" fillId="30" borderId="171" applyNumberFormat="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39" fillId="54" borderId="170"/>
    <xf numFmtId="0" fontId="20" fillId="30" borderId="172" applyNumberFormat="0" applyAlignment="0" applyProtection="0"/>
    <xf numFmtId="0" fontId="21" fillId="0" borderId="173" applyNumberFormat="0" applyFill="0" applyAlignment="0" applyProtection="0"/>
    <xf numFmtId="0" fontId="21" fillId="0" borderId="173" applyNumberFormat="0" applyFill="0" applyAlignment="0" applyProtection="0"/>
    <xf numFmtId="0" fontId="16" fillId="32" borderId="170" applyNumberFormat="0" applyProtection="0">
      <alignment horizontal="left"/>
    </xf>
    <xf numFmtId="0" fontId="28" fillId="30"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39" fillId="54" borderId="170"/>
    <xf numFmtId="0" fontId="39" fillId="54" borderId="170"/>
    <xf numFmtId="0" fontId="16" fillId="32" borderId="170" applyNumberFormat="0" applyProtection="0">
      <alignment horizontal="left"/>
    </xf>
    <xf numFmtId="49" fontId="12" fillId="0" borderId="170" applyFill="0" applyProtection="0">
      <alignment horizontal="right"/>
    </xf>
    <xf numFmtId="0" fontId="28" fillId="30" borderId="171" applyNumberForma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0" fontId="16" fillId="32" borderId="170" applyNumberFormat="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49" fontId="24" fillId="0" borderId="170" applyFill="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left"/>
    </xf>
    <xf numFmtId="0" fontId="21" fillId="0" borderId="173" applyNumberFormat="0" applyFill="0" applyAlignment="0" applyProtection="0"/>
    <xf numFmtId="0" fontId="39" fillId="54" borderId="170"/>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12" fillId="48" borderId="169" applyNumberFormat="0" applyFont="0" applyAlignment="0" applyProtection="0"/>
    <xf numFmtId="0" fontId="28" fillId="30" borderId="171" applyNumberFormat="0" applyAlignment="0" applyProtection="0"/>
    <xf numFmtId="0" fontId="20" fillId="30" borderId="172" applyNumberFormat="0" applyAlignment="0" applyProtection="0"/>
    <xf numFmtId="0" fontId="39" fillId="54" borderId="170"/>
    <xf numFmtId="49" fontId="12"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49" fontId="24" fillId="0" borderId="170" applyFill="0" applyProtection="0">
      <alignment horizontal="right"/>
    </xf>
    <xf numFmtId="0" fontId="18" fillId="29" borderId="171" applyNumberFormat="0" applyAlignment="0" applyProtection="0"/>
    <xf numFmtId="0" fontId="21" fillId="0" borderId="173" applyNumberFormat="0" applyFill="0" applyAlignment="0" applyProtection="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28" fillId="30" borderId="171"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49" fontId="24"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1" fillId="0" borderId="173" applyNumberFormat="0" applyFill="0" applyAlignment="0" applyProtection="0"/>
    <xf numFmtId="0" fontId="24"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0" fontId="20" fillId="30" borderId="172" applyNumberFormat="0" applyAlignment="0" applyProtection="0"/>
    <xf numFmtId="0" fontId="39" fillId="54" borderId="170"/>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28" fillId="30" borderId="171" applyNumberFormat="0" applyAlignment="0" applyProtection="0"/>
    <xf numFmtId="0" fontId="20" fillId="30" borderId="172" applyNumberFormat="0" applyAlignment="0" applyProtection="0"/>
    <xf numFmtId="49" fontId="24" fillId="0" borderId="170" applyFill="0" applyProtection="0">
      <alignment horizontal="right"/>
    </xf>
    <xf numFmtId="0" fontId="18" fillId="29" borderId="171" applyNumberFormat="0" applyAlignment="0" applyProtection="0"/>
    <xf numFmtId="0" fontId="20" fillId="30" borderId="172" applyNumberFormat="0" applyAlignment="0" applyProtection="0"/>
    <xf numFmtId="0" fontId="39" fillId="54" borderId="170"/>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18" fillId="29" borderId="171" applyNumberFormat="0" applyAlignment="0" applyProtection="0"/>
    <xf numFmtId="0" fontId="39" fillId="54" borderId="170"/>
    <xf numFmtId="0" fontId="12" fillId="48" borderId="169" applyNumberFormat="0" applyFont="0" applyAlignment="0" applyProtection="0"/>
    <xf numFmtId="0" fontId="39" fillId="54" borderId="170"/>
    <xf numFmtId="0" fontId="39" fillId="54" borderId="170"/>
    <xf numFmtId="0"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24" fillId="0" borderId="170" applyFill="0" applyProtection="0">
      <alignment horizontal="right" vertical="top" wrapText="1"/>
    </xf>
    <xf numFmtId="0" fontId="39" fillId="54" borderId="170"/>
    <xf numFmtId="49" fontId="24" fillId="0" borderId="170" applyFill="0" applyProtection="0">
      <alignment horizontal="right"/>
    </xf>
    <xf numFmtId="0" fontId="18" fillId="29" borderId="171" applyNumberForma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28" fillId="30" borderId="171"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0" fontId="21" fillId="0" borderId="173" applyNumberFormat="0" applyFill="0" applyAlignment="0" applyProtection="0"/>
    <xf numFmtId="0" fontId="39" fillId="54" borderId="170"/>
    <xf numFmtId="0" fontId="24"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20" fillId="30" borderId="172" applyNumberFormat="0" applyAlignment="0" applyProtection="0"/>
    <xf numFmtId="0" fontId="39" fillId="54" borderId="170"/>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24" fillId="0" borderId="170" applyFill="0" applyProtection="0">
      <alignment horizontal="right" vertical="top" wrapText="1"/>
    </xf>
    <xf numFmtId="0" fontId="28" fillId="30" borderId="171"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1"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49" fontId="12"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18" fillId="29" borderId="171" applyNumberFormat="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8" fillId="30" borderId="171" applyNumberFormat="0" applyAlignment="0" applyProtection="0"/>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12" fillId="48" borderId="169" applyNumberFormat="0" applyFont="0" applyAlignment="0" applyProtection="0"/>
    <xf numFmtId="0" fontId="20" fillId="30" borderId="172" applyNumberFormat="0" applyAlignment="0" applyProtection="0"/>
    <xf numFmtId="2" fontId="24"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1" fontId="24" fillId="0" borderId="170" applyFill="0" applyProtection="0">
      <alignment horizontal="right" vertical="top" wrapText="1"/>
    </xf>
    <xf numFmtId="49" fontId="12" fillId="0" borderId="170" applyFill="0" applyProtection="0">
      <alignment horizontal="right"/>
    </xf>
    <xf numFmtId="0" fontId="28" fillId="30"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39" fillId="54" borderId="170"/>
    <xf numFmtId="0" fontId="16" fillId="32" borderId="170" applyNumberFormat="0" applyProtection="0">
      <alignment horizontal="right"/>
    </xf>
    <xf numFmtId="0" fontId="39" fillId="54" borderId="170"/>
    <xf numFmtId="0" fontId="21" fillId="0" borderId="173" applyNumberFormat="0" applyFill="0" applyAlignment="0" applyProtection="0"/>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18" fillId="29" borderId="171" applyNumberFormat="0" applyAlignment="0" applyProtection="0"/>
    <xf numFmtId="1"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1" fontId="24" fillId="0" borderId="170" applyFill="0" applyProtection="0">
      <alignment horizontal="right" vertical="top" wrapText="1"/>
    </xf>
    <xf numFmtId="0" fontId="39" fillId="54" borderId="170"/>
    <xf numFmtId="0" fontId="20" fillId="30" borderId="172" applyNumberFormat="0" applyAlignment="0" applyProtection="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39" fillId="54" borderId="170"/>
    <xf numFmtId="0" fontId="39" fillId="54" borderId="17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49" fontId="24" fillId="0" borderId="170" applyFill="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49" fontId="12"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0" fontId="39" fillId="54" borderId="170"/>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2" fillId="48" borderId="169" applyNumberFormat="0" applyFon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49" fontId="24"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20" fillId="30" borderId="172"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28" fillId="30" borderId="171"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49" fontId="24" fillId="0" borderId="170" applyFill="0" applyProtection="0">
      <alignment horizontal="right"/>
    </xf>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0" fontId="39" fillId="54" borderId="17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right"/>
    </xf>
    <xf numFmtId="0" fontId="39" fillId="54" borderId="170"/>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49" fontId="12" fillId="0" borderId="170" applyFill="0" applyProtection="0">
      <alignment horizontal="right"/>
    </xf>
    <xf numFmtId="0" fontId="28" fillId="30"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21" fillId="0" borderId="173" applyNumberFormat="0" applyFill="0" applyAlignment="0" applyProtection="0"/>
    <xf numFmtId="49" fontId="12" fillId="0" borderId="170" applyFill="0" applyProtection="0">
      <alignment horizontal="right"/>
    </xf>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8" fillId="30" borderId="171" applyNumberFormat="0" applyAlignment="0" applyProtection="0"/>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49" fontId="24"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0" fontId="18" fillId="29" borderId="171"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28" fillId="30"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28" fillId="30" borderId="171" applyNumberFormat="0" applyAlignment="0" applyProtection="0"/>
    <xf numFmtId="0" fontId="12" fillId="48" borderId="169" applyNumberFormat="0" applyFont="0" applyAlignment="0" applyProtection="0"/>
    <xf numFmtId="0" fontId="12" fillId="48" borderId="169" applyNumberFormat="0" applyFon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left"/>
    </xf>
    <xf numFmtId="0" fontId="20" fillId="30" borderId="172" applyNumberFormat="0" applyAlignment="0" applyProtection="0"/>
    <xf numFmtId="0" fontId="39" fillId="54" borderId="170"/>
    <xf numFmtId="0" fontId="18" fillId="29" borderId="171" applyNumberFormat="0" applyAlignment="0" applyProtection="0"/>
    <xf numFmtId="49" fontId="24"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49" fontId="12"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12"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right"/>
    </xf>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right"/>
    </xf>
    <xf numFmtId="0"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0"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20" fillId="30" borderId="172" applyNumberFormat="0" applyAlignment="0" applyProtection="0"/>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0" fontId="39" fillId="54" borderId="170"/>
    <xf numFmtId="0" fontId="39" fillId="54" borderId="170"/>
    <xf numFmtId="0" fontId="20" fillId="30" borderId="172" applyNumberFormat="0" applyAlignment="0" applyProtection="0"/>
    <xf numFmtId="0" fontId="39" fillId="54" borderId="170"/>
    <xf numFmtId="0" fontId="18" fillId="29" borderId="171"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49" fontId="12" fillId="0" borderId="170" applyFill="0" applyProtection="0">
      <alignment horizontal="right"/>
    </xf>
    <xf numFmtId="0" fontId="28" fillId="30" borderId="171" applyNumberFormat="0" applyAlignment="0" applyProtection="0"/>
    <xf numFmtId="0" fontId="39" fillId="54" borderId="170"/>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8" fillId="29" borderId="171" applyNumberFormat="0" applyAlignment="0" applyProtection="0"/>
    <xf numFmtId="0" fontId="39" fillId="54" borderId="170"/>
    <xf numFmtId="0" fontId="39" fillId="54" borderId="170"/>
    <xf numFmtId="49" fontId="24" fillId="0" borderId="170" applyFill="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28" fillId="30" borderId="171" applyNumberFormat="0" applyAlignment="0" applyProtection="0"/>
    <xf numFmtId="0" fontId="39" fillId="54" borderId="170"/>
    <xf numFmtId="0"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0" fontId="12" fillId="48" borderId="169" applyNumberFormat="0" applyFont="0" applyAlignment="0" applyProtection="0"/>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20" fillId="30" borderId="172" applyNumberFormat="0" applyAlignment="0" applyProtection="0"/>
    <xf numFmtId="1"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49" fontId="12" fillId="0" borderId="170" applyFill="0" applyProtection="0">
      <alignment horizontal="right"/>
    </xf>
    <xf numFmtId="2"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12" fillId="48" borderId="169" applyNumberFormat="0" applyFon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0" fontId="18" fillId="29" borderId="171" applyNumberFormat="0" applyAlignment="0" applyProtection="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49" fontId="24"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8" fillId="30" borderId="171" applyNumberFormat="0" applyAlignment="0" applyProtection="0"/>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49" fontId="24" fillId="0" borderId="170" applyFill="0" applyProtection="0">
      <alignment horizontal="right"/>
    </xf>
    <xf numFmtId="0" fontId="28" fillId="30" borderId="171" applyNumberForma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left"/>
    </xf>
    <xf numFmtId="1" fontId="24"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0" fontId="39" fillId="54" borderId="170"/>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39" fillId="54" borderId="170"/>
    <xf numFmtId="49" fontId="12" fillId="0" borderId="170" applyFill="0" applyProtection="0">
      <alignment horizontal="right"/>
    </xf>
    <xf numFmtId="0" fontId="24" fillId="0" borderId="170" applyFill="0" applyProtection="0">
      <alignment horizontal="right" vertical="top" wrapText="1"/>
    </xf>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39" fillId="54" borderId="170"/>
    <xf numFmtId="1" fontId="24" fillId="0" borderId="170" applyFill="0" applyProtection="0">
      <alignment horizontal="right" vertical="top" wrapText="1"/>
    </xf>
    <xf numFmtId="0" fontId="18" fillId="29" borderId="171" applyNumberFormat="0" applyAlignment="0" applyProtection="0"/>
    <xf numFmtId="0" fontId="39" fillId="54" borderId="170"/>
    <xf numFmtId="49" fontId="12"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0" fontId="39" fillId="54" borderId="170"/>
    <xf numFmtId="0" fontId="39" fillId="54" borderId="170"/>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18" fillId="29" borderId="171" applyNumberFormat="0" applyAlignment="0" applyProtection="0"/>
    <xf numFmtId="0" fontId="12" fillId="48" borderId="169" applyNumberFormat="0" applyFont="0" applyAlignment="0" applyProtection="0"/>
    <xf numFmtId="0" fontId="28" fillId="30" borderId="171" applyNumberFormat="0" applyAlignment="0" applyProtection="0"/>
    <xf numFmtId="0" fontId="39" fillId="54" borderId="170"/>
    <xf numFmtId="0" fontId="39" fillId="54" borderId="170"/>
    <xf numFmtId="0" fontId="20" fillId="30" borderId="172" applyNumberForma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21" fillId="0" borderId="173" applyNumberFormat="0" applyFill="0" applyAlignment="0" applyProtection="0"/>
    <xf numFmtId="0" fontId="21" fillId="0" borderId="173" applyNumberFormat="0" applyFill="0" applyAlignment="0" applyProtection="0"/>
    <xf numFmtId="49" fontId="12"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28" fillId="30"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28" fillId="30" borderId="171" applyNumberFormat="0" applyAlignment="0" applyProtection="0"/>
    <xf numFmtId="0" fontId="18" fillId="29" borderId="171" applyNumberFormat="0" applyAlignment="0" applyProtection="0"/>
    <xf numFmtId="0" fontId="39" fillId="54" borderId="170"/>
    <xf numFmtId="0" fontId="20" fillId="30" borderId="172"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39" fillId="54" borderId="17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39" fillId="54" borderId="170"/>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8" fillId="29" borderId="171" applyNumberFormat="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39" fillId="54" borderId="170"/>
    <xf numFmtId="49" fontId="12"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0" fontId="24"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8" fillId="29" borderId="171" applyNumberFormat="0" applyAlignment="0" applyProtection="0"/>
    <xf numFmtId="0" fontId="18" fillId="29" borderId="171" applyNumberFormat="0" applyAlignment="0" applyProtection="0"/>
    <xf numFmtId="0" fontId="39" fillId="54" borderId="170"/>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28" fillId="30"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0" fontId="20" fillId="30" borderId="172" applyNumberFormat="0" applyAlignment="0" applyProtection="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18" fillId="29" borderId="171" applyNumberFormat="0" applyAlignment="0" applyProtection="0"/>
    <xf numFmtId="0" fontId="39" fillId="54" borderId="170"/>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20" fillId="30" borderId="172" applyNumberForma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12" fillId="48" borderId="169" applyNumberFormat="0" applyFon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39" fillId="54" borderId="17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right"/>
    </xf>
    <xf numFmtId="0"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49" fontId="12" fillId="0" borderId="170" applyFill="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0" fontId="21" fillId="0" borderId="173" applyNumberFormat="0" applyFill="0" applyAlignment="0" applyProtection="0"/>
    <xf numFmtId="0" fontId="20" fillId="30" borderId="172" applyNumberFormat="0" applyAlignment="0" applyProtection="0"/>
    <xf numFmtId="0" fontId="39" fillId="54" borderId="170"/>
    <xf numFmtId="0" fontId="39" fillId="54" borderId="170"/>
    <xf numFmtId="49" fontId="12" fillId="0" borderId="170" applyFill="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0" fontId="20" fillId="30" borderId="172" applyNumberFormat="0" applyAlignment="0" applyProtection="0"/>
    <xf numFmtId="0" fontId="24" fillId="0" borderId="170" applyFill="0" applyProtection="0">
      <alignment horizontal="right" vertical="top" wrapText="1"/>
    </xf>
    <xf numFmtId="49" fontId="24" fillId="0" borderId="170" applyFill="0" applyProtection="0">
      <alignment horizontal="right"/>
    </xf>
    <xf numFmtId="0" fontId="39" fillId="54" borderId="170"/>
    <xf numFmtId="0" fontId="28" fillId="30" borderId="171" applyNumberFormat="0" applyAlignment="0" applyProtection="0"/>
    <xf numFmtId="0" fontId="39" fillId="54" borderId="17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49" fontId="24"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left"/>
    </xf>
    <xf numFmtId="0" fontId="21" fillId="0" borderId="173" applyNumberFormat="0" applyFill="0" applyAlignment="0" applyProtection="0"/>
    <xf numFmtId="0" fontId="39" fillId="54" borderId="170"/>
    <xf numFmtId="0" fontId="28" fillId="30" borderId="171" applyNumberFormat="0" applyAlignment="0" applyProtection="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20" fillId="30" borderId="172" applyNumberFormat="0" applyAlignment="0" applyProtection="0"/>
    <xf numFmtId="49" fontId="12" fillId="0" borderId="170" applyFill="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0" fontId="18" fillId="29" borderId="171"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1" fontId="12" fillId="0" borderId="170" applyFill="0" applyProtection="0">
      <alignment horizontal="right" vertical="top" wrapText="1"/>
    </xf>
    <xf numFmtId="0" fontId="39" fillId="54" borderId="170"/>
    <xf numFmtId="0" fontId="39" fillId="54" borderId="170"/>
    <xf numFmtId="0" fontId="39" fillId="54" borderId="170"/>
    <xf numFmtId="0" fontId="18" fillId="29" borderId="171" applyNumberFormat="0" applyAlignment="0" applyProtection="0"/>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39" fillId="54" borderId="170"/>
    <xf numFmtId="0"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49" fontId="12" fillId="0" borderId="170" applyFill="0" applyProtection="0">
      <alignment horizontal="right"/>
    </xf>
    <xf numFmtId="0" fontId="12" fillId="48" borderId="169" applyNumberFormat="0" applyFont="0" applyAlignment="0" applyProtection="0"/>
    <xf numFmtId="0" fontId="20" fillId="30" borderId="172" applyNumberFormat="0" applyAlignment="0" applyProtection="0"/>
    <xf numFmtId="0" fontId="24"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39" fillId="54" borderId="170"/>
    <xf numFmtId="0" fontId="16" fillId="32" borderId="170" applyNumberFormat="0" applyProtection="0">
      <alignment horizontal="left"/>
    </xf>
    <xf numFmtId="49" fontId="24"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12" fillId="48" borderId="169" applyNumberFormat="0" applyFont="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0" fontId="18" fillId="29" borderId="171"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left"/>
    </xf>
    <xf numFmtId="0" fontId="24"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1"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49" fontId="12" fillId="0" borderId="170" applyFill="0" applyProtection="0">
      <alignment horizontal="righ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18" fillId="29" borderId="171"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39" fillId="54" borderId="170"/>
    <xf numFmtId="0" fontId="39" fillId="54" borderId="170"/>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1" fontId="24" fillId="0" borderId="170" applyFill="0" applyProtection="0">
      <alignment horizontal="right" vertical="top" wrapText="1"/>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0" fontId="39" fillId="54" borderId="170"/>
    <xf numFmtId="0" fontId="39" fillId="54" borderId="170"/>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39" fillId="54" borderId="170"/>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8" fillId="29" borderId="171" applyNumberForma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0" fontId="28" fillId="30"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28" fillId="30" borderId="171" applyNumberFormat="0" applyAlignment="0" applyProtection="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20" fillId="30" borderId="172" applyNumberFormat="0" applyAlignment="0" applyProtection="0"/>
    <xf numFmtId="49" fontId="12"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0" fontId="28" fillId="30" borderId="171" applyNumberFormat="0" applyAlignment="0" applyProtection="0"/>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20" fillId="30" borderId="172" applyNumberFormat="0" applyAlignment="0" applyProtection="0"/>
    <xf numFmtId="0"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39" fillId="54" borderId="170"/>
    <xf numFmtId="0" fontId="39" fillId="54" borderId="170"/>
    <xf numFmtId="0" fontId="28" fillId="30" borderId="171" applyNumberFormat="0" applyAlignment="0" applyProtection="0"/>
    <xf numFmtId="0" fontId="24"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39" fillId="54" borderId="170"/>
    <xf numFmtId="0" fontId="16" fillId="32" borderId="170" applyNumberFormat="0" applyProtection="0">
      <alignment horizontal="right"/>
    </xf>
    <xf numFmtId="0" fontId="24"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28" fillId="30" borderId="171" applyNumberFormat="0" applyAlignment="0" applyProtection="0"/>
    <xf numFmtId="0" fontId="39" fillId="54" borderId="170"/>
    <xf numFmtId="0" fontId="39" fillId="54" borderId="170"/>
    <xf numFmtId="0"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39" fillId="54" borderId="170"/>
    <xf numFmtId="0" fontId="39" fillId="54" borderId="170"/>
    <xf numFmtId="0" fontId="18" fillId="29" borderId="171" applyNumberFormat="0" applyAlignment="0" applyProtection="0"/>
    <xf numFmtId="1" fontId="24"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12" fillId="0" borderId="170" applyFill="0" applyProtection="0">
      <alignment horizontal="right" vertical="top" wrapText="1"/>
    </xf>
    <xf numFmtId="0" fontId="28" fillId="30" borderId="171" applyNumberFormat="0" applyAlignment="0" applyProtection="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16" fillId="32" borderId="170" applyNumberFormat="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1" fontId="24"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18" fillId="29" borderId="171" applyNumberFormat="0" applyAlignment="0" applyProtection="0"/>
    <xf numFmtId="0" fontId="39" fillId="54" borderId="170"/>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48" borderId="169" applyNumberFormat="0" applyFon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2"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0" fontId="16" fillId="32" borderId="170" applyNumberFormat="0" applyProtection="0">
      <alignment horizontal="left"/>
    </xf>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28" fillId="30" borderId="171" applyNumberFormat="0" applyAlignment="0" applyProtection="0"/>
    <xf numFmtId="0" fontId="24"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49" fontId="24"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49" fontId="12"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0" fontId="28" fillId="30" borderId="171" applyNumberFormat="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0" fontId="28" fillId="30" borderId="171" applyNumberFormat="0" applyAlignment="0" applyProtection="0"/>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12" fillId="48" borderId="169" applyNumberFormat="0" applyFont="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49" fontId="24" fillId="0" borderId="170" applyFill="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39" fillId="54" borderId="170"/>
    <xf numFmtId="0" fontId="18" fillId="29" borderId="171" applyNumberFormat="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28" fillId="30" borderId="171" applyNumberFormat="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0" fontId="39" fillId="54" borderId="170"/>
    <xf numFmtId="0" fontId="39" fillId="54" borderId="170"/>
    <xf numFmtId="0" fontId="20" fillId="30" borderId="172" applyNumberFormat="0" applyAlignment="0" applyProtection="0"/>
    <xf numFmtId="49" fontId="12" fillId="0" borderId="170" applyFill="0" applyProtection="0">
      <alignment horizontal="right"/>
    </xf>
    <xf numFmtId="0" fontId="12" fillId="48" borderId="169" applyNumberFormat="0" applyFont="0" applyAlignment="0" applyProtection="0"/>
    <xf numFmtId="0" fontId="39" fillId="54" borderId="170"/>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0" fontId="18" fillId="29" borderId="171" applyNumberForma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39" fillId="54" borderId="17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8" fillId="29" borderId="171" applyNumberFormat="0" applyAlignment="0" applyProtection="0"/>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8" fillId="30" borderId="171" applyNumberFormat="0" applyAlignment="0" applyProtection="0"/>
    <xf numFmtId="0" fontId="39" fillId="54" borderId="170"/>
    <xf numFmtId="0" fontId="39" fillId="54" borderId="170"/>
    <xf numFmtId="0" fontId="12" fillId="48" borderId="169" applyNumberFormat="0" applyFont="0" applyAlignment="0" applyProtection="0"/>
    <xf numFmtId="0" fontId="12" fillId="48" borderId="169" applyNumberFormat="0" applyFont="0" applyAlignment="0" applyProtection="0"/>
    <xf numFmtId="0" fontId="12" fillId="48" borderId="169" applyNumberFormat="0" applyFont="0" applyAlignment="0" applyProtection="0"/>
    <xf numFmtId="0" fontId="20" fillId="30" borderId="172" applyNumberFormat="0" applyAlignment="0" applyProtection="0"/>
    <xf numFmtId="1" fontId="24" fillId="0" borderId="170" applyFill="0" applyProtection="0">
      <alignment horizontal="right" vertical="top" wrapText="1"/>
    </xf>
    <xf numFmtId="0" fontId="39" fillId="54" borderId="17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49" fontId="12" fillId="0" borderId="170" applyFill="0" applyProtection="0">
      <alignment horizontal="right"/>
    </xf>
    <xf numFmtId="2" fontId="24"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39" fillId="54" borderId="170"/>
    <xf numFmtId="0" fontId="18" fillId="29" borderId="171" applyNumberFormat="0" applyAlignment="0" applyProtection="0"/>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0" fontId="39" fillId="54" borderId="170"/>
    <xf numFmtId="0" fontId="39" fillId="54" borderId="170"/>
    <xf numFmtId="0" fontId="39" fillId="54" borderId="170"/>
    <xf numFmtId="1" fontId="24"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left"/>
    </xf>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0" fontId="39" fillId="54" borderId="17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39" fillId="54" borderId="170"/>
    <xf numFmtId="0" fontId="39" fillId="54" borderId="17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12" fillId="48" borderId="169" applyNumberFormat="0" applyFont="0" applyAlignment="0" applyProtection="0"/>
    <xf numFmtId="0" fontId="16" fillId="32" borderId="170" applyNumberFormat="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49" fontId="12"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20" fillId="30" borderId="172" applyNumberFormat="0" applyAlignment="0" applyProtection="0"/>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left"/>
    </xf>
    <xf numFmtId="0" fontId="12" fillId="48" borderId="169" applyNumberFormat="0" applyFon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0" fontId="12" fillId="48" borderId="169" applyNumberFormat="0" applyFon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0" fontId="39" fillId="54" borderId="170"/>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18" fillId="29" borderId="171"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0" fontId="16" fillId="32" borderId="170" applyNumberFormat="0" applyProtection="0">
      <alignment horizontal="left"/>
    </xf>
    <xf numFmtId="49" fontId="24" fillId="0" borderId="170" applyFill="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18" fillId="29" borderId="171" applyNumberFormat="0" applyAlignment="0" applyProtection="0"/>
    <xf numFmtId="0" fontId="21" fillId="0" borderId="173" applyNumberFormat="0" applyFill="0" applyAlignment="0" applyProtection="0"/>
    <xf numFmtId="0" fontId="39" fillId="54" borderId="170"/>
    <xf numFmtId="0" fontId="39" fillId="54" borderId="170"/>
    <xf numFmtId="0" fontId="16" fillId="32" borderId="170" applyNumberFormat="0" applyProtection="0">
      <alignment horizontal="right"/>
    </xf>
    <xf numFmtId="0" fontId="39" fillId="54" borderId="170"/>
    <xf numFmtId="0" fontId="18" fillId="29" borderId="171" applyNumberFormat="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right"/>
    </xf>
    <xf numFmtId="0" fontId="39" fillId="54" borderId="170"/>
    <xf numFmtId="0" fontId="39" fillId="54" borderId="170"/>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49" fontId="12" fillId="0" borderId="170" applyFill="0" applyProtection="0">
      <alignment horizontal="right"/>
    </xf>
    <xf numFmtId="49" fontId="24" fillId="0" borderId="170" applyFill="0" applyProtection="0">
      <alignment horizontal="right"/>
    </xf>
    <xf numFmtId="49" fontId="24"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0" fontId="18" fillId="29" borderId="171" applyNumberFormat="0" applyAlignment="0" applyProtection="0"/>
    <xf numFmtId="49" fontId="24" fillId="0" borderId="170" applyFill="0" applyProtection="0">
      <alignment horizontal="right"/>
    </xf>
    <xf numFmtId="0" fontId="39" fillId="54" borderId="170"/>
    <xf numFmtId="0" fontId="18" fillId="29" borderId="171" applyNumberFormat="0" applyAlignment="0" applyProtection="0"/>
    <xf numFmtId="2"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1"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39" fillId="54" borderId="17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20" fillId="30" borderId="172" applyNumberFormat="0" applyAlignment="0" applyProtection="0"/>
    <xf numFmtId="0" fontId="39" fillId="54" borderId="170"/>
    <xf numFmtId="0" fontId="39" fillId="54" borderId="170"/>
    <xf numFmtId="0"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0" fontId="39" fillId="54" borderId="170"/>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28" fillId="30" borderId="171"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0"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21" fillId="0" borderId="173" applyNumberFormat="0" applyFill="0" applyAlignment="0" applyProtection="0"/>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21" fillId="0" borderId="173" applyNumberFormat="0" applyFill="0" applyAlignment="0" applyProtection="0"/>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39" fillId="54" borderId="170"/>
    <xf numFmtId="0" fontId="20" fillId="30" borderId="172" applyNumberFormat="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39" fillId="54" borderId="170"/>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49" fontId="24" fillId="0" borderId="170" applyFill="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left"/>
    </xf>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28" fillId="30" borderId="171"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28" fillId="30" borderId="171"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18" fillId="29" borderId="171" applyNumberFormat="0" applyAlignment="0" applyProtection="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49" fontId="24"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0" fontId="20" fillId="30" borderId="172" applyNumberFormat="0" applyAlignment="0" applyProtection="0"/>
    <xf numFmtId="0" fontId="39" fillId="54" borderId="170"/>
    <xf numFmtId="49" fontId="24" fillId="0" borderId="170" applyFill="0" applyProtection="0">
      <alignment horizontal="right"/>
    </xf>
    <xf numFmtId="0" fontId="39" fillId="54" borderId="170"/>
    <xf numFmtId="0" fontId="24" fillId="0" borderId="170" applyFill="0" applyProtection="0">
      <alignment horizontal="right" vertical="top" wrapText="1"/>
    </xf>
    <xf numFmtId="0" fontId="18" fillId="29" borderId="171" applyNumberFormat="0" applyAlignment="0" applyProtection="0"/>
    <xf numFmtId="0" fontId="39" fillId="54" borderId="170"/>
    <xf numFmtId="1" fontId="12"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12" fillId="48" borderId="169" applyNumberFormat="0" applyFont="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0" fontId="39" fillId="54" borderId="170"/>
    <xf numFmtId="0" fontId="39" fillId="54" borderId="170"/>
    <xf numFmtId="49" fontId="12" fillId="0" borderId="170" applyFill="0" applyProtection="0">
      <alignment horizontal="right"/>
    </xf>
    <xf numFmtId="49" fontId="24"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left"/>
    </xf>
    <xf numFmtId="1"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0" fontId="18" fillId="29" borderId="171" applyNumberFormat="0" applyAlignment="0" applyProtection="0"/>
    <xf numFmtId="0" fontId="21" fillId="0" borderId="173" applyNumberFormat="0" applyFill="0" applyAlignment="0" applyProtection="0"/>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20" fillId="30" borderId="172" applyNumberFormat="0" applyAlignment="0" applyProtection="0"/>
    <xf numFmtId="49" fontId="12" fillId="0" borderId="170" applyFill="0" applyProtection="0">
      <alignment horizontal="right"/>
    </xf>
    <xf numFmtId="0" fontId="21" fillId="0" borderId="173" applyNumberFormat="0" applyFill="0" applyAlignment="0" applyProtection="0"/>
    <xf numFmtId="2"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0" fontId="21" fillId="0" borderId="173" applyNumberFormat="0" applyFill="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right"/>
    </xf>
    <xf numFmtId="0" fontId="39" fillId="54" borderId="170"/>
    <xf numFmtId="0" fontId="28" fillId="30" borderId="171" applyNumberFormat="0" applyAlignment="0" applyProtection="0"/>
    <xf numFmtId="0"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0" fontId="12" fillId="48" borderId="169" applyNumberFormat="0" applyFont="0" applyAlignment="0" applyProtection="0"/>
    <xf numFmtId="49" fontId="24" fillId="0" borderId="170" applyFill="0" applyProtection="0">
      <alignment horizontal="right"/>
    </xf>
    <xf numFmtId="49" fontId="24" fillId="0" borderId="170" applyFill="0" applyProtection="0">
      <alignment horizontal="right"/>
    </xf>
    <xf numFmtId="0" fontId="39" fillId="54" borderId="170"/>
    <xf numFmtId="49" fontId="12"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48" borderId="169" applyNumberFormat="0" applyFont="0" applyAlignment="0" applyProtection="0"/>
    <xf numFmtId="49" fontId="12" fillId="0" borderId="170" applyFill="0" applyProtection="0">
      <alignment horizontal="right"/>
    </xf>
    <xf numFmtId="0" fontId="16" fillId="32" borderId="170" applyNumberFormat="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8" fillId="30"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39" fillId="54" borderId="170"/>
    <xf numFmtId="2" fontId="12"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0" fontId="21" fillId="0" borderId="173" applyNumberFormat="0" applyFill="0" applyAlignment="0" applyProtection="0"/>
    <xf numFmtId="0" fontId="21" fillId="0" borderId="173" applyNumberFormat="0" applyFill="0" applyAlignment="0" applyProtection="0"/>
    <xf numFmtId="0" fontId="39" fillId="54" borderId="170"/>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21" fillId="0" borderId="173" applyNumberFormat="0" applyFill="0" applyAlignment="0" applyProtection="0"/>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left"/>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18" fillId="29" borderId="171" applyNumberFormat="0" applyAlignment="0" applyProtection="0"/>
    <xf numFmtId="0" fontId="39" fillId="54" borderId="170"/>
    <xf numFmtId="0" fontId="18" fillId="29" borderId="171" applyNumberFormat="0" applyAlignment="0" applyProtection="0"/>
    <xf numFmtId="0" fontId="18" fillId="29" borderId="171"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39" fillId="54" borderId="170"/>
    <xf numFmtId="0" fontId="39" fillId="54" borderId="170"/>
    <xf numFmtId="0" fontId="39" fillId="54" borderId="170"/>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left"/>
    </xf>
    <xf numFmtId="0" fontId="20" fillId="30" borderId="172" applyNumberFormat="0" applyAlignment="0" applyProtection="0"/>
    <xf numFmtId="49" fontId="12" fillId="0" borderId="170" applyFill="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20" fillId="30" borderId="172"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0" fontId="21" fillId="0" borderId="173" applyNumberFormat="0" applyFill="0" applyAlignment="0" applyProtection="0"/>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16" fillId="32" borderId="170" applyNumberFormat="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39" fillId="54" borderId="170"/>
    <xf numFmtId="49" fontId="12" fillId="0" borderId="170" applyFill="0" applyProtection="0">
      <alignment horizontal="right"/>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18" fillId="29"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39" fillId="54" borderId="170"/>
    <xf numFmtId="0" fontId="12" fillId="48" borderId="169" applyNumberFormat="0" applyFont="0" applyAlignment="0" applyProtection="0"/>
    <xf numFmtId="0" fontId="24"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1" fontId="24"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left"/>
    </xf>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right"/>
    </xf>
    <xf numFmtId="0" fontId="28" fillId="30" borderId="171" applyNumberFormat="0" applyAlignment="0" applyProtection="0"/>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28" fillId="30" borderId="171"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49" fontId="12" fillId="0" borderId="170" applyFill="0" applyProtection="0">
      <alignment horizontal="right"/>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39" fillId="54" borderId="170"/>
    <xf numFmtId="2"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49" fontId="24"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20" fillId="30" borderId="172" applyNumberFormat="0" applyAlignment="0" applyProtection="0"/>
    <xf numFmtId="1" fontId="12" fillId="0" borderId="170" applyFill="0" applyProtection="0">
      <alignment horizontal="right" vertical="top" wrapText="1"/>
    </xf>
    <xf numFmtId="0" fontId="28" fillId="30" borderId="171" applyNumberFormat="0" applyAlignment="0" applyProtection="0"/>
    <xf numFmtId="0" fontId="12" fillId="48" borderId="169" applyNumberFormat="0" applyFont="0" applyAlignment="0" applyProtection="0"/>
    <xf numFmtId="0" fontId="20" fillId="30" borderId="172" applyNumberFormat="0" applyAlignment="0" applyProtection="0"/>
    <xf numFmtId="0" fontId="39" fillId="54" borderId="170"/>
    <xf numFmtId="0" fontId="39" fillId="54" borderId="170"/>
    <xf numFmtId="0" fontId="28" fillId="30" borderId="171" applyNumberFormat="0" applyAlignment="0" applyProtection="0"/>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49" fontId="24"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0" fontId="12"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39" fillId="54" borderId="170"/>
    <xf numFmtId="49" fontId="24" fillId="0" borderId="170" applyFill="0" applyProtection="0">
      <alignment horizontal="right"/>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28" fillId="30" borderId="171" applyNumberFormat="0" applyAlignment="0" applyProtection="0"/>
    <xf numFmtId="1" fontId="24"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20" fillId="30" borderId="172" applyNumberFormat="0" applyAlignment="0" applyProtection="0"/>
    <xf numFmtId="0" fontId="39" fillId="54" borderId="17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8" fillId="30" borderId="171" applyNumberFormat="0" applyAlignment="0" applyProtection="0"/>
    <xf numFmtId="0" fontId="21" fillId="0" borderId="173" applyNumberFormat="0" applyFill="0" applyAlignment="0" applyProtection="0"/>
    <xf numFmtId="0" fontId="18" fillId="29"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20" fillId="30" borderId="172" applyNumberFormat="0" applyAlignment="0" applyProtection="0"/>
    <xf numFmtId="0" fontId="39" fillId="54" borderId="170"/>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18" fillId="29" borderId="171" applyNumberFormat="0" applyAlignment="0" applyProtection="0"/>
    <xf numFmtId="0" fontId="39" fillId="54" borderId="170"/>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39" fillId="54" borderId="170"/>
    <xf numFmtId="0" fontId="16" fillId="32" borderId="170" applyNumberFormat="0" applyProtection="0">
      <alignment horizontal="left"/>
    </xf>
    <xf numFmtId="0" fontId="12" fillId="48" borderId="169" applyNumberFormat="0" applyFont="0" applyAlignment="0" applyProtection="0"/>
    <xf numFmtId="0"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12"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6" fillId="32" borderId="170" applyNumberFormat="0" applyProtection="0">
      <alignment horizontal="right"/>
    </xf>
    <xf numFmtId="0" fontId="28" fillId="30" borderId="171"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18" fillId="29" borderId="171" applyNumberFormat="0" applyAlignment="0" applyProtection="0"/>
    <xf numFmtId="49" fontId="24"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28" fillId="30" borderId="171" applyNumberFormat="0" applyAlignment="0" applyProtection="0"/>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left"/>
    </xf>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28" fillId="30" borderId="171"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1" fontId="24" fillId="0" borderId="170" applyFill="0" applyProtection="0">
      <alignment horizontal="right" vertical="top" wrapText="1"/>
    </xf>
    <xf numFmtId="0" fontId="18" fillId="29" borderId="171" applyNumberForma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16" fillId="32" borderId="170" applyNumberFormat="0" applyProtection="0">
      <alignment horizontal="left"/>
    </xf>
    <xf numFmtId="1" fontId="24"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49" fontId="24" fillId="0" borderId="170" applyFill="0" applyProtection="0">
      <alignment horizontal="right"/>
    </xf>
    <xf numFmtId="0" fontId="28" fillId="30" borderId="171"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49" fontId="12" fillId="0" borderId="170" applyFill="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8" fillId="29" borderId="171" applyNumberFormat="0" applyAlignment="0" applyProtection="0"/>
    <xf numFmtId="0" fontId="28" fillId="30" borderId="171" applyNumberFormat="0" applyAlignment="0" applyProtection="0"/>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18" fillId="29" borderId="171" applyNumberFormat="0" applyAlignment="0" applyProtection="0"/>
    <xf numFmtId="0" fontId="12" fillId="48" borderId="169" applyNumberFormat="0" applyFont="0" applyAlignment="0" applyProtection="0"/>
    <xf numFmtId="0" fontId="18" fillId="29" borderId="171" applyNumberForma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0" fontId="16" fillId="32" borderId="170" applyNumberFormat="0" applyProtection="0">
      <alignment horizontal="left"/>
    </xf>
    <xf numFmtId="0" fontId="28" fillId="30" borderId="171" applyNumberFormat="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28" fillId="30" borderId="171"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left"/>
    </xf>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0" fontId="39" fillId="54" borderId="170"/>
    <xf numFmtId="0" fontId="12" fillId="48" borderId="169" applyNumberFormat="0" applyFont="0" applyAlignment="0" applyProtection="0"/>
    <xf numFmtId="0" fontId="20" fillId="30" borderId="172" applyNumberForma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28" fillId="30" borderId="171" applyNumberFormat="0" applyAlignment="0" applyProtection="0"/>
    <xf numFmtId="0" fontId="28" fillId="30" borderId="171" applyNumberFormat="0" applyAlignment="0" applyProtection="0"/>
    <xf numFmtId="0" fontId="12" fillId="48" borderId="169" applyNumberFormat="0" applyFont="0" applyAlignment="0" applyProtection="0"/>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0" fontId="39" fillId="54" borderId="170"/>
    <xf numFmtId="0" fontId="16" fillId="32" borderId="170" applyNumberFormat="0" applyProtection="0">
      <alignment horizontal="right"/>
    </xf>
    <xf numFmtId="49" fontId="24" fillId="0" borderId="170" applyFill="0" applyProtection="0">
      <alignment horizontal="right"/>
    </xf>
    <xf numFmtId="0" fontId="28" fillId="30" borderId="171" applyNumberFormat="0" applyAlignment="0" applyProtection="0"/>
    <xf numFmtId="0" fontId="20" fillId="30" borderId="172" applyNumberFormat="0" applyAlignment="0" applyProtection="0"/>
    <xf numFmtId="0" fontId="39" fillId="54" borderId="170"/>
    <xf numFmtId="0" fontId="21" fillId="0" borderId="173" applyNumberFormat="0" applyFill="0" applyAlignment="0" applyProtection="0"/>
    <xf numFmtId="0" fontId="39" fillId="54" borderId="170"/>
    <xf numFmtId="49" fontId="24" fillId="0" borderId="170" applyFill="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49" fontId="24"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39" fillId="54" borderId="170"/>
    <xf numFmtId="0" fontId="39" fillId="54" borderId="17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18" fillId="29"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39" fillId="54" borderId="170"/>
    <xf numFmtId="0" fontId="28" fillId="30" borderId="171"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0" fontId="12" fillId="0" borderId="170" applyFill="0" applyProtection="0">
      <alignment horizontal="right" vertical="top" wrapText="1"/>
    </xf>
    <xf numFmtId="0" fontId="20" fillId="30" borderId="172" applyNumberFormat="0" applyAlignment="0" applyProtection="0"/>
    <xf numFmtId="0" fontId="39" fillId="54" borderId="170"/>
    <xf numFmtId="49" fontId="24"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39" fillId="54" borderId="170"/>
    <xf numFmtId="49" fontId="24"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right"/>
    </xf>
    <xf numFmtId="0" fontId="39" fillId="54" borderId="170"/>
    <xf numFmtId="0" fontId="39" fillId="54" borderId="170"/>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16" fillId="32" borderId="170" applyNumberFormat="0" applyProtection="0">
      <alignment horizontal="right"/>
    </xf>
    <xf numFmtId="0" fontId="16" fillId="32" borderId="170" applyNumberFormat="0" applyProtection="0">
      <alignment horizontal="right"/>
    </xf>
    <xf numFmtId="0" fontId="20" fillId="30" borderId="172" applyNumberFormat="0" applyAlignment="0" applyProtection="0"/>
    <xf numFmtId="2"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2" fillId="48" borderId="169" applyNumberFormat="0" applyFont="0" applyAlignment="0" applyProtection="0"/>
    <xf numFmtId="49" fontId="24"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right"/>
    </xf>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left"/>
    </xf>
    <xf numFmtId="0" fontId="16" fillId="32" borderId="170" applyNumberFormat="0" applyProtection="0">
      <alignment horizontal="left"/>
    </xf>
    <xf numFmtId="0" fontId="39" fillId="54" borderId="170"/>
    <xf numFmtId="0" fontId="39" fillId="54" borderId="170"/>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39" fillId="54" borderId="17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39" fillId="54" borderId="170"/>
    <xf numFmtId="0"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49" fontId="12"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20" fillId="30" borderId="172" applyNumberFormat="0" applyAlignment="0" applyProtection="0"/>
    <xf numFmtId="0" fontId="28" fillId="30" borderId="171"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12"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0" fontId="39" fillId="54" borderId="170"/>
    <xf numFmtId="2" fontId="24"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28" fillId="30"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0" fontId="21" fillId="0" borderId="173" applyNumberFormat="0" applyFill="0" applyAlignment="0" applyProtection="0"/>
    <xf numFmtId="0"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8" fillId="30" borderId="171"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left"/>
    </xf>
    <xf numFmtId="0" fontId="39" fillId="54" borderId="170"/>
    <xf numFmtId="0" fontId="24"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24"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39" fillId="54" borderId="17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39" fillId="54" borderId="170"/>
    <xf numFmtId="0" fontId="12" fillId="48" borderId="169" applyNumberFormat="0" applyFon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1" fontId="24"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right"/>
    </xf>
    <xf numFmtId="0" fontId="16" fillId="32" borderId="170" applyNumberFormat="0" applyProtection="0">
      <alignment horizontal="right"/>
    </xf>
    <xf numFmtId="0" fontId="28" fillId="30" borderId="171" applyNumberFormat="0" applyAlignment="0" applyProtection="0"/>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20" fillId="30" borderId="172" applyNumberFormat="0" applyAlignment="0" applyProtection="0"/>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0" fontId="18" fillId="29" borderId="171" applyNumberFormat="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39" fillId="54" borderId="170"/>
    <xf numFmtId="0" fontId="21" fillId="0" borderId="173" applyNumberFormat="0" applyFill="0" applyAlignment="0" applyProtection="0"/>
    <xf numFmtId="49" fontId="12"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28" fillId="30"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49" fontId="24" fillId="0" borderId="170" applyFill="0" applyProtection="0">
      <alignment horizontal="right"/>
    </xf>
    <xf numFmtId="0" fontId="24"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39" fillId="54" borderId="170"/>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left"/>
    </xf>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39" fillId="54" borderId="170"/>
    <xf numFmtId="0" fontId="16" fillId="32" borderId="170" applyNumberFormat="0" applyProtection="0">
      <alignment horizontal="right"/>
    </xf>
    <xf numFmtId="0" fontId="16" fillId="32" borderId="170" applyNumberFormat="0" applyProtection="0">
      <alignment horizontal="left"/>
    </xf>
    <xf numFmtId="0" fontId="39" fillId="54" borderId="170"/>
    <xf numFmtId="0" fontId="28" fillId="30" borderId="171"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right"/>
    </xf>
    <xf numFmtId="2"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8" fillId="29" borderId="171"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left"/>
    </xf>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0" fontId="39" fillId="54" borderId="170"/>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1"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0" fontId="39" fillId="54" borderId="170"/>
    <xf numFmtId="2" fontId="24"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0" fontId="28" fillId="30" borderId="171" applyNumberFormat="0" applyAlignment="0" applyProtection="0"/>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49" fontId="12" fillId="0" borderId="170" applyFill="0" applyProtection="0">
      <alignment horizontal="right"/>
    </xf>
    <xf numFmtId="0" fontId="21" fillId="0" borderId="173" applyNumberFormat="0" applyFill="0" applyAlignment="0" applyProtection="0"/>
    <xf numFmtId="0" fontId="39" fillId="54" borderId="170"/>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39" fillId="54" borderId="170"/>
    <xf numFmtId="0" fontId="39" fillId="54" borderId="170"/>
    <xf numFmtId="0" fontId="18" fillId="29" borderId="171" applyNumberFormat="0" applyAlignment="0" applyProtection="0"/>
    <xf numFmtId="0" fontId="39" fillId="54" borderId="17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18" fillId="29" borderId="171" applyNumberFormat="0" applyAlignment="0" applyProtection="0"/>
    <xf numFmtId="1"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21" fillId="0" borderId="173" applyNumberFormat="0" applyFill="0" applyAlignment="0" applyProtection="0"/>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49" fontId="12" fillId="0" borderId="170" applyFill="0" applyProtection="0">
      <alignment horizontal="right"/>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0" fontId="28" fillId="30" borderId="171"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49" fontId="24"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2" fontId="12" fillId="0" borderId="170" applyFill="0" applyProtection="0">
      <alignment horizontal="right" vertical="top" wrapText="1"/>
    </xf>
    <xf numFmtId="0" fontId="18" fillId="29" borderId="171" applyNumberFormat="0" applyAlignment="0" applyProtection="0"/>
    <xf numFmtId="0" fontId="18" fillId="29" borderId="171" applyNumberForma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24"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49" fontId="12" fillId="0" borderId="170" applyFill="0" applyProtection="0">
      <alignment horizontal="right"/>
    </xf>
    <xf numFmtId="0" fontId="28" fillId="30" borderId="171" applyNumberFormat="0" applyAlignment="0" applyProtection="0"/>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0" fontId="12" fillId="48" borderId="169" applyNumberFormat="0" applyFon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0" fontId="39" fillId="54" borderId="170"/>
    <xf numFmtId="0" fontId="18" fillId="29" borderId="171" applyNumberFormat="0" applyAlignment="0" applyProtection="0"/>
    <xf numFmtId="0" fontId="12" fillId="48" borderId="169" applyNumberFormat="0" applyFont="0" applyAlignment="0" applyProtection="0"/>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49" fontId="12" fillId="0" borderId="170" applyFill="0" applyProtection="0">
      <alignment horizontal="right"/>
    </xf>
    <xf numFmtId="49" fontId="12" fillId="0" borderId="170" applyFill="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39" fillId="54" borderId="170"/>
    <xf numFmtId="0" fontId="16" fillId="32" borderId="170" applyNumberFormat="0" applyProtection="0">
      <alignment horizontal="left"/>
    </xf>
    <xf numFmtId="0" fontId="20" fillId="30" borderId="172" applyNumberFormat="0" applyAlignment="0" applyProtection="0"/>
    <xf numFmtId="0" fontId="39" fillId="54" borderId="170"/>
    <xf numFmtId="0" fontId="39" fillId="54" borderId="170"/>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12" fillId="48" borderId="169" applyNumberFormat="0" applyFont="0" applyAlignment="0" applyProtection="0"/>
    <xf numFmtId="0" fontId="39" fillId="54" borderId="170"/>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0" fontId="12" fillId="48" borderId="169" applyNumberFormat="0" applyFont="0" applyAlignment="0" applyProtection="0"/>
    <xf numFmtId="49" fontId="12"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1"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20" fillId="30" borderId="172" applyNumberFormat="0" applyAlignment="0" applyProtection="0"/>
    <xf numFmtId="0" fontId="39" fillId="54" borderId="170"/>
    <xf numFmtId="0" fontId="18" fillId="29" borderId="171" applyNumberFormat="0" applyAlignment="0" applyProtection="0"/>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49" fontId="12" fillId="0" borderId="170" applyFill="0" applyProtection="0">
      <alignment horizontal="right"/>
    </xf>
    <xf numFmtId="0" fontId="21" fillId="0" borderId="173" applyNumberFormat="0" applyFill="0" applyAlignment="0" applyProtection="0"/>
    <xf numFmtId="49" fontId="24" fillId="0" borderId="170" applyFill="0" applyProtection="0">
      <alignment horizontal="right"/>
    </xf>
    <xf numFmtId="0" fontId="18" fillId="29" borderId="171" applyNumberFormat="0" applyAlignment="0" applyProtection="0"/>
    <xf numFmtId="0" fontId="39" fillId="54" borderId="170"/>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left"/>
    </xf>
    <xf numFmtId="2" fontId="24" fillId="0" borderId="170" applyFill="0" applyProtection="0">
      <alignment horizontal="right" vertical="top" wrapText="1"/>
    </xf>
    <xf numFmtId="0" fontId="39" fillId="54" borderId="170"/>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20" fillId="30" borderId="172" applyNumberFormat="0" applyAlignment="0" applyProtection="0"/>
    <xf numFmtId="0" fontId="12" fillId="48" borderId="169" applyNumberFormat="0" applyFont="0" applyAlignment="0" applyProtection="0"/>
    <xf numFmtId="0" fontId="12" fillId="48" borderId="169" applyNumberFormat="0" applyFont="0" applyAlignment="0" applyProtection="0"/>
    <xf numFmtId="0" fontId="39" fillId="54" borderId="170"/>
    <xf numFmtId="49" fontId="24" fillId="0" borderId="170" applyFill="0" applyProtection="0">
      <alignment horizontal="right"/>
    </xf>
    <xf numFmtId="0" fontId="39" fillId="54" borderId="170"/>
    <xf numFmtId="49" fontId="24"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49" fontId="12" fillId="0" borderId="170" applyFill="0" applyProtection="0">
      <alignment horizontal="right"/>
    </xf>
    <xf numFmtId="49" fontId="12" fillId="0" borderId="170" applyFill="0" applyProtection="0">
      <alignment horizontal="right"/>
    </xf>
    <xf numFmtId="49" fontId="24" fillId="0" borderId="170" applyFill="0" applyProtection="0">
      <alignment horizontal="right"/>
    </xf>
    <xf numFmtId="0" fontId="39" fillId="54" borderId="170"/>
    <xf numFmtId="0" fontId="16" fillId="32" borderId="170" applyNumberFormat="0" applyProtection="0">
      <alignment horizontal="left"/>
    </xf>
    <xf numFmtId="0" fontId="12" fillId="48" borderId="169" applyNumberFormat="0" applyFon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49" fontId="12"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0" fontId="18" fillId="29" borderId="171" applyNumberFormat="0" applyAlignment="0" applyProtection="0"/>
    <xf numFmtId="0" fontId="18" fillId="29" borderId="171"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8" fillId="29"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2" fontId="24"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39" fillId="54" borderId="170"/>
    <xf numFmtId="49" fontId="24" fillId="0" borderId="170" applyFill="0" applyProtection="0">
      <alignment horizontal="right"/>
    </xf>
    <xf numFmtId="0" fontId="16" fillId="32" borderId="170" applyNumberFormat="0" applyProtection="0">
      <alignment horizontal="left"/>
    </xf>
    <xf numFmtId="0" fontId="28" fillId="30" borderId="171" applyNumberFormat="0" applyAlignment="0" applyProtection="0"/>
    <xf numFmtId="0" fontId="12" fillId="48" borderId="169" applyNumberFormat="0" applyFon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39" fillId="54" borderId="170"/>
    <xf numFmtId="0" fontId="21" fillId="0" borderId="173" applyNumberFormat="0" applyFill="0" applyAlignment="0" applyProtection="0"/>
    <xf numFmtId="0" fontId="28" fillId="30"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24"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0" fontId="24"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49" fontId="12" fillId="0" borderId="170" applyFill="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left"/>
    </xf>
    <xf numFmtId="0" fontId="28" fillId="30" borderId="171"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21" fillId="0" borderId="173" applyNumberFormat="0" applyFill="0" applyAlignment="0" applyProtection="0"/>
    <xf numFmtId="49" fontId="12" fillId="0" borderId="170" applyFill="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39" fillId="54" borderId="170"/>
    <xf numFmtId="0" fontId="20" fillId="30" borderId="172" applyNumberFormat="0" applyAlignment="0" applyProtection="0"/>
    <xf numFmtId="0" fontId="28" fillId="30" borderId="171" applyNumberFormat="0" applyAlignment="0" applyProtection="0"/>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0" fontId="28" fillId="30" borderId="171" applyNumberFormat="0" applyAlignment="0" applyProtection="0"/>
    <xf numFmtId="0" fontId="16" fillId="32" borderId="170" applyNumberFormat="0" applyProtection="0">
      <alignment horizontal="right"/>
    </xf>
    <xf numFmtId="0" fontId="39" fillId="54" borderId="170"/>
    <xf numFmtId="0" fontId="21" fillId="0" borderId="173" applyNumberFormat="0" applyFill="0" applyAlignment="0" applyProtection="0"/>
    <xf numFmtId="0" fontId="39" fillId="54" borderId="170"/>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48" borderId="169" applyNumberFormat="0" applyFont="0" applyAlignment="0" applyProtection="0"/>
    <xf numFmtId="0" fontId="18" fillId="29" borderId="171"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39" fillId="54" borderId="170"/>
    <xf numFmtId="0" fontId="21" fillId="0" borderId="173" applyNumberFormat="0" applyFill="0" applyAlignment="0" applyProtection="0"/>
    <xf numFmtId="0" fontId="16" fillId="32" borderId="170" applyNumberFormat="0" applyProtection="0">
      <alignment horizontal="left"/>
    </xf>
    <xf numFmtId="0" fontId="21" fillId="0" borderId="173" applyNumberFormat="0" applyFill="0" applyAlignment="0" applyProtection="0"/>
    <xf numFmtId="2" fontId="12"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2" fontId="24"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2" fontId="24" fillId="0" borderId="170" applyFill="0" applyProtection="0">
      <alignment horizontal="right" vertical="top" wrapText="1"/>
    </xf>
    <xf numFmtId="0" fontId="39" fillId="54" borderId="170"/>
    <xf numFmtId="0" fontId="39" fillId="54" borderId="170"/>
    <xf numFmtId="0" fontId="39" fillId="54" borderId="170"/>
    <xf numFmtId="0" fontId="16" fillId="32" borderId="170" applyNumberFormat="0" applyProtection="0">
      <alignment horizontal="left"/>
    </xf>
    <xf numFmtId="1"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1"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8" fillId="29" borderId="171"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39" fillId="54" borderId="170"/>
    <xf numFmtId="0" fontId="18" fillId="29"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16" fillId="32" borderId="170" applyNumberFormat="0" applyProtection="0">
      <alignment horizontal="left"/>
    </xf>
    <xf numFmtId="0" fontId="39" fillId="54" borderId="170"/>
    <xf numFmtId="0" fontId="20" fillId="30" borderId="172" applyNumberForma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20" fillId="30" borderId="172" applyNumberFormat="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0" fontId="39" fillId="54" borderId="170"/>
    <xf numFmtId="0" fontId="16" fillId="32" borderId="170" applyNumberFormat="0" applyProtection="0">
      <alignment horizontal="left"/>
    </xf>
    <xf numFmtId="49" fontId="12" fillId="0" borderId="170" applyFill="0" applyProtection="0">
      <alignment horizontal="right"/>
    </xf>
    <xf numFmtId="0" fontId="18" fillId="29" borderId="171" applyNumberFormat="0" applyAlignment="0" applyProtection="0"/>
    <xf numFmtId="0" fontId="39" fillId="54" borderId="170"/>
    <xf numFmtId="0" fontId="28" fillId="30" borderId="171" applyNumberFormat="0" applyAlignment="0" applyProtection="0"/>
    <xf numFmtId="0" fontId="28" fillId="30" borderId="171" applyNumberFormat="0" applyAlignment="0" applyProtection="0"/>
    <xf numFmtId="0" fontId="12" fillId="0" borderId="170" applyFill="0" applyProtection="0">
      <alignment horizontal="right" vertical="top" wrapText="1"/>
    </xf>
    <xf numFmtId="0" fontId="20" fillId="30" borderId="172" applyNumberFormat="0" applyAlignment="0" applyProtection="0"/>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0" fontId="39" fillId="54" borderId="170"/>
    <xf numFmtId="0" fontId="39" fillId="54" borderId="170"/>
    <xf numFmtId="0" fontId="21" fillId="0" borderId="173" applyNumberFormat="0" applyFill="0" applyAlignment="0" applyProtection="0"/>
    <xf numFmtId="49" fontId="24"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right"/>
    </xf>
    <xf numFmtId="0" fontId="21" fillId="0" borderId="173" applyNumberFormat="0" applyFill="0" applyAlignment="0" applyProtection="0"/>
    <xf numFmtId="0" fontId="39" fillId="54" borderId="170"/>
    <xf numFmtId="0" fontId="28" fillId="30" borderId="171" applyNumberFormat="0" applyAlignment="0" applyProtection="0"/>
    <xf numFmtId="2"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left"/>
    </xf>
    <xf numFmtId="0" fontId="39" fillId="54" borderId="170"/>
    <xf numFmtId="0" fontId="28" fillId="30" borderId="171"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39" fillId="54" borderId="170"/>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49" fontId="12"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0" fontId="39" fillId="54" borderId="17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8" fillId="30" borderId="171" applyNumberFormat="0" applyAlignment="0" applyProtection="0"/>
    <xf numFmtId="0" fontId="12" fillId="48" borderId="169" applyNumberFormat="0" applyFont="0" applyAlignment="0" applyProtection="0"/>
    <xf numFmtId="0" fontId="39" fillId="54" borderId="170"/>
    <xf numFmtId="0" fontId="39" fillId="54" borderId="170"/>
    <xf numFmtId="0" fontId="39" fillId="54" borderId="170"/>
    <xf numFmtId="0" fontId="39" fillId="54" borderId="170"/>
    <xf numFmtId="1"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49" fontId="12" fillId="0" borderId="170" applyFill="0" applyProtection="0">
      <alignment horizontal="right"/>
    </xf>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left"/>
    </xf>
    <xf numFmtId="0" fontId="39" fillId="54" borderId="170"/>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left"/>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39" fillId="54" borderId="170"/>
    <xf numFmtId="0" fontId="20" fillId="30" borderId="172" applyNumberFormat="0" applyAlignment="0" applyProtection="0"/>
    <xf numFmtId="0" fontId="18" fillId="29" borderId="171" applyNumberFormat="0" applyAlignment="0" applyProtection="0"/>
    <xf numFmtId="1" fontId="24" fillId="0" borderId="170" applyFill="0" applyProtection="0">
      <alignment horizontal="right" vertical="top" wrapText="1"/>
    </xf>
    <xf numFmtId="0" fontId="28" fillId="30" borderId="171" applyNumberFormat="0" applyAlignment="0" applyProtection="0"/>
    <xf numFmtId="0" fontId="39" fillId="54" borderId="170"/>
    <xf numFmtId="49" fontId="24" fillId="0" borderId="170" applyFill="0" applyProtection="0">
      <alignment horizontal="righ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0" fontId="39" fillId="54" borderId="170"/>
    <xf numFmtId="0" fontId="12" fillId="48" borderId="169" applyNumberFormat="0" applyFont="0" applyAlignment="0" applyProtection="0"/>
    <xf numFmtId="1" fontId="24" fillId="0" borderId="170" applyFill="0" applyProtection="0">
      <alignment horizontal="right" vertical="top" wrapText="1"/>
    </xf>
    <xf numFmtId="2" fontId="24"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39" fillId="54" borderId="170"/>
    <xf numFmtId="0" fontId="24" fillId="0" borderId="170" applyFill="0" applyProtection="0">
      <alignment horizontal="right" vertical="top" wrapText="1"/>
    </xf>
    <xf numFmtId="0" fontId="39" fillId="54" borderId="170"/>
    <xf numFmtId="0" fontId="16" fillId="32" borderId="170" applyNumberFormat="0" applyProtection="0">
      <alignment horizontal="left"/>
    </xf>
    <xf numFmtId="2" fontId="24"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0" fillId="30" borderId="172" applyNumberForma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18" fillId="29" borderId="171" applyNumberFormat="0" applyAlignment="0" applyProtection="0"/>
    <xf numFmtId="0" fontId="39" fillId="54" borderId="170"/>
    <xf numFmtId="0" fontId="12" fillId="0" borderId="170" applyFill="0" applyProtection="0">
      <alignment horizontal="right" vertical="top" wrapText="1"/>
    </xf>
    <xf numFmtId="0" fontId="28" fillId="30" borderId="171"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49" fontId="12"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39" fillId="54" borderId="170"/>
    <xf numFmtId="0" fontId="18" fillId="29" borderId="171" applyNumberFormat="0" applyAlignment="0" applyProtection="0"/>
    <xf numFmtId="2"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16" fillId="32" borderId="170" applyNumberFormat="0" applyProtection="0">
      <alignment horizontal="left"/>
    </xf>
    <xf numFmtId="0" fontId="16" fillId="32" borderId="170" applyNumberFormat="0" applyProtection="0">
      <alignment horizontal="left"/>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18" fillId="29" borderId="171" applyNumberFormat="0" applyAlignment="0" applyProtection="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0" fontId="28" fillId="30" borderId="171" applyNumberFormat="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21" fillId="0" borderId="173" applyNumberFormat="0" applyFill="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12" fillId="48" borderId="169" applyNumberFormat="0" applyFont="0" applyAlignment="0" applyProtection="0"/>
    <xf numFmtId="0" fontId="12" fillId="48" borderId="169" applyNumberFormat="0" applyFont="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0" fontId="18" fillId="29" borderId="171" applyNumberFormat="0" applyAlignment="0" applyProtection="0"/>
    <xf numFmtId="1" fontId="24" fillId="0" borderId="170" applyFill="0" applyProtection="0">
      <alignment horizontal="right" vertical="top" wrapText="1"/>
    </xf>
    <xf numFmtId="49" fontId="12" fillId="0" borderId="170" applyFill="0" applyProtection="0">
      <alignment horizontal="right"/>
    </xf>
    <xf numFmtId="0" fontId="12" fillId="48" borderId="169" applyNumberFormat="0" applyFont="0" applyAlignment="0" applyProtection="0"/>
    <xf numFmtId="1" fontId="24"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49" fontId="24"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left"/>
    </xf>
    <xf numFmtId="49" fontId="24" fillId="0" borderId="170" applyFill="0" applyProtection="0">
      <alignment horizontal="right"/>
    </xf>
    <xf numFmtId="0" fontId="21" fillId="0" borderId="173" applyNumberFormat="0" applyFill="0" applyAlignment="0" applyProtection="0"/>
    <xf numFmtId="0" fontId="28" fillId="30" borderId="171" applyNumberFormat="0" applyAlignment="0" applyProtection="0"/>
    <xf numFmtId="0" fontId="39" fillId="54" borderId="170"/>
    <xf numFmtId="0" fontId="12"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right"/>
    </xf>
    <xf numFmtId="0" fontId="20" fillId="30" borderId="172" applyNumberFormat="0" applyAlignment="0" applyProtection="0"/>
    <xf numFmtId="0" fontId="12" fillId="48" borderId="169" applyNumberFormat="0" applyFont="0" applyAlignment="0" applyProtection="0"/>
    <xf numFmtId="0" fontId="16" fillId="32" borderId="170" applyNumberFormat="0" applyProtection="0">
      <alignment horizontal="left"/>
    </xf>
    <xf numFmtId="0" fontId="39" fillId="54" borderId="170"/>
    <xf numFmtId="49" fontId="12" fillId="0" borderId="170" applyFill="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16" fillId="32" borderId="170" applyNumberFormat="0" applyProtection="0">
      <alignment horizontal="right"/>
    </xf>
    <xf numFmtId="0" fontId="28" fillId="30" borderId="171" applyNumberFormat="0" applyAlignment="0" applyProtection="0"/>
    <xf numFmtId="1"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right"/>
    </xf>
    <xf numFmtId="0" fontId="21" fillId="0" borderId="173" applyNumberFormat="0" applyFill="0" applyAlignment="0" applyProtection="0"/>
    <xf numFmtId="0" fontId="39" fillId="54" borderId="170"/>
    <xf numFmtId="0" fontId="20" fillId="30" borderId="172"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0" fillId="30" borderId="172" applyNumberFormat="0" applyAlignment="0" applyProtection="0"/>
    <xf numFmtId="1" fontId="12"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18" fillId="29" borderId="171" applyNumberFormat="0" applyAlignment="0" applyProtection="0"/>
    <xf numFmtId="0" fontId="39" fillId="54" borderId="170"/>
    <xf numFmtId="0" fontId="20" fillId="30" borderId="172"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49" fontId="12" fillId="0" borderId="170" applyFill="0" applyProtection="0">
      <alignment horizontal="right"/>
    </xf>
    <xf numFmtId="0" fontId="24"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0" fontId="20" fillId="30" borderId="172"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28" fillId="30" borderId="171" applyNumberFormat="0" applyAlignment="0" applyProtection="0"/>
    <xf numFmtId="49" fontId="24"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12" fillId="48" borderId="169" applyNumberFormat="0" applyFont="0" applyAlignment="0" applyProtection="0"/>
    <xf numFmtId="0" fontId="20" fillId="30" borderId="172" applyNumberFormat="0" applyAlignment="0" applyProtection="0"/>
    <xf numFmtId="0" fontId="18" fillId="29" borderId="171" applyNumberFormat="0" applyAlignment="0" applyProtection="0"/>
    <xf numFmtId="0" fontId="16" fillId="32" borderId="170" applyNumberFormat="0" applyProtection="0">
      <alignment horizontal="right"/>
    </xf>
    <xf numFmtId="0" fontId="20" fillId="30" borderId="172" applyNumberFormat="0" applyAlignment="0" applyProtection="0"/>
    <xf numFmtId="0" fontId="39" fillId="54" borderId="170"/>
    <xf numFmtId="0" fontId="12"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0" fontId="20" fillId="30" borderId="172"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49" fontId="24" fillId="0" borderId="170" applyFill="0" applyProtection="0">
      <alignment horizontal="right"/>
    </xf>
    <xf numFmtId="49" fontId="12"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0" fillId="30" borderId="172" applyNumberFormat="0" applyAlignment="0" applyProtection="0"/>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right"/>
    </xf>
    <xf numFmtId="0" fontId="16" fillId="32" borderId="170" applyNumberFormat="0" applyProtection="0">
      <alignment horizontal="right"/>
    </xf>
    <xf numFmtId="0" fontId="39" fillId="54" borderId="170"/>
    <xf numFmtId="49" fontId="24"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0" fontId="20" fillId="30" borderId="172"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0" fontId="18" fillId="29" borderId="171" applyNumberFormat="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0" fontId="16" fillId="32" borderId="170" applyNumberFormat="0" applyProtection="0">
      <alignment horizontal="left"/>
    </xf>
    <xf numFmtId="1"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1"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39" fillId="54" borderId="170"/>
    <xf numFmtId="0" fontId="16" fillId="32" borderId="170" applyNumberFormat="0" applyProtection="0">
      <alignment horizontal="right"/>
    </xf>
    <xf numFmtId="0" fontId="18" fillId="29" borderId="171" applyNumberFormat="0" applyAlignment="0" applyProtection="0"/>
    <xf numFmtId="49" fontId="12"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20" fillId="30" borderId="172" applyNumberFormat="0" applyAlignment="0" applyProtection="0"/>
    <xf numFmtId="0" fontId="12" fillId="48" borderId="169" applyNumberFormat="0" applyFont="0" applyAlignment="0" applyProtection="0"/>
    <xf numFmtId="0" fontId="39" fillId="54" borderId="170"/>
    <xf numFmtId="0" fontId="28" fillId="30" borderId="171" applyNumberFormat="0" applyAlignment="0" applyProtection="0"/>
    <xf numFmtId="0" fontId="39" fillId="54" borderId="170"/>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2" fillId="48" borderId="169" applyNumberFormat="0" applyFont="0" applyAlignment="0" applyProtection="0"/>
    <xf numFmtId="0" fontId="28" fillId="30" borderId="171" applyNumberFormat="0" applyAlignment="0" applyProtection="0"/>
    <xf numFmtId="0" fontId="39" fillId="54" borderId="170"/>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24" fillId="0" borderId="170" applyFill="0" applyProtection="0">
      <alignment horizontal="right" vertical="top" wrapText="1"/>
    </xf>
    <xf numFmtId="0" fontId="39" fillId="54" borderId="170"/>
    <xf numFmtId="0" fontId="12" fillId="48" borderId="169" applyNumberFormat="0" applyFont="0" applyAlignment="0" applyProtection="0"/>
    <xf numFmtId="2" fontId="24"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0" fontId="18" fillId="29" borderId="171"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2"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right"/>
    </xf>
    <xf numFmtId="0"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39" fillId="54" borderId="170"/>
    <xf numFmtId="49" fontId="24"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39" fillId="54" borderId="17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20" fillId="30" borderId="172" applyNumberFormat="0" applyAlignment="0" applyProtection="0"/>
    <xf numFmtId="0" fontId="28" fillId="30" borderId="171"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28" fillId="30" borderId="171" applyNumberFormat="0" applyAlignment="0" applyProtection="0"/>
    <xf numFmtId="1" fontId="12" fillId="0" borderId="170" applyFill="0" applyProtection="0">
      <alignment horizontal="right" vertical="top" wrapText="1"/>
    </xf>
    <xf numFmtId="2" fontId="24" fillId="0" borderId="170" applyFill="0" applyProtection="0">
      <alignment horizontal="right" vertical="top" wrapText="1"/>
    </xf>
    <xf numFmtId="0" fontId="20" fillId="30" borderId="172" applyNumberFormat="0" applyAlignment="0" applyProtection="0"/>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49" fontId="12" fillId="0" borderId="170" applyFill="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0" fontId="24"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28" fillId="30" borderId="171"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6" fillId="32" borderId="170" applyNumberFormat="0" applyProtection="0">
      <alignment horizontal="left"/>
    </xf>
    <xf numFmtId="0" fontId="18" fillId="29" borderId="171"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39" fillId="54" borderId="170"/>
    <xf numFmtId="0" fontId="39" fillId="54" borderId="170"/>
    <xf numFmtId="49" fontId="12" fillId="0" borderId="170" applyFill="0" applyProtection="0">
      <alignment horizontal="right"/>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left"/>
    </xf>
    <xf numFmtId="0" fontId="39" fillId="54" borderId="170"/>
    <xf numFmtId="1" fontId="24"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8" fillId="30" borderId="171" applyNumberFormat="0" applyAlignment="0" applyProtection="0"/>
    <xf numFmtId="0" fontId="39" fillId="54" borderId="170"/>
    <xf numFmtId="0" fontId="16" fillId="32" borderId="170" applyNumberFormat="0" applyProtection="0">
      <alignment horizontal="left"/>
    </xf>
    <xf numFmtId="0" fontId="16" fillId="32" borderId="170" applyNumberFormat="0" applyProtection="0">
      <alignment horizontal="right"/>
    </xf>
    <xf numFmtId="0" fontId="20" fillId="30" borderId="172" applyNumberFormat="0" applyAlignment="0" applyProtection="0"/>
    <xf numFmtId="1"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left"/>
    </xf>
    <xf numFmtId="0" fontId="12" fillId="48" borderId="169" applyNumberFormat="0" applyFont="0" applyAlignment="0" applyProtection="0"/>
    <xf numFmtId="49" fontId="24" fillId="0" borderId="170" applyFill="0" applyProtection="0">
      <alignment horizontal="right"/>
    </xf>
    <xf numFmtId="0" fontId="21" fillId="0" borderId="173" applyNumberFormat="0" applyFill="0" applyAlignment="0" applyProtection="0"/>
    <xf numFmtId="0" fontId="39" fillId="54" borderId="170"/>
    <xf numFmtId="0" fontId="39" fillId="54" borderId="170"/>
    <xf numFmtId="0" fontId="12"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0" fontId="18" fillId="29" borderId="171" applyNumberFormat="0" applyAlignment="0" applyProtection="0"/>
    <xf numFmtId="1" fontId="12"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0" fontId="24"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39" fillId="54" borderId="170"/>
    <xf numFmtId="0" fontId="20" fillId="30" borderId="172" applyNumberFormat="0" applyAlignment="0" applyProtection="0"/>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49" fontId="12"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2"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1"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16" fillId="32" borderId="170" applyNumberFormat="0" applyProtection="0">
      <alignment horizontal="right"/>
    </xf>
    <xf numFmtId="0" fontId="21" fillId="0" borderId="173" applyNumberFormat="0" applyFill="0" applyAlignment="0" applyProtection="0"/>
    <xf numFmtId="0" fontId="39" fillId="54" borderId="170"/>
    <xf numFmtId="0" fontId="39" fillId="54" borderId="170"/>
    <xf numFmtId="0" fontId="39" fillId="54" borderId="170"/>
    <xf numFmtId="0" fontId="12"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18" fillId="29" borderId="171" applyNumberFormat="0" applyAlignment="0" applyProtection="0"/>
    <xf numFmtId="2" fontId="12" fillId="0" borderId="170" applyFill="0" applyProtection="0">
      <alignment horizontal="right" vertical="top" wrapText="1"/>
    </xf>
    <xf numFmtId="49" fontId="24"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0" fontId="20" fillId="30" borderId="172" applyNumberFormat="0" applyAlignment="0" applyProtection="0"/>
    <xf numFmtId="2" fontId="12"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left"/>
    </xf>
    <xf numFmtId="0" fontId="16" fillId="32" borderId="170" applyNumberFormat="0" applyProtection="0">
      <alignment horizontal="left"/>
    </xf>
    <xf numFmtId="1"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0" fontId="20" fillId="30" borderId="172" applyNumberFormat="0" applyAlignment="0" applyProtection="0"/>
    <xf numFmtId="0" fontId="39" fillId="54" borderId="170"/>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49" fontId="24" fillId="0" borderId="170" applyFill="0" applyProtection="0">
      <alignment horizontal="right"/>
    </xf>
    <xf numFmtId="0" fontId="16" fillId="32" borderId="170" applyNumberFormat="0" applyProtection="0">
      <alignment horizontal="right"/>
    </xf>
    <xf numFmtId="0" fontId="18" fillId="29" borderId="171" applyNumberFormat="0" applyAlignment="0" applyProtection="0"/>
    <xf numFmtId="0" fontId="39" fillId="54" borderId="17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0" fontId="20" fillId="30" borderId="172" applyNumberFormat="0" applyAlignment="0" applyProtection="0"/>
    <xf numFmtId="0" fontId="16" fillId="32" borderId="170" applyNumberFormat="0" applyProtection="0">
      <alignment horizontal="left"/>
    </xf>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0" fontId="39" fillId="54" borderId="170"/>
    <xf numFmtId="0" fontId="20" fillId="30" borderId="172" applyNumberFormat="0" applyAlignment="0" applyProtection="0"/>
    <xf numFmtId="0" fontId="21" fillId="0" borderId="173" applyNumberFormat="0" applyFill="0" applyAlignment="0" applyProtection="0"/>
    <xf numFmtId="0" fontId="21" fillId="0" borderId="173" applyNumberFormat="0" applyFill="0" applyAlignment="0" applyProtection="0"/>
    <xf numFmtId="49" fontId="24" fillId="0" borderId="170" applyFill="0" applyProtection="0">
      <alignment horizontal="right"/>
    </xf>
    <xf numFmtId="1" fontId="24" fillId="0" borderId="170" applyFill="0" applyProtection="0">
      <alignment horizontal="right" vertical="top" wrapText="1"/>
    </xf>
    <xf numFmtId="0" fontId="18" fillId="29" borderId="171" applyNumberFormat="0" applyAlignment="0" applyProtection="0"/>
    <xf numFmtId="0" fontId="12" fillId="0" borderId="170" applyFill="0" applyProtection="0">
      <alignment horizontal="right" vertical="top" wrapText="1"/>
    </xf>
    <xf numFmtId="0" fontId="28" fillId="30" borderId="171" applyNumberFormat="0" applyAlignment="0" applyProtection="0"/>
    <xf numFmtId="2"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0" fontId="12"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39" fillId="54" borderId="170"/>
    <xf numFmtId="0" fontId="16" fillId="32" borderId="170" applyNumberFormat="0" applyProtection="0">
      <alignment horizontal="left"/>
    </xf>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49" fontId="24"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16" fillId="32" borderId="170" applyNumberFormat="0" applyProtection="0">
      <alignment horizontal="left"/>
    </xf>
    <xf numFmtId="0"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21" fillId="0" borderId="173" applyNumberFormat="0" applyFill="0" applyAlignment="0" applyProtection="0"/>
    <xf numFmtId="0" fontId="28" fillId="30" borderId="171" applyNumberFormat="0" applyAlignment="0" applyProtection="0"/>
    <xf numFmtId="0" fontId="12" fillId="48" borderId="169" applyNumberFormat="0" applyFont="0" applyAlignment="0" applyProtection="0"/>
    <xf numFmtId="0" fontId="39" fillId="54" borderId="17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12"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0" fontId="39" fillId="54" borderId="170"/>
    <xf numFmtId="0" fontId="16" fillId="32" borderId="170" applyNumberFormat="0" applyProtection="0">
      <alignment horizontal="left"/>
    </xf>
    <xf numFmtId="0" fontId="39" fillId="54" borderId="170"/>
    <xf numFmtId="49" fontId="24" fillId="0" borderId="170" applyFill="0" applyProtection="0">
      <alignment horizontal="right"/>
    </xf>
    <xf numFmtId="2"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0" fontId="21" fillId="0" borderId="173" applyNumberFormat="0" applyFill="0" applyAlignment="0" applyProtection="0"/>
    <xf numFmtId="0" fontId="16" fillId="32" borderId="170" applyNumberFormat="0" applyProtection="0">
      <alignment horizontal="left"/>
    </xf>
    <xf numFmtId="0" fontId="21" fillId="0" borderId="173" applyNumberFormat="0" applyFill="0" applyAlignment="0" applyProtection="0"/>
    <xf numFmtId="49" fontId="12" fillId="0" borderId="170" applyFill="0" applyProtection="0">
      <alignment horizontal="right"/>
    </xf>
    <xf numFmtId="1" fontId="12" fillId="0" borderId="170" applyFill="0" applyProtection="0">
      <alignment horizontal="right" vertical="top" wrapText="1"/>
    </xf>
    <xf numFmtId="0" fontId="16" fillId="32" borderId="170" applyNumberFormat="0" applyProtection="0">
      <alignment horizontal="left"/>
    </xf>
    <xf numFmtId="2" fontId="12"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0" fontId="39" fillId="54" borderId="170"/>
    <xf numFmtId="0"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28" fillId="30" borderId="171" applyNumberFormat="0" applyAlignment="0" applyProtection="0"/>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8" fillId="29" borderId="171" applyNumberFormat="0" applyAlignment="0" applyProtection="0"/>
    <xf numFmtId="49" fontId="12" fillId="0" borderId="170" applyFill="0" applyProtection="0">
      <alignment horizontal="right"/>
    </xf>
    <xf numFmtId="1" fontId="12" fillId="0" borderId="170" applyFill="0" applyProtection="0">
      <alignment horizontal="right" vertical="top" wrapText="1"/>
    </xf>
    <xf numFmtId="0" fontId="28" fillId="30" borderId="171" applyNumberFormat="0" applyAlignment="0" applyProtection="0"/>
    <xf numFmtId="49" fontId="24" fillId="0" borderId="170" applyFill="0" applyProtection="0">
      <alignment horizontal="right"/>
    </xf>
    <xf numFmtId="0" fontId="20" fillId="30" borderId="172" applyNumberFormat="0" applyAlignment="0" applyProtection="0"/>
    <xf numFmtId="1"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6" fillId="32" borderId="170" applyNumberFormat="0" applyProtection="0">
      <alignment horizontal="left"/>
    </xf>
    <xf numFmtId="0" fontId="39" fillId="54" borderId="170"/>
    <xf numFmtId="2"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16" fillId="32" borderId="170" applyNumberFormat="0" applyProtection="0">
      <alignment horizontal="right"/>
    </xf>
    <xf numFmtId="0" fontId="39" fillId="54" borderId="170"/>
    <xf numFmtId="1"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left"/>
    </xf>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39" fillId="54" borderId="17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18" fillId="29" borderId="171" applyNumberFormat="0" applyAlignment="0" applyProtection="0"/>
    <xf numFmtId="0" fontId="16" fillId="32" borderId="170" applyNumberFormat="0" applyProtection="0">
      <alignment horizontal="left"/>
    </xf>
    <xf numFmtId="0" fontId="18" fillId="29"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right"/>
    </xf>
    <xf numFmtId="0" fontId="39" fillId="54" borderId="170"/>
    <xf numFmtId="0" fontId="16" fillId="32" borderId="170" applyNumberFormat="0" applyProtection="0">
      <alignment horizontal="left"/>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21" fillId="0" borderId="173" applyNumberFormat="0" applyFill="0" applyAlignment="0" applyProtection="0"/>
    <xf numFmtId="2" fontId="24"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39" fillId="54" borderId="170"/>
    <xf numFmtId="49" fontId="24" fillId="0" borderId="170" applyFill="0" applyProtection="0">
      <alignment horizontal="right"/>
    </xf>
    <xf numFmtId="0" fontId="39" fillId="54" borderId="170"/>
    <xf numFmtId="0" fontId="39" fillId="54" borderId="170"/>
    <xf numFmtId="1"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2" fontId="24" fillId="0" borderId="170" applyFill="0" applyProtection="0">
      <alignment horizontal="right" vertical="top" wrapText="1"/>
    </xf>
    <xf numFmtId="0" fontId="39" fillId="54" borderId="170"/>
    <xf numFmtId="0" fontId="39" fillId="54" borderId="170"/>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2" fontId="24" fillId="0" borderId="170" applyFill="0" applyProtection="0">
      <alignment horizontal="right" vertical="top" wrapText="1"/>
    </xf>
    <xf numFmtId="0" fontId="16" fillId="32" borderId="170" applyNumberFormat="0" applyProtection="0">
      <alignment horizontal="left"/>
    </xf>
    <xf numFmtId="0" fontId="12" fillId="0" borderId="170" applyFill="0" applyProtection="0">
      <alignment horizontal="right" vertical="top" wrapText="1"/>
    </xf>
    <xf numFmtId="0" fontId="12" fillId="48" borderId="169" applyNumberFormat="0" applyFont="0" applyAlignment="0" applyProtection="0"/>
    <xf numFmtId="49" fontId="24" fillId="0" borderId="170" applyFill="0" applyProtection="0">
      <alignment horizontal="right"/>
    </xf>
    <xf numFmtId="0" fontId="12" fillId="48" borderId="169" applyNumberFormat="0" applyFont="0" applyAlignment="0" applyProtection="0"/>
    <xf numFmtId="1"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1" fontId="24" fillId="0" borderId="170" applyFill="0" applyProtection="0">
      <alignment horizontal="right" vertical="top" wrapText="1"/>
    </xf>
    <xf numFmtId="0" fontId="39" fillId="54" borderId="170"/>
    <xf numFmtId="49" fontId="24" fillId="0" borderId="170" applyFill="0" applyProtection="0">
      <alignment horizontal="right"/>
    </xf>
    <xf numFmtId="0" fontId="39" fillId="54" borderId="170"/>
    <xf numFmtId="0" fontId="18" fillId="29" borderId="171" applyNumberFormat="0" applyAlignment="0" applyProtection="0"/>
    <xf numFmtId="0" fontId="18" fillId="29" borderId="171" applyNumberFormat="0" applyAlignment="0" applyProtection="0"/>
    <xf numFmtId="49" fontId="12" fillId="0" borderId="170" applyFill="0" applyProtection="0">
      <alignment horizontal="right"/>
    </xf>
    <xf numFmtId="2" fontId="12" fillId="0" borderId="170" applyFill="0" applyProtection="0">
      <alignment horizontal="right" vertical="top" wrapText="1"/>
    </xf>
    <xf numFmtId="0" fontId="39" fillId="54" borderId="170"/>
    <xf numFmtId="49" fontId="24"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right"/>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12"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39" fillId="54" borderId="170"/>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24" fillId="0" borderId="170" applyFill="0" applyProtection="0">
      <alignment horizontal="right" vertical="top" wrapText="1"/>
    </xf>
    <xf numFmtId="0" fontId="18" fillId="29" borderId="171" applyNumberFormat="0" applyAlignment="0" applyProtection="0"/>
    <xf numFmtId="0" fontId="39" fillId="54" borderId="170"/>
    <xf numFmtId="0" fontId="18" fillId="29" borderId="171" applyNumberFormat="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16" fillId="32" borderId="170" applyNumberFormat="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39" fillId="54" borderId="170"/>
    <xf numFmtId="49" fontId="24"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left"/>
    </xf>
    <xf numFmtId="49" fontId="24"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6" fillId="32" borderId="170" applyNumberFormat="0" applyProtection="0">
      <alignment horizontal="left"/>
    </xf>
    <xf numFmtId="2"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49" fontId="12" fillId="0" borderId="170" applyFill="0" applyProtection="0">
      <alignment horizontal="right"/>
    </xf>
    <xf numFmtId="0" fontId="39" fillId="54" borderId="170"/>
    <xf numFmtId="49" fontId="12" fillId="0" borderId="170" applyFill="0" applyProtection="0">
      <alignment horizontal="right"/>
    </xf>
    <xf numFmtId="0" fontId="21" fillId="0" borderId="173" applyNumberFormat="0" applyFill="0" applyAlignment="0" applyProtection="0"/>
    <xf numFmtId="0" fontId="20" fillId="30" borderId="172" applyNumberFormat="0" applyAlignment="0" applyProtection="0"/>
    <xf numFmtId="1"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right"/>
    </xf>
    <xf numFmtId="2"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2"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0" fontId="24" fillId="0" borderId="170" applyFill="0" applyProtection="0">
      <alignment horizontal="right" vertical="top" wrapText="1"/>
    </xf>
    <xf numFmtId="49" fontId="12" fillId="0" borderId="170" applyFill="0" applyProtection="0">
      <alignment horizontal="right"/>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right"/>
    </xf>
    <xf numFmtId="1" fontId="24" fillId="0" borderId="170" applyFill="0" applyProtection="0">
      <alignment horizontal="right" vertical="top" wrapText="1"/>
    </xf>
    <xf numFmtId="1"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1" fontId="24" fillId="0" borderId="170" applyFill="0" applyProtection="0">
      <alignment horizontal="right" vertical="top" wrapText="1"/>
    </xf>
    <xf numFmtId="0" fontId="20" fillId="30" borderId="172" applyNumberFormat="0" applyAlignment="0" applyProtection="0"/>
    <xf numFmtId="0" fontId="39" fillId="54" borderId="170"/>
    <xf numFmtId="1" fontId="24" fillId="0" borderId="170" applyFill="0" applyProtection="0">
      <alignment horizontal="right" vertical="top" wrapText="1"/>
    </xf>
    <xf numFmtId="1" fontId="24"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48" borderId="169" applyNumberFormat="0" applyFont="0" applyAlignment="0" applyProtection="0"/>
    <xf numFmtId="1" fontId="24" fillId="0" borderId="170" applyFill="0" applyProtection="0">
      <alignment horizontal="right" vertical="top" wrapText="1"/>
    </xf>
    <xf numFmtId="0" fontId="12" fillId="48" borderId="169" applyNumberFormat="0" applyFon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39" fillId="54" borderId="170"/>
    <xf numFmtId="0" fontId="18" fillId="29" borderId="171" applyNumberFormat="0" applyAlignment="0" applyProtection="0"/>
    <xf numFmtId="0" fontId="16" fillId="32" borderId="170" applyNumberFormat="0" applyProtection="0">
      <alignment horizontal="right"/>
    </xf>
    <xf numFmtId="0" fontId="16" fillId="32" borderId="170" applyNumberFormat="0" applyProtection="0">
      <alignment horizontal="right"/>
    </xf>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20" fillId="30" borderId="172"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49" fontId="12" fillId="0" borderId="170" applyFill="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1" fontId="12" fillId="0" borderId="170" applyFill="0" applyProtection="0">
      <alignment horizontal="right" vertical="top" wrapText="1"/>
    </xf>
    <xf numFmtId="49" fontId="24"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49" fontId="12" fillId="0" borderId="170" applyFill="0" applyProtection="0">
      <alignment horizontal="right"/>
    </xf>
    <xf numFmtId="0" fontId="28" fillId="30" borderId="171" applyNumberFormat="0" applyAlignment="0" applyProtection="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0" fontId="16" fillId="32" borderId="170" applyNumberFormat="0" applyProtection="0">
      <alignment horizontal="left"/>
    </xf>
    <xf numFmtId="0" fontId="12" fillId="48" borderId="169" applyNumberFormat="0" applyFont="0" applyAlignment="0" applyProtection="0"/>
    <xf numFmtId="2" fontId="12"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0" fontId="24" fillId="0" borderId="170" applyFill="0" applyProtection="0">
      <alignment horizontal="right" vertical="top" wrapText="1"/>
    </xf>
    <xf numFmtId="0" fontId="39" fillId="54" borderId="170"/>
    <xf numFmtId="49" fontId="12" fillId="0" borderId="170" applyFill="0" applyProtection="0">
      <alignment horizontal="right"/>
    </xf>
    <xf numFmtId="0" fontId="12" fillId="0" borderId="170" applyFill="0" applyProtection="0">
      <alignment horizontal="right" vertical="top" wrapText="1"/>
    </xf>
    <xf numFmtId="0" fontId="21" fillId="0" borderId="173" applyNumberFormat="0" applyFill="0" applyAlignment="0" applyProtection="0"/>
    <xf numFmtId="0" fontId="12" fillId="48" borderId="169" applyNumberFormat="0" applyFont="0" applyAlignment="0" applyProtection="0"/>
    <xf numFmtId="2"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1"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20" fillId="30" borderId="172" applyNumberFormat="0" applyAlignment="0" applyProtection="0"/>
    <xf numFmtId="0" fontId="16" fillId="32" borderId="170" applyNumberFormat="0" applyProtection="0">
      <alignment horizontal="left"/>
    </xf>
    <xf numFmtId="49" fontId="12" fillId="0" borderId="170" applyFill="0" applyProtection="0">
      <alignment horizontal="right"/>
    </xf>
    <xf numFmtId="0" fontId="39" fillId="54" borderId="170"/>
    <xf numFmtId="0" fontId="12" fillId="48" borderId="169" applyNumberFormat="0" applyFont="0" applyAlignment="0" applyProtection="0"/>
    <xf numFmtId="0" fontId="24" fillId="0" borderId="170" applyFill="0" applyProtection="0">
      <alignment horizontal="right" vertical="top" wrapText="1"/>
    </xf>
    <xf numFmtId="2" fontId="24" fillId="0" borderId="170" applyFill="0" applyProtection="0">
      <alignment horizontal="right" vertical="top" wrapText="1"/>
    </xf>
    <xf numFmtId="0" fontId="39" fillId="54" borderId="170"/>
    <xf numFmtId="0" fontId="39" fillId="54" borderId="170"/>
    <xf numFmtId="0" fontId="12" fillId="48" borderId="169" applyNumberFormat="0" applyFon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1" fontId="24" fillId="0" borderId="170" applyFill="0" applyProtection="0">
      <alignment horizontal="right" vertical="top" wrapText="1"/>
    </xf>
    <xf numFmtId="0" fontId="20" fillId="30" borderId="172" applyNumberFormat="0" applyAlignment="0" applyProtection="0"/>
    <xf numFmtId="1" fontId="24" fillId="0" borderId="170" applyFill="0" applyProtection="0">
      <alignment horizontal="right" vertical="top" wrapText="1"/>
    </xf>
    <xf numFmtId="0" fontId="39" fillId="54" borderId="170"/>
    <xf numFmtId="1"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39" fillId="54" borderId="170"/>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0" fontId="18" fillId="29" borderId="171" applyNumberFormat="0" applyAlignment="0" applyProtection="0"/>
    <xf numFmtId="0" fontId="39" fillId="54" borderId="170"/>
    <xf numFmtId="0" fontId="39" fillId="54" borderId="170"/>
    <xf numFmtId="2" fontId="12"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0" fontId="39" fillId="54" borderId="170"/>
    <xf numFmtId="0" fontId="39" fillId="54" borderId="170"/>
    <xf numFmtId="2" fontId="12" fillId="0" borderId="170" applyFill="0" applyProtection="0">
      <alignment horizontal="right" vertical="top" wrapText="1"/>
    </xf>
    <xf numFmtId="0" fontId="39" fillId="54" borderId="170"/>
    <xf numFmtId="0" fontId="12" fillId="48" borderId="169" applyNumberFormat="0" applyFont="0" applyAlignment="0" applyProtection="0"/>
    <xf numFmtId="0" fontId="39" fillId="54" borderId="170"/>
    <xf numFmtId="0" fontId="39" fillId="54" borderId="170"/>
    <xf numFmtId="0" fontId="39" fillId="54" borderId="170"/>
    <xf numFmtId="2" fontId="12" fillId="0" borderId="170" applyFill="0" applyProtection="0">
      <alignment horizontal="right" vertical="top" wrapText="1"/>
    </xf>
    <xf numFmtId="0" fontId="39" fillId="54" borderId="170"/>
    <xf numFmtId="0" fontId="28" fillId="30" borderId="171" applyNumberFormat="0" applyAlignment="0" applyProtection="0"/>
    <xf numFmtId="0" fontId="12" fillId="0" borderId="170" applyFill="0" applyProtection="0">
      <alignment horizontal="right" vertical="top" wrapText="1"/>
    </xf>
    <xf numFmtId="49" fontId="24" fillId="0" borderId="170" applyFill="0" applyProtection="0">
      <alignment horizontal="right"/>
    </xf>
    <xf numFmtId="0" fontId="39" fillId="54" borderId="170"/>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0" fontId="24"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39" fillId="54" borderId="170"/>
    <xf numFmtId="0" fontId="39" fillId="54" borderId="170"/>
    <xf numFmtId="1" fontId="24" fillId="0" borderId="170" applyFill="0" applyProtection="0">
      <alignment horizontal="right" vertical="top" wrapText="1"/>
    </xf>
    <xf numFmtId="2" fontId="12" fillId="0" borderId="170" applyFill="0" applyProtection="0">
      <alignment horizontal="right" vertical="top" wrapText="1"/>
    </xf>
    <xf numFmtId="49" fontId="24" fillId="0" borderId="170" applyFill="0" applyProtection="0">
      <alignment horizontal="right"/>
    </xf>
    <xf numFmtId="0" fontId="39" fillId="54" borderId="170"/>
    <xf numFmtId="0" fontId="16" fillId="32" borderId="170" applyNumberFormat="0" applyProtection="0">
      <alignment horizontal="left"/>
    </xf>
    <xf numFmtId="0" fontId="39" fillId="54" borderId="170"/>
    <xf numFmtId="0" fontId="16" fillId="32" borderId="170" applyNumberFormat="0" applyProtection="0">
      <alignment horizontal="right"/>
    </xf>
    <xf numFmtId="0" fontId="39" fillId="54" borderId="17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1" fontId="24"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right"/>
    </xf>
    <xf numFmtId="0" fontId="39" fillId="54" borderId="170"/>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49" fontId="24" fillId="0" borderId="170" applyFill="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0" fillId="30" borderId="172" applyNumberFormat="0" applyAlignment="0" applyProtection="0"/>
    <xf numFmtId="0" fontId="39" fillId="54" borderId="170"/>
    <xf numFmtId="2" fontId="12" fillId="0" borderId="170" applyFill="0" applyProtection="0">
      <alignment horizontal="right" vertical="top" wrapText="1"/>
    </xf>
    <xf numFmtId="0" fontId="16" fillId="32" borderId="170" applyNumberFormat="0" applyProtection="0">
      <alignment horizontal="right"/>
    </xf>
    <xf numFmtId="0" fontId="18" fillId="29" borderId="171" applyNumberForma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21" fillId="0" borderId="173" applyNumberFormat="0" applyFill="0" applyAlignment="0" applyProtection="0"/>
    <xf numFmtId="0" fontId="20" fillId="30" borderId="172" applyNumberFormat="0" applyAlignment="0" applyProtection="0"/>
    <xf numFmtId="0" fontId="21" fillId="0" borderId="173" applyNumberFormat="0" applyFill="0" applyAlignment="0" applyProtection="0"/>
    <xf numFmtId="0" fontId="16" fillId="32" borderId="170" applyNumberFormat="0" applyProtection="0">
      <alignment horizontal="right"/>
    </xf>
    <xf numFmtId="0" fontId="39" fillId="54" borderId="170"/>
    <xf numFmtId="1" fontId="12" fillId="0" borderId="170" applyFill="0" applyProtection="0">
      <alignment horizontal="right" vertical="top" wrapText="1"/>
    </xf>
    <xf numFmtId="0" fontId="20" fillId="30" borderId="172" applyNumberFormat="0" applyAlignment="0" applyProtection="0"/>
    <xf numFmtId="49" fontId="12" fillId="0" borderId="170" applyFill="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0" fontId="18" fillId="29" borderId="171" applyNumberFormat="0" applyAlignment="0" applyProtection="0"/>
    <xf numFmtId="0" fontId="21" fillId="0" borderId="173" applyNumberFormat="0" applyFill="0" applyAlignment="0" applyProtection="0"/>
    <xf numFmtId="2" fontId="12" fillId="0" borderId="170" applyFill="0" applyProtection="0">
      <alignment horizontal="right" vertical="top" wrapText="1"/>
    </xf>
    <xf numFmtId="0" fontId="16" fillId="32" borderId="170" applyNumberFormat="0" applyProtection="0">
      <alignment horizontal="right"/>
    </xf>
    <xf numFmtId="0" fontId="39" fillId="54" borderId="170"/>
    <xf numFmtId="0" fontId="21" fillId="0" borderId="173" applyNumberFormat="0" applyFill="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0" fontId="12" fillId="48" borderId="169" applyNumberFormat="0" applyFont="0" applyAlignment="0" applyProtection="0"/>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49" fontId="12"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28" fillId="30" borderId="171" applyNumberFormat="0" applyAlignment="0" applyProtection="0"/>
    <xf numFmtId="0" fontId="16" fillId="32" borderId="170" applyNumberFormat="0" applyProtection="0">
      <alignment horizontal="right"/>
    </xf>
    <xf numFmtId="49" fontId="12" fillId="0" borderId="170" applyFill="0" applyProtection="0">
      <alignment horizontal="right"/>
    </xf>
    <xf numFmtId="49" fontId="24" fillId="0" borderId="170" applyFill="0" applyProtection="0">
      <alignment horizontal="right"/>
    </xf>
    <xf numFmtId="1" fontId="24" fillId="0" borderId="170" applyFill="0" applyProtection="0">
      <alignment horizontal="right" vertical="top" wrapText="1"/>
    </xf>
    <xf numFmtId="0" fontId="39" fillId="54" borderId="170"/>
    <xf numFmtId="0" fontId="16" fillId="32" borderId="170" applyNumberFormat="0" applyProtection="0">
      <alignment horizontal="left"/>
    </xf>
    <xf numFmtId="49" fontId="12" fillId="0" borderId="170" applyFill="0" applyProtection="0">
      <alignment horizontal="right"/>
    </xf>
    <xf numFmtId="0" fontId="21" fillId="0" borderId="173" applyNumberFormat="0" applyFill="0" applyAlignment="0" applyProtection="0"/>
    <xf numFmtId="0" fontId="16" fillId="32" borderId="170" applyNumberFormat="0" applyProtection="0">
      <alignment horizontal="left"/>
    </xf>
    <xf numFmtId="0" fontId="20" fillId="30" borderId="172" applyNumberFormat="0" applyAlignment="0" applyProtection="0"/>
    <xf numFmtId="0" fontId="16" fillId="32" borderId="170" applyNumberFormat="0" applyProtection="0">
      <alignment horizontal="right"/>
    </xf>
    <xf numFmtId="2"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right"/>
    </xf>
    <xf numFmtId="0" fontId="12" fillId="48" borderId="169" applyNumberFormat="0" applyFont="0" applyAlignment="0" applyProtection="0"/>
    <xf numFmtId="0" fontId="16" fillId="32" borderId="170" applyNumberFormat="0" applyProtection="0">
      <alignment horizontal="left"/>
    </xf>
    <xf numFmtId="0" fontId="16" fillId="32" borderId="170" applyNumberFormat="0" applyProtection="0">
      <alignment horizontal="right"/>
    </xf>
    <xf numFmtId="2" fontId="12" fillId="0" borderId="170" applyFill="0" applyProtection="0">
      <alignment horizontal="right" vertical="top" wrapText="1"/>
    </xf>
    <xf numFmtId="0" fontId="16" fillId="32" borderId="170" applyNumberFormat="0" applyProtection="0">
      <alignment horizontal="left"/>
    </xf>
    <xf numFmtId="49" fontId="12" fillId="0" borderId="170" applyFill="0" applyProtection="0">
      <alignment horizontal="right"/>
    </xf>
    <xf numFmtId="49" fontId="12" fillId="0" borderId="170" applyFill="0" applyProtection="0">
      <alignment horizontal="right"/>
    </xf>
    <xf numFmtId="0" fontId="39" fillId="54" borderId="170"/>
    <xf numFmtId="1" fontId="24" fillId="0" borderId="170" applyFill="0" applyProtection="0">
      <alignment horizontal="right" vertical="top" wrapText="1"/>
    </xf>
    <xf numFmtId="0" fontId="28" fillId="30" borderId="171" applyNumberFormat="0" applyAlignment="0" applyProtection="0"/>
    <xf numFmtId="0" fontId="16" fillId="32" borderId="170" applyNumberFormat="0" applyProtection="0">
      <alignment horizontal="right"/>
    </xf>
    <xf numFmtId="0" fontId="39" fillId="54" borderId="170"/>
    <xf numFmtId="0" fontId="28" fillId="30" borderId="171" applyNumberFormat="0" applyAlignment="0" applyProtection="0"/>
    <xf numFmtId="0"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left"/>
    </xf>
    <xf numFmtId="0" fontId="39" fillId="54" borderId="170"/>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8" fillId="30" borderId="171" applyNumberFormat="0" applyAlignment="0" applyProtection="0"/>
    <xf numFmtId="0" fontId="24"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24" fillId="0" borderId="170" applyFill="0" applyProtection="0">
      <alignment horizontal="right" vertical="top" wrapText="1"/>
    </xf>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49" fontId="24" fillId="0" borderId="170" applyFill="0" applyProtection="0">
      <alignment horizontal="right"/>
    </xf>
    <xf numFmtId="2" fontId="24" fillId="0" borderId="170" applyFill="0" applyProtection="0">
      <alignment horizontal="right" vertical="top" wrapText="1"/>
    </xf>
    <xf numFmtId="0" fontId="12" fillId="0" borderId="170" applyFill="0" applyProtection="0">
      <alignment horizontal="right" vertical="top" wrapText="1"/>
    </xf>
    <xf numFmtId="0" fontId="16" fillId="32" borderId="170" applyNumberFormat="0" applyProtection="0">
      <alignment horizontal="left"/>
    </xf>
    <xf numFmtId="0" fontId="39" fillId="54" borderId="170"/>
    <xf numFmtId="0" fontId="16" fillId="32" borderId="170" applyNumberFormat="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18" fillId="29" borderId="171" applyNumberFormat="0" applyAlignment="0" applyProtection="0"/>
    <xf numFmtId="0" fontId="12" fillId="48" borderId="169" applyNumberFormat="0" applyFont="0" applyAlignment="0" applyProtection="0"/>
    <xf numFmtId="2" fontId="24" fillId="0" borderId="170" applyFill="0" applyProtection="0">
      <alignment horizontal="right" vertical="top" wrapText="1"/>
    </xf>
    <xf numFmtId="0" fontId="16" fillId="32" borderId="170" applyNumberFormat="0" applyProtection="0">
      <alignment horizontal="left"/>
    </xf>
    <xf numFmtId="2" fontId="24" fillId="0" borderId="170" applyFill="0" applyProtection="0">
      <alignment horizontal="right" vertical="top" wrapText="1"/>
    </xf>
    <xf numFmtId="0" fontId="18" fillId="29" borderId="171"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39" fillId="54" borderId="170"/>
    <xf numFmtId="0" fontId="21" fillId="0" borderId="173" applyNumberFormat="0" applyFill="0" applyAlignment="0" applyProtection="0"/>
    <xf numFmtId="0" fontId="20" fillId="30" borderId="172" applyNumberFormat="0" applyAlignment="0" applyProtection="0"/>
    <xf numFmtId="0" fontId="39" fillId="54" borderId="170"/>
    <xf numFmtId="0"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4"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16" fillId="32" borderId="170" applyNumberFormat="0" applyProtection="0">
      <alignment horizontal="left"/>
    </xf>
    <xf numFmtId="1" fontId="24" fillId="0" borderId="170" applyFill="0" applyProtection="0">
      <alignment horizontal="right" vertical="top" wrapText="1"/>
    </xf>
    <xf numFmtId="0" fontId="16" fillId="32" borderId="170" applyNumberFormat="0" applyProtection="0">
      <alignment horizontal="left"/>
    </xf>
    <xf numFmtId="0" fontId="39" fillId="54" borderId="170"/>
    <xf numFmtId="0" fontId="20" fillId="30" borderId="172" applyNumberFormat="0" applyAlignment="0" applyProtection="0"/>
    <xf numFmtId="2" fontId="12" fillId="0" borderId="170" applyFill="0" applyProtection="0">
      <alignment horizontal="right" vertical="top" wrapText="1"/>
    </xf>
    <xf numFmtId="0" fontId="16" fillId="32" borderId="170" applyNumberFormat="0" applyProtection="0">
      <alignment horizontal="right"/>
    </xf>
    <xf numFmtId="0" fontId="21" fillId="0" borderId="173" applyNumberFormat="0" applyFill="0" applyAlignment="0" applyProtection="0"/>
    <xf numFmtId="1"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6" fillId="32" borderId="170" applyNumberFormat="0" applyProtection="0">
      <alignment horizontal="right"/>
    </xf>
    <xf numFmtId="0" fontId="16" fillId="32" borderId="170" applyNumberFormat="0" applyProtection="0">
      <alignment horizontal="left"/>
    </xf>
    <xf numFmtId="49" fontId="24" fillId="0" borderId="170" applyFill="0" applyProtection="0">
      <alignment horizontal="right"/>
    </xf>
    <xf numFmtId="0" fontId="20" fillId="30" borderId="172" applyNumberFormat="0" applyAlignment="0" applyProtection="0"/>
    <xf numFmtId="2" fontId="24" fillId="0" borderId="170" applyFill="0" applyProtection="0">
      <alignment horizontal="right" vertical="top" wrapText="1"/>
    </xf>
    <xf numFmtId="0" fontId="16" fillId="32" borderId="170" applyNumberFormat="0" applyProtection="0">
      <alignment horizontal="right"/>
    </xf>
    <xf numFmtId="49" fontId="12" fillId="0" borderId="170" applyFill="0" applyProtection="0">
      <alignment horizontal="right"/>
    </xf>
    <xf numFmtId="0" fontId="16" fillId="32" borderId="170" applyNumberFormat="0" applyProtection="0">
      <alignment horizontal="left"/>
    </xf>
    <xf numFmtId="0" fontId="21" fillId="0" borderId="173" applyNumberFormat="0" applyFill="0" applyAlignment="0" applyProtection="0"/>
    <xf numFmtId="0" fontId="39" fillId="54" borderId="170"/>
    <xf numFmtId="0" fontId="28" fillId="30" borderId="171" applyNumberFormat="0" applyAlignment="0" applyProtection="0"/>
    <xf numFmtId="0" fontId="16" fillId="32" borderId="170" applyNumberFormat="0" applyProtection="0">
      <alignment horizontal="left"/>
    </xf>
    <xf numFmtId="0" fontId="12" fillId="0" borderId="170" applyFill="0" applyProtection="0">
      <alignment horizontal="right" vertical="top" wrapText="1"/>
    </xf>
    <xf numFmtId="0" fontId="16" fillId="32" borderId="170" applyNumberFormat="0" applyProtection="0">
      <alignment horizontal="right"/>
    </xf>
    <xf numFmtId="2" fontId="24"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49" fontId="24" fillId="0" borderId="170" applyFill="0" applyProtection="0">
      <alignment horizontal="right"/>
    </xf>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0" fontId="39" fillId="54" borderId="170"/>
    <xf numFmtId="0" fontId="12" fillId="0" borderId="170" applyFill="0" applyProtection="0">
      <alignment horizontal="right" vertical="top" wrapText="1"/>
    </xf>
    <xf numFmtId="49" fontId="12" fillId="0" borderId="170" applyFill="0" applyProtection="0">
      <alignment horizontal="right"/>
    </xf>
    <xf numFmtId="49" fontId="24" fillId="0" borderId="170" applyFill="0" applyProtection="0">
      <alignment horizontal="right"/>
    </xf>
    <xf numFmtId="0" fontId="12" fillId="0" borderId="170" applyFill="0" applyProtection="0">
      <alignment horizontal="right" vertical="top" wrapText="1"/>
    </xf>
    <xf numFmtId="0" fontId="24"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0" fontId="39" fillId="54" borderId="170"/>
    <xf numFmtId="0" fontId="39" fillId="54" borderId="170"/>
    <xf numFmtId="0" fontId="39" fillId="54" borderId="170"/>
    <xf numFmtId="0" fontId="16" fillId="32" borderId="170" applyNumberFormat="0" applyProtection="0">
      <alignment horizontal="right"/>
    </xf>
    <xf numFmtId="0" fontId="16" fillId="32" borderId="170" applyNumberFormat="0" applyProtection="0">
      <alignment horizontal="right"/>
    </xf>
    <xf numFmtId="0" fontId="16" fillId="32" borderId="170" applyNumberFormat="0" applyProtection="0">
      <alignment horizontal="left"/>
    </xf>
    <xf numFmtId="0" fontId="39" fillId="54" borderId="170"/>
    <xf numFmtId="49" fontId="24" fillId="0" borderId="170" applyFill="0" applyProtection="0">
      <alignment horizontal="right"/>
    </xf>
    <xf numFmtId="2" fontId="24" fillId="0" borderId="170" applyFill="0" applyProtection="0">
      <alignment horizontal="right" vertical="top" wrapText="1"/>
    </xf>
    <xf numFmtId="0" fontId="24" fillId="0" borderId="170" applyFill="0" applyProtection="0">
      <alignment horizontal="right" vertical="top" wrapText="1"/>
    </xf>
    <xf numFmtId="49" fontId="12" fillId="0" borderId="170" applyFill="0" applyProtection="0">
      <alignment horizontal="right"/>
    </xf>
    <xf numFmtId="0" fontId="16" fillId="32" borderId="170" applyNumberFormat="0" applyProtection="0">
      <alignment horizontal="right"/>
    </xf>
    <xf numFmtId="49" fontId="24" fillId="0" borderId="170" applyFill="0" applyProtection="0">
      <alignment horizontal="right"/>
    </xf>
    <xf numFmtId="49" fontId="24" fillId="0" borderId="170" applyFill="0" applyProtection="0">
      <alignment horizontal="right"/>
    </xf>
    <xf numFmtId="1" fontId="12" fillId="0" borderId="170" applyFill="0" applyProtection="0">
      <alignment horizontal="right" vertical="top" wrapText="1"/>
    </xf>
    <xf numFmtId="0" fontId="39" fillId="54" borderId="170"/>
    <xf numFmtId="0" fontId="20" fillId="30" borderId="172" applyNumberFormat="0" applyAlignment="0" applyProtection="0"/>
    <xf numFmtId="0" fontId="16" fillId="32" borderId="170" applyNumberFormat="0" applyProtection="0">
      <alignment horizontal="left"/>
    </xf>
    <xf numFmtId="1" fontId="12" fillId="0" borderId="170" applyFill="0" applyProtection="0">
      <alignment horizontal="right" vertical="top" wrapText="1"/>
    </xf>
    <xf numFmtId="0" fontId="16" fillId="32" borderId="170" applyNumberFormat="0" applyProtection="0">
      <alignment horizontal="right"/>
    </xf>
    <xf numFmtId="2" fontId="12" fillId="0" borderId="170" applyFill="0" applyProtection="0">
      <alignment horizontal="right" vertical="top" wrapText="1"/>
    </xf>
    <xf numFmtId="2"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16" fillId="32" borderId="170" applyNumberFormat="0" applyProtection="0">
      <alignment horizontal="right"/>
    </xf>
    <xf numFmtId="0" fontId="16" fillId="32" borderId="170" applyNumberFormat="0" applyProtection="0">
      <alignment horizontal="right"/>
    </xf>
    <xf numFmtId="1" fontId="24" fillId="0" borderId="170" applyFill="0" applyProtection="0">
      <alignment horizontal="right" vertical="top" wrapText="1"/>
    </xf>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1" fontId="24" fillId="0" borderId="170" applyFill="0" applyProtection="0">
      <alignment horizontal="right" vertical="top" wrapText="1"/>
    </xf>
    <xf numFmtId="2" fontId="24" fillId="0" borderId="170" applyFill="0" applyProtection="0">
      <alignment horizontal="right" vertical="top" wrapText="1"/>
    </xf>
    <xf numFmtId="1" fontId="24" fillId="0" borderId="170" applyFill="0" applyProtection="0">
      <alignment horizontal="right" vertical="top" wrapText="1"/>
    </xf>
    <xf numFmtId="2" fontId="12" fillId="0" borderId="170" applyFill="0" applyProtection="0">
      <alignment horizontal="right" vertical="top" wrapText="1"/>
    </xf>
    <xf numFmtId="0" fontId="24" fillId="0" borderId="170" applyFill="0" applyProtection="0">
      <alignment horizontal="right" vertical="top" wrapText="1"/>
    </xf>
    <xf numFmtId="0" fontId="12" fillId="48" borderId="169" applyNumberFormat="0" applyFont="0" applyAlignment="0" applyProtection="0"/>
    <xf numFmtId="0" fontId="39" fillId="54" borderId="170"/>
    <xf numFmtId="0" fontId="18" fillId="29" borderId="171" applyNumberFormat="0" applyAlignment="0" applyProtection="0"/>
    <xf numFmtId="49" fontId="12" fillId="0" borderId="170" applyFill="0" applyProtection="0">
      <alignment horizontal="right"/>
    </xf>
    <xf numFmtId="1" fontId="24"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2"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8" fillId="29" borderId="171" applyNumberFormat="0" applyAlignment="0" applyProtection="0"/>
    <xf numFmtId="0" fontId="20" fillId="30" borderId="172" applyNumberFormat="0" applyAlignment="0" applyProtection="0"/>
    <xf numFmtId="2" fontId="12" fillId="0" borderId="170" applyFill="0" applyProtection="0">
      <alignment horizontal="right" vertical="top" wrapText="1"/>
    </xf>
    <xf numFmtId="0" fontId="39" fillId="54" borderId="170"/>
    <xf numFmtId="49" fontId="12" fillId="0" borderId="170" applyFill="0" applyProtection="0">
      <alignment horizontal="right"/>
    </xf>
    <xf numFmtId="0" fontId="21" fillId="0" borderId="173" applyNumberFormat="0" applyFill="0" applyAlignment="0" applyProtection="0"/>
    <xf numFmtId="0" fontId="12"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1" fontId="24" fillId="0" borderId="170" applyFill="0" applyProtection="0">
      <alignment horizontal="right" vertical="top" wrapText="1"/>
    </xf>
    <xf numFmtId="0" fontId="12"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0" fontId="28" fillId="30" borderId="171" applyNumberFormat="0" applyAlignment="0" applyProtection="0"/>
    <xf numFmtId="0" fontId="24"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21" fillId="0" borderId="173" applyNumberFormat="0" applyFill="0" applyAlignment="0" applyProtection="0"/>
    <xf numFmtId="49" fontId="12" fillId="0" borderId="170" applyFill="0" applyProtection="0">
      <alignment horizontal="right"/>
    </xf>
    <xf numFmtId="0" fontId="12" fillId="0" borderId="170" applyFill="0" applyProtection="0">
      <alignment horizontal="right" vertical="top" wrapText="1"/>
    </xf>
    <xf numFmtId="0" fontId="39" fillId="54" borderId="170"/>
    <xf numFmtId="0" fontId="39" fillId="54" borderId="170"/>
    <xf numFmtId="0" fontId="39" fillId="54" borderId="170"/>
    <xf numFmtId="0" fontId="28" fillId="30" borderId="171" applyNumberFormat="0" applyAlignment="0" applyProtection="0"/>
    <xf numFmtId="49" fontId="12" fillId="0" borderId="170" applyFill="0" applyProtection="0">
      <alignment horizontal="right"/>
    </xf>
    <xf numFmtId="49" fontId="24" fillId="0" borderId="170" applyFill="0" applyProtection="0">
      <alignment horizontal="right"/>
    </xf>
    <xf numFmtId="49" fontId="24" fillId="0" borderId="170" applyFill="0" applyProtection="0">
      <alignment horizontal="right"/>
    </xf>
    <xf numFmtId="0" fontId="12" fillId="48" borderId="169" applyNumberFormat="0" applyFont="0" applyAlignment="0" applyProtection="0"/>
    <xf numFmtId="49" fontId="12" fillId="0" borderId="170" applyFill="0" applyProtection="0">
      <alignment horizontal="right"/>
    </xf>
    <xf numFmtId="49" fontId="24" fillId="0" borderId="170" applyFill="0" applyProtection="0">
      <alignment horizontal="right"/>
    </xf>
    <xf numFmtId="0" fontId="39" fillId="54" borderId="170"/>
    <xf numFmtId="0" fontId="39" fillId="54" borderId="170"/>
    <xf numFmtId="0" fontId="16" fillId="32" borderId="170" applyNumberFormat="0" applyProtection="0">
      <alignment horizontal="right"/>
    </xf>
    <xf numFmtId="0" fontId="39" fillId="54" borderId="170"/>
    <xf numFmtId="2" fontId="12" fillId="0" borderId="170" applyFill="0" applyProtection="0">
      <alignment horizontal="right" vertical="top" wrapText="1"/>
    </xf>
    <xf numFmtId="1" fontId="12"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0" fontId="18" fillId="29" borderId="171" applyNumberFormat="0" applyAlignment="0" applyProtection="0"/>
    <xf numFmtId="0" fontId="21" fillId="0" borderId="173" applyNumberFormat="0" applyFill="0" applyAlignment="0" applyProtection="0"/>
    <xf numFmtId="49" fontId="12" fillId="0" borderId="170" applyFill="0" applyProtection="0">
      <alignment horizontal="right"/>
    </xf>
    <xf numFmtId="0" fontId="39" fillId="54" borderId="170"/>
    <xf numFmtId="1" fontId="24" fillId="0" borderId="170" applyFill="0" applyProtection="0">
      <alignment horizontal="right" vertical="top" wrapText="1"/>
    </xf>
    <xf numFmtId="1" fontId="24" fillId="0" borderId="170" applyFill="0" applyProtection="0">
      <alignment horizontal="right" vertical="top" wrapText="1"/>
    </xf>
    <xf numFmtId="0" fontId="21" fillId="0" borderId="173" applyNumberFormat="0" applyFill="0" applyAlignment="0" applyProtection="0"/>
    <xf numFmtId="0" fontId="24" fillId="0" borderId="170" applyFill="0" applyProtection="0">
      <alignment horizontal="right" vertical="top" wrapText="1"/>
    </xf>
    <xf numFmtId="2" fontId="24" fillId="0" borderId="170" applyFill="0" applyProtection="0">
      <alignment horizontal="right" vertical="top" wrapText="1"/>
    </xf>
    <xf numFmtId="0" fontId="21" fillId="0" borderId="173" applyNumberFormat="0" applyFill="0" applyAlignment="0" applyProtection="0"/>
    <xf numFmtId="1" fontId="24" fillId="0" borderId="170" applyFill="0" applyProtection="0">
      <alignment horizontal="right" vertical="top" wrapText="1"/>
    </xf>
    <xf numFmtId="0" fontId="12" fillId="0" borderId="170" applyFill="0" applyProtection="0">
      <alignment horizontal="right" vertical="top" wrapText="1"/>
    </xf>
    <xf numFmtId="0" fontId="21" fillId="0" borderId="173" applyNumberFormat="0" applyFill="0" applyAlignment="0" applyProtection="0"/>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21" fillId="0" borderId="173" applyNumberFormat="0" applyFill="0" applyAlignment="0" applyProtection="0"/>
    <xf numFmtId="0" fontId="21" fillId="0" borderId="173" applyNumberFormat="0" applyFill="0" applyAlignment="0" applyProtection="0"/>
    <xf numFmtId="0" fontId="12" fillId="0" borderId="170" applyFill="0" applyProtection="0">
      <alignment horizontal="right" vertical="top" wrapText="1"/>
    </xf>
    <xf numFmtId="0" fontId="12" fillId="0" borderId="170" applyFill="0" applyProtection="0">
      <alignment horizontal="right" vertical="top" wrapText="1"/>
    </xf>
    <xf numFmtId="1" fontId="24"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0" fontId="39" fillId="54" borderId="170"/>
    <xf numFmtId="0" fontId="16" fillId="32" borderId="170" applyNumberFormat="0" applyProtection="0">
      <alignment horizontal="left"/>
    </xf>
    <xf numFmtId="0" fontId="16" fillId="32" borderId="170" applyNumberFormat="0" applyProtection="0">
      <alignment horizontal="right"/>
    </xf>
    <xf numFmtId="0" fontId="28" fillId="30" borderId="171" applyNumberFormat="0" applyAlignment="0" applyProtection="0"/>
    <xf numFmtId="0" fontId="12" fillId="0" borderId="170" applyFill="0" applyProtection="0">
      <alignment horizontal="right" vertical="top" wrapText="1"/>
    </xf>
    <xf numFmtId="2" fontId="12" fillId="0" borderId="170" applyFill="0" applyProtection="0">
      <alignment horizontal="right" vertical="top" wrapText="1"/>
    </xf>
    <xf numFmtId="1" fontId="24" fillId="0" borderId="170" applyFill="0" applyProtection="0">
      <alignment horizontal="right" vertical="top" wrapText="1"/>
    </xf>
    <xf numFmtId="0" fontId="12" fillId="48" borderId="169" applyNumberFormat="0" applyFont="0" applyAlignment="0" applyProtection="0"/>
    <xf numFmtId="1" fontId="12" fillId="0" borderId="170" applyFill="0" applyProtection="0">
      <alignment horizontal="right" vertical="top" wrapText="1"/>
    </xf>
    <xf numFmtId="0" fontId="16" fillId="32" borderId="170" applyNumberFormat="0" applyProtection="0">
      <alignment horizontal="right"/>
    </xf>
    <xf numFmtId="0" fontId="20" fillId="30" borderId="172" applyNumberFormat="0" applyAlignment="0" applyProtection="0"/>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2" fillId="48" borderId="169" applyNumberFormat="0" applyFont="0" applyAlignment="0" applyProtection="0"/>
    <xf numFmtId="0" fontId="16" fillId="32" borderId="170" applyNumberFormat="0" applyProtection="0">
      <alignment horizontal="right"/>
    </xf>
    <xf numFmtId="1" fontId="12"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2" fontId="12" fillId="0" borderId="170" applyFill="0" applyProtection="0">
      <alignment horizontal="right" vertical="top" wrapText="1"/>
    </xf>
    <xf numFmtId="2" fontId="12" fillId="0" borderId="170" applyFill="0" applyProtection="0">
      <alignment horizontal="right" vertical="top" wrapText="1"/>
    </xf>
    <xf numFmtId="49" fontId="12" fillId="0" borderId="170" applyFill="0" applyProtection="0">
      <alignment horizontal="right"/>
    </xf>
    <xf numFmtId="0" fontId="39" fillId="54" borderId="170"/>
    <xf numFmtId="0"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0" fontId="39" fillId="54" borderId="170"/>
    <xf numFmtId="49" fontId="24" fillId="0" borderId="170" applyFill="0" applyProtection="0">
      <alignment horizontal="right"/>
    </xf>
    <xf numFmtId="0" fontId="21" fillId="0" borderId="173" applyNumberFormat="0" applyFill="0" applyAlignment="0" applyProtection="0"/>
    <xf numFmtId="2" fontId="24" fillId="0" borderId="170" applyFill="0" applyProtection="0">
      <alignment horizontal="right" vertical="top" wrapText="1"/>
    </xf>
    <xf numFmtId="1" fontId="12" fillId="0" borderId="170" applyFill="0" applyProtection="0">
      <alignment horizontal="right" vertical="top" wrapText="1"/>
    </xf>
    <xf numFmtId="0" fontId="39" fillId="54" borderId="170"/>
    <xf numFmtId="0" fontId="18" fillId="29" borderId="171" applyNumberFormat="0" applyAlignment="0" applyProtection="0"/>
    <xf numFmtId="0" fontId="18" fillId="29" borderId="171" applyNumberFormat="0" applyAlignment="0" applyProtection="0"/>
    <xf numFmtId="1" fontId="12" fillId="0" borderId="170" applyFill="0" applyProtection="0">
      <alignment horizontal="right" vertical="top" wrapText="1"/>
    </xf>
    <xf numFmtId="0" fontId="18" fillId="29" borderId="171" applyNumberFormat="0" applyAlignment="0" applyProtection="0"/>
    <xf numFmtId="2" fontId="24" fillId="0" borderId="170" applyFill="0" applyProtection="0">
      <alignment horizontal="right" vertical="top" wrapText="1"/>
    </xf>
    <xf numFmtId="49" fontId="24" fillId="0" borderId="170" applyFill="0" applyProtection="0">
      <alignment horizontal="right"/>
    </xf>
    <xf numFmtId="0" fontId="28" fillId="30" borderId="171" applyNumberFormat="0" applyAlignment="0" applyProtection="0"/>
    <xf numFmtId="0" fontId="28" fillId="30" borderId="171" applyNumberFormat="0" applyAlignment="0" applyProtection="0"/>
    <xf numFmtId="0" fontId="24"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12" fillId="0" borderId="170" applyFill="0" applyProtection="0">
      <alignment horizontal="right" vertical="top" wrapText="1"/>
    </xf>
    <xf numFmtId="2" fontId="12"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0" fontId="20" fillId="30" borderId="172" applyNumberFormat="0" applyAlignment="0" applyProtection="0"/>
    <xf numFmtId="0" fontId="39" fillId="54" borderId="170"/>
    <xf numFmtId="0" fontId="16" fillId="32" borderId="170" applyNumberFormat="0" applyProtection="0">
      <alignment horizontal="right"/>
    </xf>
    <xf numFmtId="0" fontId="16" fillId="32" borderId="170" applyNumberFormat="0" applyProtection="0">
      <alignment horizontal="left"/>
    </xf>
    <xf numFmtId="49" fontId="12" fillId="0" borderId="170" applyFill="0" applyProtection="0">
      <alignment horizontal="right"/>
    </xf>
    <xf numFmtId="0" fontId="39" fillId="54" borderId="170"/>
    <xf numFmtId="0" fontId="39" fillId="54" borderId="170"/>
    <xf numFmtId="2" fontId="24" fillId="0" borderId="170" applyFill="0" applyProtection="0">
      <alignment horizontal="right" vertical="top" wrapText="1"/>
    </xf>
    <xf numFmtId="0" fontId="39" fillId="54" borderId="170"/>
    <xf numFmtId="0" fontId="39" fillId="54" borderId="170"/>
    <xf numFmtId="49" fontId="12" fillId="0" borderId="170" applyFill="0" applyProtection="0">
      <alignment horizontal="right"/>
    </xf>
    <xf numFmtId="2" fontId="24" fillId="0" borderId="170" applyFill="0" applyProtection="0">
      <alignment horizontal="right" vertical="top" wrapText="1"/>
    </xf>
    <xf numFmtId="0" fontId="21" fillId="0" borderId="173" applyNumberFormat="0" applyFill="0" applyAlignment="0" applyProtection="0"/>
    <xf numFmtId="1" fontId="12" fillId="0" borderId="170" applyFill="0" applyProtection="0">
      <alignment horizontal="right" vertical="top" wrapText="1"/>
    </xf>
    <xf numFmtId="49" fontId="24" fillId="0" borderId="170" applyFill="0" applyProtection="0">
      <alignment horizontal="right"/>
    </xf>
    <xf numFmtId="0" fontId="16" fillId="32" borderId="170" applyNumberFormat="0" applyProtection="0">
      <alignment horizontal="left"/>
    </xf>
    <xf numFmtId="2" fontId="12" fillId="0" borderId="170" applyFill="0" applyProtection="0">
      <alignment horizontal="right" vertical="top" wrapText="1"/>
    </xf>
    <xf numFmtId="0" fontId="24" fillId="0" borderId="170" applyFill="0" applyProtection="0">
      <alignment horizontal="right" vertical="top" wrapText="1"/>
    </xf>
    <xf numFmtId="2" fontId="12" fillId="0" borderId="170" applyFill="0" applyProtection="0">
      <alignment horizontal="right" vertical="top" wrapText="1"/>
    </xf>
    <xf numFmtId="0"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0" fontId="39" fillId="54" borderId="170"/>
    <xf numFmtId="0" fontId="39" fillId="54" borderId="170"/>
    <xf numFmtId="0" fontId="18" fillId="29" borderId="171" applyNumberFormat="0" applyAlignment="0" applyProtection="0"/>
    <xf numFmtId="49" fontId="24" fillId="0" borderId="170" applyFill="0" applyProtection="0">
      <alignment horizontal="right"/>
    </xf>
    <xf numFmtId="0" fontId="12" fillId="0" borderId="170" applyFill="0" applyProtection="0">
      <alignment horizontal="right" vertical="top" wrapText="1"/>
    </xf>
    <xf numFmtId="49" fontId="24" fillId="0" borderId="170" applyFill="0" applyProtection="0">
      <alignment horizontal="right"/>
    </xf>
    <xf numFmtId="0" fontId="12" fillId="0" borderId="170" applyFill="0" applyProtection="0">
      <alignment horizontal="right" vertical="top" wrapText="1"/>
    </xf>
    <xf numFmtId="1" fontId="24" fillId="0" borderId="170" applyFill="0" applyProtection="0">
      <alignment horizontal="right" vertical="top" wrapText="1"/>
    </xf>
    <xf numFmtId="1" fontId="24" fillId="0" borderId="170" applyFill="0" applyProtection="0">
      <alignment horizontal="right" vertical="top" wrapText="1"/>
    </xf>
    <xf numFmtId="0" fontId="39" fillId="54" borderId="170"/>
    <xf numFmtId="49" fontId="12" fillId="0" borderId="170" applyFill="0" applyProtection="0">
      <alignment horizontal="right"/>
    </xf>
    <xf numFmtId="49" fontId="12" fillId="0" borderId="170" applyFill="0" applyProtection="0">
      <alignment horizontal="right"/>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right"/>
    </xf>
    <xf numFmtId="0" fontId="12" fillId="0" borderId="170" applyFill="0" applyProtection="0">
      <alignment horizontal="right" vertical="top" wrapText="1"/>
    </xf>
    <xf numFmtId="1" fontId="12" fillId="0" borderId="170" applyFill="0" applyProtection="0">
      <alignment horizontal="right" vertical="top" wrapText="1"/>
    </xf>
    <xf numFmtId="0" fontId="39" fillId="54" borderId="170"/>
    <xf numFmtId="49" fontId="12" fillId="0" borderId="170" applyFill="0" applyProtection="0">
      <alignment horizontal="right"/>
    </xf>
    <xf numFmtId="2" fontId="24" fillId="0" borderId="170" applyFill="0" applyProtection="0">
      <alignment horizontal="right" vertical="top" wrapText="1"/>
    </xf>
    <xf numFmtId="0" fontId="39" fillId="54" borderId="170"/>
    <xf numFmtId="0" fontId="39" fillId="54" borderId="170"/>
    <xf numFmtId="0" fontId="39" fillId="54" borderId="170"/>
    <xf numFmtId="0" fontId="39" fillId="54" borderId="170"/>
    <xf numFmtId="49" fontId="12" fillId="0" borderId="170" applyFill="0" applyProtection="0">
      <alignment horizontal="right"/>
    </xf>
    <xf numFmtId="0" fontId="24" fillId="0" borderId="170" applyFill="0" applyProtection="0">
      <alignment horizontal="right" vertical="top" wrapText="1"/>
    </xf>
    <xf numFmtId="2" fontId="12" fillId="0" borderId="170" applyFill="0" applyProtection="0">
      <alignment horizontal="right" vertical="top" wrapText="1"/>
    </xf>
    <xf numFmtId="0" fontId="21" fillId="0" borderId="173" applyNumberFormat="0" applyFill="0" applyAlignment="0" applyProtection="0"/>
    <xf numFmtId="0" fontId="16" fillId="32" borderId="170" applyNumberFormat="0" applyProtection="0">
      <alignment horizontal="right"/>
    </xf>
    <xf numFmtId="0" fontId="21" fillId="0" borderId="173" applyNumberFormat="0" applyFill="0" applyAlignment="0" applyProtection="0"/>
    <xf numFmtId="0" fontId="24" fillId="0" borderId="170" applyFill="0" applyProtection="0">
      <alignment horizontal="right" vertical="top" wrapText="1"/>
    </xf>
    <xf numFmtId="49" fontId="24" fillId="0" borderId="170" applyFill="0" applyProtection="0">
      <alignment horizontal="right"/>
    </xf>
    <xf numFmtId="2" fontId="12" fillId="0" borderId="170" applyFill="0" applyProtection="0">
      <alignment horizontal="right" vertical="top" wrapText="1"/>
    </xf>
    <xf numFmtId="0" fontId="28" fillId="30" borderId="171" applyNumberFormat="0" applyAlignment="0" applyProtection="0"/>
    <xf numFmtId="0" fontId="18" fillId="29" borderId="171" applyNumberFormat="0" applyAlignment="0" applyProtection="0"/>
    <xf numFmtId="0" fontId="18" fillId="29" borderId="171" applyNumberFormat="0" applyAlignment="0" applyProtection="0"/>
    <xf numFmtId="0" fontId="39" fillId="54" borderId="170"/>
    <xf numFmtId="49" fontId="24" fillId="0" borderId="170" applyFill="0" applyProtection="0">
      <alignment horizontal="right"/>
    </xf>
    <xf numFmtId="0" fontId="20" fillId="30" borderId="172" applyNumberFormat="0" applyAlignment="0" applyProtection="0"/>
    <xf numFmtId="0" fontId="12" fillId="0" borderId="170" applyFill="0" applyProtection="0">
      <alignment horizontal="right" vertical="top" wrapText="1"/>
    </xf>
    <xf numFmtId="0" fontId="16" fillId="32" borderId="170" applyNumberFormat="0" applyProtection="0">
      <alignment horizontal="left"/>
    </xf>
    <xf numFmtId="1" fontId="12" fillId="0" borderId="170" applyFill="0" applyProtection="0">
      <alignment horizontal="right" vertical="top" wrapText="1"/>
    </xf>
    <xf numFmtId="1" fontId="12" fillId="0" borderId="170" applyFill="0" applyProtection="0">
      <alignment horizontal="right" vertical="top" wrapText="1"/>
    </xf>
    <xf numFmtId="2"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49" fontId="24" fillId="0" borderId="170" applyFill="0" applyProtection="0">
      <alignment horizontal="right"/>
    </xf>
    <xf numFmtId="2" fontId="24" fillId="0" borderId="170" applyFill="0" applyProtection="0">
      <alignment horizontal="right" vertical="top" wrapText="1"/>
    </xf>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49" fontId="24" fillId="0" borderId="170" applyFill="0" applyProtection="0">
      <alignment horizontal="right"/>
    </xf>
    <xf numFmtId="0" fontId="12" fillId="48" borderId="169" applyNumberFormat="0" applyFont="0" applyAlignment="0" applyProtection="0"/>
    <xf numFmtId="0" fontId="21" fillId="0" borderId="173" applyNumberFormat="0" applyFill="0" applyAlignment="0" applyProtection="0"/>
    <xf numFmtId="0" fontId="12" fillId="0" borderId="170" applyFill="0" applyProtection="0">
      <alignment horizontal="right" vertical="top" wrapText="1"/>
    </xf>
    <xf numFmtId="49" fontId="12" fillId="0" borderId="170" applyFill="0" applyProtection="0">
      <alignment horizontal="right"/>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39" fillId="54" borderId="170"/>
    <xf numFmtId="1" fontId="12" fillId="0" borderId="170" applyFill="0" applyProtection="0">
      <alignment horizontal="right" vertical="top" wrapText="1"/>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39" fillId="54" borderId="170"/>
    <xf numFmtId="0" fontId="16" fillId="32" borderId="170" applyNumberFormat="0" applyProtection="0">
      <alignment horizontal="left"/>
    </xf>
    <xf numFmtId="0" fontId="20" fillId="30" borderId="172" applyNumberFormat="0" applyAlignment="0" applyProtection="0"/>
    <xf numFmtId="49" fontId="12" fillId="0" borderId="170" applyFill="0" applyProtection="0">
      <alignment horizontal="right"/>
    </xf>
    <xf numFmtId="2" fontId="24" fillId="0" borderId="170" applyFill="0" applyProtection="0">
      <alignment horizontal="right" vertical="top" wrapText="1"/>
    </xf>
    <xf numFmtId="0" fontId="20" fillId="30" borderId="172" applyNumberFormat="0" applyAlignment="0" applyProtection="0"/>
    <xf numFmtId="0" fontId="12" fillId="0" borderId="170" applyFill="0" applyProtection="0">
      <alignment horizontal="right" vertical="top" wrapText="1"/>
    </xf>
    <xf numFmtId="0" fontId="39" fillId="54" borderId="170"/>
    <xf numFmtId="0" fontId="12" fillId="0" borderId="170" applyFill="0" applyProtection="0">
      <alignment horizontal="right" vertical="top" wrapText="1"/>
    </xf>
    <xf numFmtId="2" fontId="12" fillId="0" borderId="170" applyFill="0" applyProtection="0">
      <alignment horizontal="right" vertical="top" wrapText="1"/>
    </xf>
    <xf numFmtId="0" fontId="20" fillId="30" borderId="172" applyNumberFormat="0" applyAlignment="0" applyProtection="0"/>
    <xf numFmtId="0" fontId="20" fillId="30" borderId="172" applyNumberFormat="0" applyAlignment="0" applyProtection="0"/>
    <xf numFmtId="0" fontId="21" fillId="0" borderId="173" applyNumberFormat="0" applyFill="0" applyAlignment="0" applyProtection="0"/>
    <xf numFmtId="0" fontId="39" fillId="54" borderId="170"/>
    <xf numFmtId="1" fontId="24" fillId="0" borderId="170" applyFill="0" applyProtection="0">
      <alignment horizontal="right" vertical="top" wrapText="1"/>
    </xf>
    <xf numFmtId="0" fontId="39" fillId="54" borderId="170"/>
    <xf numFmtId="2" fontId="12" fillId="0" borderId="170" applyFill="0" applyProtection="0">
      <alignment horizontal="right" vertical="top" wrapText="1"/>
    </xf>
    <xf numFmtId="0" fontId="24" fillId="0" borderId="170" applyFill="0" applyProtection="0">
      <alignment horizontal="right" vertical="top" wrapText="1"/>
    </xf>
    <xf numFmtId="0" fontId="39" fillId="54" borderId="170"/>
    <xf numFmtId="0" fontId="39" fillId="54" borderId="170"/>
    <xf numFmtId="0"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39" fillId="54" borderId="170"/>
    <xf numFmtId="49" fontId="12" fillId="0" borderId="170" applyFill="0" applyProtection="0">
      <alignment horizontal="right"/>
    </xf>
    <xf numFmtId="1" fontId="24" fillId="0" borderId="170" applyFill="0" applyProtection="0">
      <alignment horizontal="right" vertical="top" wrapText="1"/>
    </xf>
    <xf numFmtId="2" fontId="12" fillId="0" borderId="170" applyFill="0" applyProtection="0">
      <alignment horizontal="right" vertical="top" wrapText="1"/>
    </xf>
    <xf numFmtId="0" fontId="39" fillId="54" borderId="170"/>
    <xf numFmtId="2" fontId="24" fillId="0" borderId="170" applyFill="0" applyProtection="0">
      <alignment horizontal="right" vertical="top" wrapText="1"/>
    </xf>
    <xf numFmtId="0" fontId="16" fillId="32" borderId="170" applyNumberFormat="0" applyProtection="0">
      <alignment horizontal="left"/>
    </xf>
    <xf numFmtId="0" fontId="12" fillId="48" borderId="169" applyNumberFormat="0" applyFont="0" applyAlignment="0" applyProtection="0"/>
    <xf numFmtId="0" fontId="39" fillId="54" borderId="170"/>
    <xf numFmtId="1" fontId="12" fillId="0" borderId="170" applyFill="0" applyProtection="0">
      <alignment horizontal="right" vertical="top" wrapText="1"/>
    </xf>
    <xf numFmtId="0" fontId="39" fillId="54" borderId="170"/>
    <xf numFmtId="1" fontId="12" fillId="0" borderId="170" applyFill="0" applyProtection="0">
      <alignment horizontal="right" vertical="top" wrapText="1"/>
    </xf>
    <xf numFmtId="2" fontId="12" fillId="0" borderId="170" applyFill="0" applyProtection="0">
      <alignment horizontal="right" vertical="top" wrapText="1"/>
    </xf>
    <xf numFmtId="0" fontId="39" fillId="54" borderId="170"/>
    <xf numFmtId="0" fontId="39" fillId="54" borderId="170"/>
    <xf numFmtId="0" fontId="12" fillId="0" borderId="170" applyFill="0" applyProtection="0">
      <alignment horizontal="right" vertical="top" wrapText="1"/>
    </xf>
    <xf numFmtId="0" fontId="39" fillId="54" borderId="170"/>
    <xf numFmtId="0" fontId="21" fillId="0" borderId="173" applyNumberFormat="0" applyFill="0" applyAlignment="0" applyProtection="0"/>
    <xf numFmtId="0" fontId="16" fillId="32" borderId="170" applyNumberFormat="0" applyProtection="0">
      <alignment horizontal="left"/>
    </xf>
    <xf numFmtId="0" fontId="24" fillId="0" borderId="170" applyFill="0" applyProtection="0">
      <alignment horizontal="right" vertical="top" wrapText="1"/>
    </xf>
    <xf numFmtId="2" fontId="12" fillId="0" borderId="170" applyFill="0" applyProtection="0">
      <alignment horizontal="right" vertical="top" wrapText="1"/>
    </xf>
    <xf numFmtId="1" fontId="12" fillId="0" borderId="170" applyFill="0" applyProtection="0">
      <alignment horizontal="right" vertical="top" wrapText="1"/>
    </xf>
    <xf numFmtId="0" fontId="20" fillId="30" borderId="172" applyNumberFormat="0" applyAlignment="0" applyProtection="0"/>
    <xf numFmtId="1" fontId="12"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1" fontId="12" fillId="0" borderId="170" applyFill="0" applyProtection="0">
      <alignment horizontal="right" vertical="top" wrapText="1"/>
    </xf>
    <xf numFmtId="0" fontId="16" fillId="32" borderId="170" applyNumberFormat="0" applyProtection="0">
      <alignment horizontal="left"/>
    </xf>
    <xf numFmtId="0" fontId="21" fillId="0" borderId="173" applyNumberFormat="0" applyFill="0" applyAlignment="0" applyProtection="0"/>
    <xf numFmtId="1" fontId="24" fillId="0" borderId="170" applyFill="0" applyProtection="0">
      <alignment horizontal="right" vertical="top" wrapText="1"/>
    </xf>
    <xf numFmtId="0" fontId="20" fillId="30" borderId="172" applyNumberFormat="0" applyAlignment="0" applyProtection="0"/>
    <xf numFmtId="0" fontId="39" fillId="54" borderId="170"/>
    <xf numFmtId="2" fontId="24" fillId="0" borderId="170" applyFill="0" applyProtection="0">
      <alignment horizontal="right" vertical="top" wrapText="1"/>
    </xf>
    <xf numFmtId="1" fontId="24" fillId="0" borderId="170" applyFill="0" applyProtection="0">
      <alignment horizontal="right" vertical="top" wrapText="1"/>
    </xf>
    <xf numFmtId="2" fontId="24" fillId="0" borderId="170" applyFill="0" applyProtection="0">
      <alignment horizontal="right" vertical="top" wrapText="1"/>
    </xf>
    <xf numFmtId="1"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2" fontId="24" fillId="0" borderId="170" applyFill="0" applyProtection="0">
      <alignment horizontal="right" vertical="top" wrapText="1"/>
    </xf>
    <xf numFmtId="49" fontId="12" fillId="0" borderId="170" applyFill="0" applyProtection="0">
      <alignment horizontal="right"/>
    </xf>
    <xf numFmtId="0" fontId="39" fillId="54" borderId="170"/>
    <xf numFmtId="0" fontId="39" fillId="54" borderId="170"/>
    <xf numFmtId="1" fontId="12" fillId="0" borderId="170" applyFill="0" applyProtection="0">
      <alignment horizontal="right" vertical="top" wrapText="1"/>
    </xf>
    <xf numFmtId="49" fontId="12" fillId="0" borderId="170" applyFill="0" applyProtection="0">
      <alignment horizontal="right"/>
    </xf>
    <xf numFmtId="1" fontId="12" fillId="0" borderId="170" applyFill="0" applyProtection="0">
      <alignment horizontal="right" vertical="top" wrapText="1"/>
    </xf>
    <xf numFmtId="0" fontId="24" fillId="0" borderId="170" applyFill="0" applyProtection="0">
      <alignment horizontal="right" vertical="top" wrapText="1"/>
    </xf>
    <xf numFmtId="49" fontId="24" fillId="0" borderId="170" applyFill="0" applyProtection="0">
      <alignment horizontal="right"/>
    </xf>
    <xf numFmtId="49" fontId="12" fillId="0" borderId="170" applyFill="0" applyProtection="0">
      <alignment horizontal="right"/>
    </xf>
    <xf numFmtId="0" fontId="28" fillId="30" borderId="171" applyNumberFormat="0" applyAlignment="0" applyProtection="0"/>
    <xf numFmtId="0" fontId="16" fillId="32" borderId="170" applyNumberFormat="0" applyProtection="0">
      <alignment horizontal="left"/>
    </xf>
    <xf numFmtId="49" fontId="12" fillId="0" borderId="170" applyFill="0" applyProtection="0">
      <alignment horizontal="right"/>
    </xf>
    <xf numFmtId="0" fontId="39" fillId="54" borderId="170"/>
    <xf numFmtId="0" fontId="12" fillId="48" borderId="169" applyNumberFormat="0" applyFont="0" applyAlignment="0" applyProtection="0"/>
    <xf numFmtId="0" fontId="39" fillId="54" borderId="170"/>
    <xf numFmtId="0" fontId="16" fillId="32" borderId="170" applyNumberFormat="0" applyProtection="0">
      <alignment horizontal="left"/>
    </xf>
    <xf numFmtId="0" fontId="39" fillId="54" borderId="170"/>
    <xf numFmtId="2" fontId="12" fillId="0" borderId="170" applyFill="0" applyProtection="0">
      <alignment horizontal="right" vertical="top" wrapText="1"/>
    </xf>
    <xf numFmtId="0" fontId="12" fillId="48" borderId="169" applyNumberFormat="0" applyFont="0" applyAlignment="0" applyProtection="0"/>
    <xf numFmtId="0" fontId="16" fillId="32" borderId="170" applyNumberFormat="0" applyProtection="0">
      <alignment horizontal="left"/>
    </xf>
    <xf numFmtId="0" fontId="12" fillId="48" borderId="169" applyNumberFormat="0" applyFont="0" applyAlignment="0" applyProtection="0"/>
    <xf numFmtId="2" fontId="12" fillId="0" borderId="170" applyFill="0" applyProtection="0">
      <alignment horizontal="right" vertical="top" wrapText="1"/>
    </xf>
    <xf numFmtId="0" fontId="39" fillId="54" borderId="170"/>
    <xf numFmtId="0" fontId="39" fillId="54" borderId="170"/>
    <xf numFmtId="0" fontId="21" fillId="0" borderId="173" applyNumberFormat="0" applyFill="0" applyAlignment="0" applyProtection="0"/>
    <xf numFmtId="2" fontId="24" fillId="0" borderId="170" applyFill="0" applyProtection="0">
      <alignment horizontal="right" vertical="top" wrapText="1"/>
    </xf>
    <xf numFmtId="0" fontId="16" fillId="32" borderId="170" applyNumberFormat="0" applyProtection="0">
      <alignment horizontal="right"/>
    </xf>
    <xf numFmtId="0" fontId="39" fillId="54" borderId="170"/>
    <xf numFmtId="2" fontId="24" fillId="0" borderId="170" applyFill="0" applyProtection="0">
      <alignment horizontal="right" vertical="top" wrapText="1"/>
    </xf>
    <xf numFmtId="0" fontId="12" fillId="48" borderId="169" applyNumberFormat="0" applyFont="0" applyAlignment="0" applyProtection="0"/>
    <xf numFmtId="0" fontId="12" fillId="0" borderId="170" applyFill="0" applyProtection="0">
      <alignment horizontal="right" vertical="top" wrapText="1"/>
    </xf>
    <xf numFmtId="0" fontId="39" fillId="54" borderId="170"/>
    <xf numFmtId="0" fontId="16" fillId="32" borderId="170" applyNumberFormat="0" applyProtection="0">
      <alignment horizontal="right"/>
    </xf>
    <xf numFmtId="0" fontId="12" fillId="48" borderId="169" applyNumberFormat="0" applyFont="0" applyAlignment="0" applyProtection="0"/>
    <xf numFmtId="2" fontId="12" fillId="0" borderId="170" applyFill="0" applyProtection="0">
      <alignment horizontal="right" vertical="top" wrapText="1"/>
    </xf>
    <xf numFmtId="0" fontId="21" fillId="0" borderId="173" applyNumberFormat="0" applyFill="0" applyAlignment="0" applyProtection="0"/>
    <xf numFmtId="0" fontId="18" fillId="29" borderId="171" applyNumberFormat="0" applyAlignment="0" applyProtection="0"/>
    <xf numFmtId="1" fontId="24" fillId="0" borderId="170" applyFill="0" applyProtection="0">
      <alignment horizontal="right" vertical="top" wrapText="1"/>
    </xf>
    <xf numFmtId="0" fontId="39" fillId="54" borderId="170"/>
    <xf numFmtId="0" fontId="39" fillId="54" borderId="170"/>
    <xf numFmtId="0" fontId="87" fillId="0" borderId="0"/>
    <xf numFmtId="0" fontId="8"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95">
    <xf numFmtId="0" fontId="0" fillId="0" borderId="0" xfId="0"/>
    <xf numFmtId="0" fontId="0" fillId="0" borderId="0" xfId="0"/>
    <xf numFmtId="0" fontId="85" fillId="68" borderId="0" xfId="0" applyFont="1" applyFill="1"/>
    <xf numFmtId="0" fontId="88" fillId="68" borderId="0" xfId="48497" applyFont="1" applyFill="1" applyBorder="1"/>
    <xf numFmtId="0" fontId="87" fillId="0" borderId="0" xfId="48497" applyFont="1" applyFill="1" applyBorder="1"/>
    <xf numFmtId="0" fontId="7" fillId="0" borderId="0" xfId="48497" applyFont="1" applyFill="1" applyBorder="1"/>
    <xf numFmtId="0" fontId="87" fillId="0" borderId="0" xfId="48497"/>
    <xf numFmtId="0" fontId="87" fillId="0" borderId="0" xfId="48497" applyBorder="1"/>
    <xf numFmtId="0" fontId="2" fillId="0" borderId="0" xfId="48497" applyFont="1"/>
    <xf numFmtId="0" fontId="91" fillId="0" borderId="0" xfId="48497" applyFont="1" applyFill="1" applyBorder="1"/>
    <xf numFmtId="0" fontId="93" fillId="0" borderId="0" xfId="48497" applyFont="1"/>
    <xf numFmtId="0" fontId="93" fillId="0" borderId="0" xfId="48497" applyFont="1" applyBorder="1"/>
    <xf numFmtId="0" fontId="87" fillId="0" borderId="0" xfId="48497" applyFill="1" applyBorder="1"/>
    <xf numFmtId="1" fontId="7" fillId="0" borderId="0" xfId="48497" applyNumberFormat="1" applyFont="1" applyFill="1" applyBorder="1"/>
    <xf numFmtId="1" fontId="93" fillId="0" borderId="0" xfId="48497" applyNumberFormat="1" applyFont="1" applyFill="1" applyBorder="1" applyAlignment="1">
      <alignment horizontal="right"/>
    </xf>
    <xf numFmtId="0" fontId="93" fillId="0" borderId="0" xfId="48497" applyFont="1" applyFill="1" applyBorder="1"/>
    <xf numFmtId="1" fontId="95" fillId="0" borderId="0" xfId="48497" applyNumberFormat="1" applyFont="1" applyBorder="1" applyAlignment="1">
      <alignment horizontal="right"/>
    </xf>
    <xf numFmtId="1" fontId="91" fillId="0" borderId="0" xfId="48497" applyNumberFormat="1" applyFont="1" applyFill="1" applyBorder="1"/>
    <xf numFmtId="0" fontId="85" fillId="68" borderId="0" xfId="0" applyFont="1" applyFill="1" applyAlignment="1">
      <alignment horizontal="right"/>
    </xf>
    <xf numFmtId="0" fontId="0" fillId="0" borderId="0" xfId="0" applyBorder="1"/>
    <xf numFmtId="3" fontId="0" fillId="0" borderId="0" xfId="0" applyNumberFormat="1" applyAlignment="1">
      <alignment horizontal="right"/>
    </xf>
    <xf numFmtId="0" fontId="0" fillId="0" borderId="0" xfId="0" applyAlignment="1">
      <alignment horizontal="right"/>
    </xf>
    <xf numFmtId="0" fontId="3" fillId="0" borderId="0" xfId="0" applyFont="1"/>
    <xf numFmtId="3" fontId="94" fillId="0" borderId="0" xfId="0" applyNumberFormat="1" applyFont="1"/>
    <xf numFmtId="1" fontId="0" fillId="0" borderId="0" xfId="0" applyNumberFormat="1"/>
    <xf numFmtId="175" fontId="96" fillId="0" borderId="0" xfId="0" applyNumberFormat="1" applyFont="1" applyFill="1" applyBorder="1" applyAlignment="1">
      <alignment horizontal="center"/>
    </xf>
    <xf numFmtId="175" fontId="96" fillId="0" borderId="174" xfId="0" applyNumberFormat="1" applyFont="1" applyFill="1" applyBorder="1" applyAlignment="1">
      <alignment horizontal="center"/>
    </xf>
    <xf numFmtId="1" fontId="4" fillId="0" borderId="0" xfId="4" applyNumberFormat="1" applyFill="1" applyBorder="1" applyAlignment="1">
      <alignment horizontal="left"/>
    </xf>
    <xf numFmtId="1" fontId="97" fillId="0" borderId="0" xfId="4" applyNumberFormat="1" applyFont="1" applyFill="1" applyBorder="1" applyAlignment="1">
      <alignment horizontal="left"/>
    </xf>
    <xf numFmtId="0" fontId="1" fillId="70" borderId="0" xfId="0" applyFont="1" applyFill="1"/>
    <xf numFmtId="0" fontId="2" fillId="0" borderId="0" xfId="0" applyFont="1" applyFill="1"/>
    <xf numFmtId="3" fontId="2" fillId="0" borderId="0" xfId="0" applyNumberFormat="1" applyFont="1" applyFill="1" applyAlignment="1">
      <alignment horizontal="right"/>
    </xf>
    <xf numFmtId="0" fontId="0" fillId="0" borderId="0" xfId="0" applyFill="1"/>
    <xf numFmtId="3" fontId="98" fillId="0" borderId="0" xfId="0" applyNumberFormat="1" applyFont="1" applyFill="1" applyBorder="1" applyAlignment="1">
      <alignment horizontal="right"/>
    </xf>
    <xf numFmtId="0" fontId="0" fillId="0" borderId="0" xfId="0" applyFill="1" applyAlignment="1">
      <alignment horizontal="left" indent="2"/>
    </xf>
    <xf numFmtId="3" fontId="96" fillId="8" borderId="0" xfId="0" applyNumberFormat="1" applyFont="1" applyFill="1" applyBorder="1" applyAlignment="1">
      <alignment horizontal="right"/>
    </xf>
    <xf numFmtId="0" fontId="0" fillId="0" borderId="0" xfId="0" applyFont="1" applyFill="1"/>
    <xf numFmtId="0" fontId="0" fillId="0" borderId="0" xfId="0" applyFont="1"/>
    <xf numFmtId="3" fontId="0" fillId="0" borderId="0" xfId="0" applyNumberFormat="1" applyFont="1" applyFill="1" applyAlignment="1">
      <alignment horizontal="right"/>
    </xf>
    <xf numFmtId="0" fontId="2" fillId="71" borderId="0" xfId="0" applyFont="1" applyFill="1"/>
    <xf numFmtId="3" fontId="2" fillId="71" borderId="0" xfId="0" applyNumberFormat="1" applyFont="1" applyFill="1" applyAlignment="1">
      <alignment horizontal="right"/>
    </xf>
    <xf numFmtId="0" fontId="2" fillId="8" borderId="0" xfId="0" applyFont="1" applyFill="1"/>
    <xf numFmtId="3" fontId="2" fillId="8" borderId="0" xfId="0" applyNumberFormat="1" applyFont="1" applyFill="1" applyAlignment="1">
      <alignment horizontal="right"/>
    </xf>
    <xf numFmtId="3" fontId="0" fillId="8" borderId="0" xfId="0" applyNumberFormat="1" applyFont="1" applyFill="1" applyAlignment="1">
      <alignment horizontal="right"/>
    </xf>
    <xf numFmtId="3" fontId="2" fillId="8" borderId="0" xfId="0" applyNumberFormat="1" applyFont="1" applyFill="1" applyAlignment="1">
      <alignment horizontal="center"/>
    </xf>
    <xf numFmtId="3" fontId="84" fillId="0" borderId="0" xfId="0" applyNumberFormat="1" applyFont="1" applyFill="1" applyAlignment="1">
      <alignment horizontal="right"/>
    </xf>
    <xf numFmtId="9" fontId="0" fillId="0" borderId="0" xfId="48499" applyFont="1" applyAlignment="1">
      <alignment horizontal="right"/>
    </xf>
    <xf numFmtId="3" fontId="0" fillId="0" borderId="0" xfId="0" applyNumberFormat="1" applyFill="1" applyAlignment="1">
      <alignment horizontal="center"/>
    </xf>
    <xf numFmtId="3" fontId="0" fillId="0" borderId="0" xfId="0" applyNumberFormat="1" applyFill="1"/>
    <xf numFmtId="0" fontId="9" fillId="0" borderId="0" xfId="0" applyFont="1"/>
    <xf numFmtId="3" fontId="96" fillId="0" borderId="0" xfId="0" applyNumberFormat="1" applyFont="1" applyFill="1" applyAlignment="1">
      <alignment horizontal="right"/>
    </xf>
    <xf numFmtId="0" fontId="100" fillId="0" borderId="0" xfId="0" applyFont="1" applyFill="1"/>
    <xf numFmtId="3" fontId="96" fillId="0" borderId="0" xfId="0" applyNumberFormat="1" applyFont="1" applyFill="1" applyAlignment="1">
      <alignment horizontal="center" vertical="center"/>
    </xf>
    <xf numFmtId="0" fontId="94" fillId="0" borderId="0" xfId="0" applyFont="1"/>
    <xf numFmtId="0" fontId="102" fillId="0" borderId="0" xfId="0" applyFont="1" applyFill="1" applyAlignment="1">
      <alignment horizontal="right"/>
    </xf>
    <xf numFmtId="0" fontId="103" fillId="0" borderId="0" xfId="0" applyFont="1" applyFill="1" applyAlignment="1">
      <alignment horizontal="center"/>
    </xf>
    <xf numFmtId="0" fontId="104" fillId="0" borderId="0" xfId="0" applyFont="1"/>
    <xf numFmtId="3" fontId="104" fillId="0" borderId="0" xfId="0" applyNumberFormat="1" applyFont="1" applyAlignment="1">
      <alignment horizontal="right"/>
    </xf>
    <xf numFmtId="3" fontId="104" fillId="0" borderId="0" xfId="0" applyNumberFormat="1" applyFont="1" applyAlignment="1">
      <alignment horizontal="center"/>
    </xf>
    <xf numFmtId="0" fontId="104" fillId="0" borderId="0" xfId="0" applyFont="1" applyAlignment="1">
      <alignment horizontal="left" indent="2"/>
    </xf>
    <xf numFmtId="9" fontId="104" fillId="0" borderId="0" xfId="48499" applyFont="1" applyAlignment="1">
      <alignment horizontal="center"/>
    </xf>
    <xf numFmtId="0" fontId="0" fillId="8" borderId="0" xfId="0" applyFont="1" applyFill="1" applyBorder="1"/>
    <xf numFmtId="0" fontId="0" fillId="8" borderId="0" xfId="0" applyFill="1"/>
    <xf numFmtId="1" fontId="98" fillId="0" borderId="0" xfId="48497" applyNumberFormat="1" applyFont="1" applyFill="1" applyBorder="1" applyAlignment="1">
      <alignment horizontal="right"/>
    </xf>
    <xf numFmtId="1" fontId="96" fillId="0" borderId="0" xfId="48497" applyNumberFormat="1" applyFont="1" applyBorder="1" applyAlignment="1">
      <alignment horizontal="right"/>
    </xf>
    <xf numFmtId="0" fontId="4" fillId="0" borderId="0" xfId="4" applyFill="1"/>
    <xf numFmtId="0" fontId="1" fillId="70" borderId="0" xfId="0" applyFont="1" applyFill="1" applyAlignment="1">
      <alignment wrapText="1"/>
    </xf>
    <xf numFmtId="0" fontId="1" fillId="70" borderId="0" xfId="0" applyFont="1" applyFill="1" applyBorder="1"/>
    <xf numFmtId="0" fontId="2" fillId="70" borderId="0" xfId="0" applyFont="1" applyFill="1" applyBorder="1" applyAlignment="1">
      <alignment wrapText="1"/>
    </xf>
    <xf numFmtId="1" fontId="98" fillId="0" borderId="0" xfId="0" applyNumberFormat="1" applyFont="1" applyFill="1" applyBorder="1" applyAlignment="1">
      <alignment horizontal="right"/>
    </xf>
    <xf numFmtId="0" fontId="0" fillId="8" borderId="0" xfId="0" applyFill="1" applyBorder="1"/>
    <xf numFmtId="0" fontId="0" fillId="8" borderId="0" xfId="0" applyFill="1" applyBorder="1" applyAlignment="1">
      <alignment wrapText="1"/>
    </xf>
    <xf numFmtId="0" fontId="2" fillId="8" borderId="0" xfId="0" applyFont="1" applyFill="1" applyBorder="1"/>
    <xf numFmtId="0" fontId="2" fillId="8" borderId="0" xfId="0" applyFont="1" applyFill="1" applyBorder="1" applyAlignment="1">
      <alignment wrapText="1"/>
    </xf>
    <xf numFmtId="0" fontId="2" fillId="8" borderId="0" xfId="0" applyFont="1" applyFill="1" applyBorder="1" applyAlignment="1">
      <alignment horizontal="center"/>
    </xf>
    <xf numFmtId="0" fontId="0" fillId="8" borderId="0" xfId="0" applyFont="1" applyFill="1" applyBorder="1" applyAlignment="1">
      <alignment wrapText="1"/>
    </xf>
    <xf numFmtId="0" fontId="0" fillId="8" borderId="0" xfId="0" applyFont="1" applyFill="1" applyBorder="1" applyAlignment="1">
      <alignment horizontal="center"/>
    </xf>
    <xf numFmtId="0" fontId="0" fillId="8" borderId="175" xfId="0" applyFill="1" applyBorder="1"/>
    <xf numFmtId="3" fontId="96" fillId="8" borderId="175" xfId="0" applyNumberFormat="1" applyFont="1" applyFill="1" applyBorder="1" applyAlignment="1">
      <alignment horizontal="center"/>
    </xf>
    <xf numFmtId="0" fontId="0" fillId="8" borderId="175" xfId="0" applyFont="1" applyFill="1" applyBorder="1" applyAlignment="1">
      <alignment wrapText="1"/>
    </xf>
    <xf numFmtId="0" fontId="96" fillId="8" borderId="175" xfId="0" applyFont="1" applyFill="1" applyBorder="1" applyAlignment="1">
      <alignment horizontal="center"/>
    </xf>
    <xf numFmtId="9" fontId="96" fillId="8" borderId="175" xfId="0" applyNumberFormat="1" applyFont="1" applyFill="1" applyBorder="1" applyAlignment="1">
      <alignment horizontal="center"/>
    </xf>
    <xf numFmtId="0" fontId="104" fillId="8" borderId="175" xfId="0" applyFont="1" applyFill="1" applyBorder="1"/>
    <xf numFmtId="0" fontId="0" fillId="8" borderId="175" xfId="0" applyFont="1" applyFill="1" applyBorder="1"/>
    <xf numFmtId="0" fontId="108" fillId="8" borderId="0" xfId="0" applyFont="1" applyFill="1" applyBorder="1"/>
    <xf numFmtId="3" fontId="2" fillId="8" borderId="0" xfId="0" applyNumberFormat="1" applyFont="1" applyFill="1" applyBorder="1" applyAlignment="1">
      <alignment horizontal="center"/>
    </xf>
    <xf numFmtId="0" fontId="108" fillId="8" borderId="0" xfId="0" applyFont="1" applyFill="1" applyBorder="1" applyAlignment="1">
      <alignment horizontal="center"/>
    </xf>
    <xf numFmtId="0" fontId="96" fillId="8" borderId="0" xfId="0" applyFont="1" applyFill="1" applyBorder="1" applyAlignment="1">
      <alignment horizontal="center"/>
    </xf>
    <xf numFmtId="3" fontId="96" fillId="8" borderId="0" xfId="0" applyNumberFormat="1" applyFont="1" applyFill="1" applyBorder="1" applyAlignment="1">
      <alignment horizontal="center"/>
    </xf>
    <xf numFmtId="0" fontId="96" fillId="8" borderId="0" xfId="0" applyFont="1" applyFill="1" applyBorder="1"/>
    <xf numFmtId="0" fontId="94" fillId="8" borderId="175" xfId="0" applyFont="1" applyFill="1" applyBorder="1"/>
    <xf numFmtId="3" fontId="3" fillId="8" borderId="0" xfId="0" applyNumberFormat="1" applyFont="1" applyFill="1" applyBorder="1" applyAlignment="1">
      <alignment horizontal="center"/>
    </xf>
    <xf numFmtId="0" fontId="0" fillId="8" borderId="0" xfId="0" applyFill="1" applyBorder="1" applyAlignment="1">
      <alignment horizontal="center"/>
    </xf>
    <xf numFmtId="0" fontId="4" fillId="8" borderId="0" xfId="4" applyFill="1" applyBorder="1"/>
    <xf numFmtId="0" fontId="3" fillId="8" borderId="0" xfId="0" applyFont="1" applyFill="1" applyBorder="1"/>
    <xf numFmtId="0" fontId="3" fillId="8" borderId="0" xfId="0" applyFont="1" applyFill="1" applyBorder="1" applyAlignment="1">
      <alignment horizontal="center"/>
    </xf>
    <xf numFmtId="0" fontId="96" fillId="8" borderId="175" xfId="0" applyFont="1" applyFill="1" applyBorder="1"/>
    <xf numFmtId="0" fontId="95" fillId="8" borderId="0" xfId="0" applyFont="1" applyFill="1" applyBorder="1"/>
    <xf numFmtId="0" fontId="95" fillId="8" borderId="175" xfId="0" applyFont="1" applyFill="1" applyBorder="1"/>
    <xf numFmtId="0" fontId="2" fillId="8" borderId="0" xfId="0" applyFont="1" applyFill="1" applyAlignment="1">
      <alignment wrapText="1"/>
    </xf>
    <xf numFmtId="0" fontId="108" fillId="8" borderId="0" xfId="0" applyFont="1" applyFill="1"/>
    <xf numFmtId="0" fontId="108" fillId="8" borderId="0" xfId="0" applyFont="1" applyFill="1" applyAlignment="1">
      <alignment horizontal="center"/>
    </xf>
    <xf numFmtId="0" fontId="2" fillId="8" borderId="0" xfId="0" applyFont="1" applyFill="1" applyAlignment="1">
      <alignment horizontal="center"/>
    </xf>
    <xf numFmtId="0" fontId="0" fillId="8" borderId="0" xfId="0" applyFill="1" applyAlignment="1">
      <alignment wrapText="1"/>
    </xf>
    <xf numFmtId="0" fontId="96" fillId="8" borderId="0" xfId="0" applyFont="1" applyFill="1" applyAlignment="1">
      <alignment horizontal="center"/>
    </xf>
    <xf numFmtId="3" fontId="96" fillId="8" borderId="0" xfId="0" applyNumberFormat="1" applyFont="1" applyFill="1" applyAlignment="1">
      <alignment horizontal="center"/>
    </xf>
    <xf numFmtId="0" fontId="0" fillId="8" borderId="0" xfId="0" applyFill="1" applyAlignment="1">
      <alignment horizontal="center"/>
    </xf>
    <xf numFmtId="0" fontId="4" fillId="8" borderId="0" xfId="4" applyFill="1"/>
    <xf numFmtId="0" fontId="109" fillId="0" borderId="0" xfId="0" applyFont="1" applyFill="1" applyBorder="1"/>
    <xf numFmtId="0" fontId="111" fillId="0" borderId="0" xfId="4" applyFont="1" applyFill="1" applyBorder="1"/>
    <xf numFmtId="0" fontId="93" fillId="0" borderId="0" xfId="0" applyFont="1" applyFill="1" applyBorder="1"/>
    <xf numFmtId="0" fontId="86" fillId="0" borderId="0" xfId="0" applyFont="1"/>
    <xf numFmtId="0" fontId="97" fillId="0" borderId="0" xfId="0" applyFont="1"/>
    <xf numFmtId="0" fontId="115" fillId="0" borderId="0" xfId="48497" applyFont="1" applyFill="1" applyBorder="1"/>
    <xf numFmtId="0" fontId="116" fillId="0" borderId="0" xfId="48497" applyFont="1" applyFill="1" applyBorder="1"/>
    <xf numFmtId="0" fontId="112" fillId="0" borderId="0" xfId="48497" applyFont="1" applyAlignment="1">
      <alignment horizontal="right"/>
    </xf>
    <xf numFmtId="0" fontId="0" fillId="70" borderId="0" xfId="0" applyFill="1"/>
    <xf numFmtId="0" fontId="2" fillId="0" borderId="0" xfId="0" applyFont="1" applyFill="1" applyBorder="1" applyAlignment="1">
      <alignment horizontal="center"/>
    </xf>
    <xf numFmtId="168" fontId="96" fillId="0" borderId="0" xfId="0" applyNumberFormat="1" applyFont="1" applyFill="1" applyBorder="1" applyAlignment="1">
      <alignment horizontal="center"/>
    </xf>
    <xf numFmtId="168" fontId="96" fillId="0" borderId="0" xfId="0" applyNumberFormat="1" applyFont="1" applyBorder="1" applyAlignment="1">
      <alignment horizontal="center"/>
    </xf>
    <xf numFmtId="168" fontId="117" fillId="0" borderId="0" xfId="0" applyNumberFormat="1" applyFont="1" applyFill="1" applyBorder="1" applyAlignment="1">
      <alignment horizontal="center"/>
    </xf>
    <xf numFmtId="0" fontId="0" fillId="0" borderId="0" xfId="0" applyFill="1" applyBorder="1" applyAlignment="1">
      <alignment horizontal="center"/>
    </xf>
    <xf numFmtId="168" fontId="0" fillId="0" borderId="0" xfId="0" applyNumberFormat="1" applyFill="1" applyBorder="1" applyAlignment="1">
      <alignment horizontal="center"/>
    </xf>
    <xf numFmtId="168" fontId="108" fillId="0" borderId="0" xfId="0" applyNumberFormat="1" applyFont="1" applyFill="1" applyBorder="1" applyAlignment="1">
      <alignment horizontal="center"/>
    </xf>
    <xf numFmtId="0" fontId="0" fillId="0" borderId="0" xfId="0" applyBorder="1" applyAlignment="1">
      <alignment horizontal="center"/>
    </xf>
    <xf numFmtId="168" fontId="0" fillId="0" borderId="0" xfId="0" applyNumberFormat="1" applyBorder="1"/>
    <xf numFmtId="168" fontId="0" fillId="0" borderId="0" xfId="0" applyNumberFormat="1" applyBorder="1" applyAlignment="1">
      <alignment horizontal="center"/>
    </xf>
    <xf numFmtId="0" fontId="1" fillId="70" borderId="0" xfId="0" applyFont="1" applyFill="1" applyBorder="1" applyAlignment="1">
      <alignment horizontal="center"/>
    </xf>
    <xf numFmtId="176" fontId="0" fillId="0" borderId="0" xfId="0" applyNumberFormat="1" applyFill="1" applyBorder="1" applyAlignment="1">
      <alignment horizontal="center"/>
    </xf>
    <xf numFmtId="0" fontId="103" fillId="0" borderId="0" xfId="0" applyFont="1" applyFill="1"/>
    <xf numFmtId="0" fontId="104" fillId="0" borderId="0" xfId="0" applyFont="1" applyFill="1"/>
    <xf numFmtId="168" fontId="104" fillId="0" borderId="0" xfId="0" applyNumberFormat="1" applyFont="1" applyBorder="1" applyAlignment="1">
      <alignment horizontal="center"/>
    </xf>
    <xf numFmtId="0" fontId="102" fillId="0" borderId="0" xfId="0" applyFont="1" applyFill="1"/>
    <xf numFmtId="0" fontId="86" fillId="0" borderId="0" xfId="0" applyFont="1" applyBorder="1"/>
    <xf numFmtId="0" fontId="119" fillId="0" borderId="0" xfId="0" applyFont="1"/>
    <xf numFmtId="0" fontId="118" fillId="8" borderId="0" xfId="0" applyFont="1" applyFill="1" applyBorder="1"/>
    <xf numFmtId="0" fontId="118" fillId="8" borderId="0" xfId="0" applyFont="1" applyFill="1" applyBorder="1" applyAlignment="1"/>
    <xf numFmtId="168" fontId="96" fillId="0" borderId="0" xfId="0" applyNumberFormat="1" applyFont="1" applyBorder="1" applyAlignment="1">
      <alignment horizontal="right"/>
    </xf>
    <xf numFmtId="0" fontId="2" fillId="0" borderId="0" xfId="0" applyFont="1" applyFill="1" applyAlignment="1">
      <alignment horizontal="right"/>
    </xf>
    <xf numFmtId="0" fontId="0" fillId="0" borderId="0" xfId="0" applyFill="1" applyBorder="1" applyAlignment="1">
      <alignment horizontal="right"/>
    </xf>
    <xf numFmtId="0" fontId="102" fillId="0" borderId="0" xfId="0" applyFont="1" applyFill="1" applyBorder="1" applyAlignment="1">
      <alignment horizontal="right"/>
    </xf>
    <xf numFmtId="168" fontId="104" fillId="0" borderId="0" xfId="0" applyNumberFormat="1" applyFont="1" applyBorder="1" applyAlignment="1">
      <alignment horizontal="right"/>
    </xf>
    <xf numFmtId="168" fontId="104" fillId="0" borderId="0" xfId="0" applyNumberFormat="1" applyFont="1" applyFill="1" applyBorder="1" applyAlignment="1">
      <alignment horizontal="right"/>
    </xf>
    <xf numFmtId="0" fontId="103" fillId="0" borderId="0" xfId="0" applyFont="1" applyFill="1" applyAlignment="1">
      <alignment horizontal="right"/>
    </xf>
    <xf numFmtId="0" fontId="109" fillId="0" borderId="0" xfId="0" applyFont="1" applyFill="1" applyBorder="1" applyAlignment="1">
      <alignment horizontal="right"/>
    </xf>
    <xf numFmtId="0" fontId="116" fillId="0" borderId="0" xfId="0" applyFont="1" applyFill="1" applyBorder="1" applyAlignment="1">
      <alignment horizontal="right"/>
    </xf>
    <xf numFmtId="1" fontId="93" fillId="0" borderId="0" xfId="0" applyNumberFormat="1" applyFont="1" applyFill="1" applyBorder="1" applyAlignment="1">
      <alignment horizontal="right"/>
    </xf>
    <xf numFmtId="0" fontId="88" fillId="68" borderId="0" xfId="48497" applyFont="1" applyFill="1" applyBorder="1" applyAlignment="1">
      <alignment vertical="center"/>
    </xf>
    <xf numFmtId="0" fontId="118" fillId="8" borderId="0" xfId="0" applyFont="1" applyFill="1" applyBorder="1" applyAlignment="1">
      <alignment vertical="center"/>
    </xf>
    <xf numFmtId="0" fontId="119" fillId="0" borderId="0" xfId="0" applyFont="1" applyAlignment="1">
      <alignment vertical="center"/>
    </xf>
    <xf numFmtId="0" fontId="87" fillId="0" borderId="0" xfId="48497" applyFont="1" applyFill="1" applyBorder="1" applyAlignment="1">
      <alignment vertical="center"/>
    </xf>
    <xf numFmtId="9" fontId="87" fillId="0" borderId="0" xfId="48497" applyNumberFormat="1" applyFont="1" applyFill="1" applyBorder="1" applyAlignment="1">
      <alignment vertical="center"/>
    </xf>
    <xf numFmtId="0" fontId="89" fillId="0" borderId="0" xfId="48497" applyFont="1" applyFill="1" applyBorder="1" applyAlignment="1">
      <alignment vertical="center"/>
    </xf>
    <xf numFmtId="0" fontId="113" fillId="8" borderId="0" xfId="0" applyFont="1" applyFill="1" applyBorder="1" applyAlignment="1">
      <alignment vertical="center"/>
    </xf>
    <xf numFmtId="0" fontId="87" fillId="0" borderId="0" xfId="48497" applyAlignment="1">
      <alignment vertical="center"/>
    </xf>
    <xf numFmtId="3" fontId="98" fillId="0" borderId="0" xfId="48497" applyNumberFormat="1" applyFont="1" applyFill="1" applyBorder="1" applyAlignment="1">
      <alignment vertical="center"/>
    </xf>
    <xf numFmtId="0" fontId="87" fillId="0" borderId="0" xfId="48497" applyBorder="1" applyAlignment="1">
      <alignment vertical="center"/>
    </xf>
    <xf numFmtId="0" fontId="7" fillId="0" borderId="0" xfId="48497" applyFont="1" applyFill="1" applyBorder="1" applyAlignment="1">
      <alignment vertical="center"/>
    </xf>
    <xf numFmtId="3" fontId="7" fillId="0" borderId="0" xfId="48497" applyNumberFormat="1" applyFont="1" applyFill="1" applyBorder="1" applyAlignment="1">
      <alignment vertical="center"/>
    </xf>
    <xf numFmtId="0" fontId="90" fillId="0" borderId="0" xfId="48497" applyFont="1" applyFill="1" applyBorder="1" applyAlignment="1">
      <alignment vertical="center"/>
    </xf>
    <xf numFmtId="0" fontId="2" fillId="0" borderId="0" xfId="48497" applyFont="1" applyAlignment="1">
      <alignment vertical="center"/>
    </xf>
    <xf numFmtId="0" fontId="116" fillId="0" borderId="0" xfId="48497" applyFont="1" applyFill="1" applyBorder="1" applyAlignment="1">
      <alignment vertical="center"/>
    </xf>
    <xf numFmtId="0" fontId="112" fillId="0" borderId="0" xfId="48497" applyFont="1" applyAlignment="1">
      <alignment horizontal="right" vertical="center"/>
    </xf>
    <xf numFmtId="0" fontId="115" fillId="0" borderId="0" xfId="48497" applyFont="1" applyFill="1" applyBorder="1" applyAlignment="1">
      <alignment vertical="center"/>
    </xf>
    <xf numFmtId="0" fontId="93" fillId="0" borderId="0" xfId="48497" applyFont="1" applyAlignment="1">
      <alignment vertical="center"/>
    </xf>
    <xf numFmtId="3" fontId="93" fillId="0" borderId="0" xfId="48497" applyNumberFormat="1" applyFont="1" applyFill="1" applyBorder="1" applyAlignment="1">
      <alignment vertical="center"/>
    </xf>
    <xf numFmtId="0" fontId="93" fillId="0" borderId="0" xfId="48497" applyFont="1" applyBorder="1" applyAlignment="1">
      <alignment vertical="center"/>
    </xf>
    <xf numFmtId="0" fontId="91" fillId="0" borderId="0" xfId="48497" applyFont="1" applyFill="1" applyBorder="1" applyAlignment="1">
      <alignment vertical="center"/>
    </xf>
    <xf numFmtId="3" fontId="91" fillId="0" borderId="0" xfId="48497" applyNumberFormat="1" applyFont="1" applyFill="1" applyBorder="1" applyAlignment="1">
      <alignment vertical="center"/>
    </xf>
    <xf numFmtId="0" fontId="0" fillId="0" borderId="0" xfId="0" applyAlignment="1">
      <alignment vertical="center"/>
    </xf>
    <xf numFmtId="0" fontId="1" fillId="8"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3" fontId="0" fillId="0" borderId="0" xfId="0" applyNumberFormat="1" applyFill="1" applyAlignment="1">
      <alignment horizontal="center" vertical="center"/>
    </xf>
    <xf numFmtId="0" fontId="0" fillId="0" borderId="0" xfId="0" applyFont="1" applyFill="1" applyAlignment="1">
      <alignment vertical="center"/>
    </xf>
    <xf numFmtId="1" fontId="98" fillId="0" borderId="0" xfId="0" applyNumberFormat="1" applyFont="1" applyFill="1" applyBorder="1" applyAlignment="1">
      <alignment horizontal="right" vertical="center"/>
    </xf>
    <xf numFmtId="1" fontId="98" fillId="0" borderId="0" xfId="0" applyNumberFormat="1" applyFont="1" applyFill="1" applyBorder="1" applyAlignment="1">
      <alignment horizontal="center" vertical="center"/>
    </xf>
    <xf numFmtId="3" fontId="2" fillId="0" borderId="0" xfId="0" applyNumberFormat="1" applyFont="1" applyFill="1" applyAlignment="1">
      <alignment horizontal="right" vertical="center"/>
    </xf>
    <xf numFmtId="3" fontId="2" fillId="0" borderId="0" xfId="0" applyNumberFormat="1" applyFont="1" applyFill="1" applyAlignment="1">
      <alignment horizontal="center" vertical="center"/>
    </xf>
    <xf numFmtId="0" fontId="0" fillId="0" borderId="0" xfId="0" applyFill="1" applyAlignment="1">
      <alignment horizontal="right" vertical="center"/>
    </xf>
    <xf numFmtId="3" fontId="0" fillId="0" borderId="0" xfId="0" applyNumberFormat="1" applyFill="1" applyAlignment="1">
      <alignment horizontal="right" vertical="center"/>
    </xf>
    <xf numFmtId="1" fontId="0" fillId="0" borderId="0" xfId="0" applyNumberFormat="1" applyFill="1" applyAlignment="1">
      <alignment vertical="center"/>
    </xf>
    <xf numFmtId="1" fontId="0" fillId="0" borderId="0" xfId="0" applyNumberFormat="1" applyFont="1" applyFill="1" applyAlignment="1">
      <alignment vertical="center"/>
    </xf>
    <xf numFmtId="3" fontId="2" fillId="0" borderId="0" xfId="0" applyNumberFormat="1" applyFont="1" applyFill="1" applyAlignment="1">
      <alignment vertical="center"/>
    </xf>
    <xf numFmtId="0" fontId="4" fillId="0" borderId="0" xfId="4" applyFill="1" applyAlignment="1">
      <alignment vertical="center"/>
    </xf>
    <xf numFmtId="9" fontId="0" fillId="0" borderId="0" xfId="48499" applyFont="1" applyFill="1" applyAlignment="1">
      <alignment vertical="center"/>
    </xf>
    <xf numFmtId="0" fontId="92" fillId="0" borderId="0" xfId="0" applyFont="1" applyFill="1" applyAlignment="1">
      <alignment vertical="center"/>
    </xf>
    <xf numFmtId="0" fontId="95" fillId="0" borderId="0" xfId="0" applyFont="1" applyFill="1" applyAlignment="1">
      <alignment vertical="center"/>
    </xf>
    <xf numFmtId="177" fontId="95" fillId="0" borderId="0" xfId="48500" applyNumberFormat="1" applyFont="1" applyFill="1" applyAlignment="1">
      <alignment vertical="center"/>
    </xf>
    <xf numFmtId="3" fontId="0" fillId="0" borderId="0" xfId="0" applyNumberFormat="1" applyFill="1" applyAlignment="1">
      <alignment vertical="center"/>
    </xf>
    <xf numFmtId="177" fontId="98" fillId="0" borderId="0" xfId="48500" applyNumberFormat="1" applyFont="1" applyFill="1" applyBorder="1" applyAlignment="1">
      <alignment vertical="center"/>
    </xf>
    <xf numFmtId="177" fontId="98" fillId="0" borderId="0" xfId="48500" applyNumberFormat="1" applyFont="1" applyFill="1" applyBorder="1" applyAlignment="1">
      <alignment horizontal="right" vertical="center"/>
    </xf>
    <xf numFmtId="177" fontId="96" fillId="0" borderId="0" xfId="48500" applyNumberFormat="1" applyFont="1" applyFill="1" applyAlignment="1">
      <alignment vertical="center"/>
    </xf>
    <xf numFmtId="177" fontId="2" fillId="0" borderId="0" xfId="48500" applyNumberFormat="1" applyFont="1" applyFill="1" applyAlignment="1">
      <alignment vertical="center"/>
    </xf>
    <xf numFmtId="0" fontId="110" fillId="0" borderId="0" xfId="4" applyFont="1" applyFill="1" applyAlignment="1">
      <alignment vertical="center"/>
    </xf>
    <xf numFmtId="177" fontId="92" fillId="0" borderId="0" xfId="48500" applyNumberFormat="1" applyFont="1" applyFill="1" applyAlignment="1">
      <alignment vertical="center"/>
    </xf>
    <xf numFmtId="0" fontId="2" fillId="0" borderId="0" xfId="0" applyFont="1" applyAlignment="1">
      <alignment vertical="center"/>
    </xf>
    <xf numFmtId="0" fontId="118" fillId="8" borderId="0" xfId="0" applyFont="1" applyFill="1" applyBorder="1" applyAlignment="1">
      <alignment horizontal="right" vertical="center"/>
    </xf>
    <xf numFmtId="177" fontId="7" fillId="0" borderId="0" xfId="48497" applyNumberFormat="1" applyFont="1" applyFill="1" applyBorder="1" applyAlignment="1">
      <alignment horizontal="right" vertical="center"/>
    </xf>
    <xf numFmtId="1" fontId="87" fillId="0" borderId="0" xfId="48497" applyNumberFormat="1" applyFont="1" applyFill="1" applyBorder="1" applyAlignment="1">
      <alignment vertical="center"/>
    </xf>
    <xf numFmtId="0" fontId="112" fillId="0" borderId="0" xfId="48497" applyFont="1" applyAlignment="1">
      <alignment vertical="center"/>
    </xf>
    <xf numFmtId="1" fontId="116" fillId="0" borderId="0" xfId="48497" applyNumberFormat="1" applyFont="1" applyFill="1" applyBorder="1" applyAlignment="1">
      <alignment horizontal="right" vertical="center"/>
    </xf>
    <xf numFmtId="0" fontId="114" fillId="0" borderId="0" xfId="48497" applyFont="1" applyFill="1" applyBorder="1" applyAlignment="1">
      <alignment vertical="center"/>
    </xf>
    <xf numFmtId="0" fontId="95" fillId="0" borderId="0" xfId="48497" applyFont="1" applyAlignment="1">
      <alignment vertical="center"/>
    </xf>
    <xf numFmtId="177" fontId="93" fillId="0" borderId="0" xfId="48500" applyNumberFormat="1" applyFont="1" applyFill="1" applyBorder="1" applyAlignment="1">
      <alignment horizontal="right" vertical="center"/>
    </xf>
    <xf numFmtId="177" fontId="91" fillId="0" borderId="0" xfId="48500" applyNumberFormat="1" applyFont="1" applyFill="1" applyBorder="1" applyAlignment="1">
      <alignment horizontal="right" vertical="center"/>
    </xf>
    <xf numFmtId="0" fontId="93" fillId="0" borderId="0" xfId="48497" applyFont="1" applyFill="1" applyBorder="1" applyAlignment="1">
      <alignment vertical="center"/>
    </xf>
    <xf numFmtId="1" fontId="93" fillId="0" borderId="0" xfId="48497" applyNumberFormat="1" applyFont="1" applyFill="1" applyBorder="1" applyAlignment="1">
      <alignment horizontal="right" vertical="center"/>
    </xf>
    <xf numFmtId="1" fontId="91" fillId="0" borderId="0" xfId="48497" applyNumberFormat="1" applyFont="1" applyFill="1" applyBorder="1" applyAlignment="1">
      <alignment horizontal="right" vertical="center"/>
    </xf>
    <xf numFmtId="177" fontId="7" fillId="0" borderId="0" xfId="48497" applyNumberFormat="1" applyFont="1" applyFill="1" applyBorder="1" applyAlignment="1">
      <alignment vertical="center"/>
    </xf>
    <xf numFmtId="177" fontId="7" fillId="0" borderId="0" xfId="48500" applyNumberFormat="1" applyFont="1" applyFill="1" applyBorder="1" applyAlignment="1">
      <alignment vertical="center"/>
    </xf>
    <xf numFmtId="177" fontId="93" fillId="0" borderId="0" xfId="48500" applyNumberFormat="1" applyFont="1" applyFill="1" applyBorder="1" applyAlignment="1">
      <alignment vertical="center"/>
    </xf>
    <xf numFmtId="177" fontId="91" fillId="0" borderId="0" xfId="48500" applyNumberFormat="1" applyFont="1" applyFill="1" applyBorder="1" applyAlignment="1">
      <alignment vertical="center"/>
    </xf>
    <xf numFmtId="177" fontId="87" fillId="0" borderId="0" xfId="48500" applyNumberFormat="1" applyFont="1" applyFill="1" applyBorder="1" applyAlignment="1">
      <alignment vertical="center"/>
    </xf>
    <xf numFmtId="0" fontId="120" fillId="0" borderId="0" xfId="0" applyFont="1" applyAlignment="1">
      <alignment vertical="center"/>
    </xf>
    <xf numFmtId="0" fontId="0" fillId="8" borderId="0" xfId="0" applyFont="1" applyFill="1" applyAlignment="1">
      <alignment vertical="center"/>
    </xf>
    <xf numFmtId="9" fontId="96" fillId="8" borderId="0" xfId="48499" applyFont="1" applyFill="1" applyAlignment="1">
      <alignment horizontal="right" vertical="center"/>
    </xf>
    <xf numFmtId="9" fontId="94" fillId="8" borderId="0" xfId="48499" applyFont="1" applyFill="1" applyAlignment="1">
      <alignment horizontal="right" vertical="center"/>
    </xf>
    <xf numFmtId="0" fontId="0" fillId="8" borderId="0" xfId="0" applyFont="1" applyFill="1" applyAlignment="1">
      <alignment horizontal="center" vertical="center"/>
    </xf>
    <xf numFmtId="9" fontId="0" fillId="0" borderId="0" xfId="0" applyNumberFormat="1" applyAlignment="1">
      <alignment horizontal="right" vertical="center"/>
    </xf>
    <xf numFmtId="0" fontId="118" fillId="8" borderId="0" xfId="0" applyFont="1" applyFill="1" applyAlignment="1">
      <alignment horizontal="left" vertical="center"/>
    </xf>
    <xf numFmtId="0" fontId="118" fillId="8" borderId="0" xfId="0" applyFont="1" applyFill="1" applyAlignment="1">
      <alignment horizontal="right" vertical="center"/>
    </xf>
    <xf numFmtId="0" fontId="113" fillId="0" borderId="0" xfId="0" applyFont="1" applyAlignment="1">
      <alignment vertical="center"/>
    </xf>
    <xf numFmtId="3" fontId="2" fillId="8" borderId="0" xfId="0" applyNumberFormat="1" applyFont="1" applyFill="1" applyAlignment="1">
      <alignment horizontal="right" vertical="center"/>
    </xf>
    <xf numFmtId="0" fontId="0" fillId="8" borderId="0" xfId="0" applyFont="1" applyFill="1" applyBorder="1" applyAlignment="1">
      <alignment horizontal="left" vertical="center"/>
    </xf>
    <xf numFmtId="3" fontId="96" fillId="0" borderId="0" xfId="0" applyNumberFormat="1" applyFont="1" applyAlignment="1">
      <alignment vertical="center"/>
    </xf>
    <xf numFmtId="3" fontId="2" fillId="0" borderId="0" xfId="0" applyNumberFormat="1" applyFont="1" applyAlignment="1">
      <alignment vertical="center"/>
    </xf>
    <xf numFmtId="3" fontId="94" fillId="0" borderId="0" xfId="0" applyNumberFormat="1" applyFont="1" applyAlignment="1">
      <alignment vertical="center"/>
    </xf>
    <xf numFmtId="0" fontId="112" fillId="0" borderId="0" xfId="0" applyFont="1" applyAlignment="1">
      <alignment vertical="center"/>
    </xf>
    <xf numFmtId="0" fontId="105" fillId="8" borderId="0" xfId="0" applyFont="1" applyFill="1" applyAlignment="1">
      <alignment horizontal="right" vertical="center"/>
    </xf>
    <xf numFmtId="0" fontId="106" fillId="0" borderId="0" xfId="0" applyFont="1" applyAlignment="1">
      <alignment vertical="center"/>
    </xf>
    <xf numFmtId="3" fontId="106" fillId="8" borderId="0" xfId="7434" applyNumberFormat="1" applyFont="1" applyFill="1" applyBorder="1" applyAlignment="1">
      <alignment vertical="center"/>
    </xf>
    <xf numFmtId="0" fontId="107" fillId="0" borderId="0" xfId="0" applyFont="1" applyBorder="1" applyAlignment="1">
      <alignment vertical="center"/>
    </xf>
    <xf numFmtId="3" fontId="107" fillId="8" borderId="0" xfId="7434" applyNumberFormat="1" applyFont="1" applyFill="1" applyBorder="1" applyAlignment="1">
      <alignment vertical="center"/>
    </xf>
    <xf numFmtId="1" fontId="2" fillId="0" borderId="0" xfId="0" applyNumberFormat="1" applyFont="1" applyAlignment="1">
      <alignment vertical="center"/>
    </xf>
    <xf numFmtId="0" fontId="84" fillId="0" borderId="0" xfId="0" applyFont="1" applyFill="1" applyBorder="1" applyAlignment="1">
      <alignment horizontal="left" vertical="center"/>
    </xf>
    <xf numFmtId="1" fontId="96" fillId="0" borderId="0" xfId="0" applyNumberFormat="1" applyFont="1" applyAlignment="1">
      <alignment vertical="center"/>
    </xf>
    <xf numFmtId="1" fontId="0" fillId="0" borderId="0" xfId="0" applyNumberFormat="1" applyAlignment="1">
      <alignment vertical="center"/>
    </xf>
    <xf numFmtId="0" fontId="0" fillId="8" borderId="0" xfId="0" applyFont="1" applyFill="1" applyBorder="1" applyAlignment="1">
      <alignment vertical="center"/>
    </xf>
    <xf numFmtId="0" fontId="112" fillId="8" borderId="0" xfId="0" applyFont="1" applyFill="1" applyAlignment="1">
      <alignment horizontal="right" vertical="center"/>
    </xf>
    <xf numFmtId="0" fontId="95" fillId="0" borderId="0" xfId="0" applyFont="1" applyAlignment="1">
      <alignment vertical="center"/>
    </xf>
    <xf numFmtId="0" fontId="106" fillId="8" borderId="0" xfId="0" applyFont="1" applyFill="1" applyBorder="1" applyAlignment="1">
      <alignment vertical="center"/>
    </xf>
    <xf numFmtId="3" fontId="2" fillId="8" borderId="0" xfId="0" applyNumberFormat="1" applyFont="1" applyFill="1" applyAlignment="1">
      <alignment horizontal="center" vertical="center"/>
    </xf>
    <xf numFmtId="0" fontId="0" fillId="8" borderId="0" xfId="0" applyFill="1" applyAlignment="1">
      <alignment vertical="center"/>
    </xf>
    <xf numFmtId="3" fontId="2" fillId="71" borderId="0" xfId="0" applyNumberFormat="1" applyFont="1" applyFill="1" applyAlignment="1">
      <alignment horizontal="center"/>
    </xf>
    <xf numFmtId="3" fontId="2" fillId="71" borderId="0" xfId="0" applyNumberFormat="1" applyFont="1" applyFill="1" applyAlignment="1">
      <alignment horizontal="center" vertical="center"/>
    </xf>
    <xf numFmtId="0" fontId="2" fillId="8" borderId="0" xfId="0" applyFont="1" applyFill="1" applyBorder="1" applyAlignment="1">
      <alignment horizontal="center" vertical="center"/>
    </xf>
    <xf numFmtId="0" fontId="0" fillId="8" borderId="0" xfId="0" applyFill="1" applyBorder="1" applyAlignment="1">
      <alignment horizontal="center" vertical="center"/>
    </xf>
    <xf numFmtId="0" fontId="2" fillId="8" borderId="0" xfId="0" applyFont="1" applyFill="1" applyBorder="1" applyAlignment="1">
      <alignment horizontal="center" vertical="center" wrapText="1"/>
    </xf>
    <xf numFmtId="0" fontId="108" fillId="8" borderId="0" xfId="0" applyFont="1" applyFill="1" applyBorder="1" applyAlignment="1">
      <alignment horizontal="center" vertical="center"/>
    </xf>
    <xf numFmtId="3" fontId="2" fillId="8" borderId="0" xfId="0" applyNumberFormat="1" applyFont="1" applyFill="1" applyBorder="1" applyAlignment="1">
      <alignment horizontal="center" vertical="center"/>
    </xf>
    <xf numFmtId="9" fontId="98" fillId="0" borderId="0" xfId="48497" applyNumberFormat="1" applyFont="1" applyFill="1" applyBorder="1" applyAlignment="1">
      <alignment vertical="center"/>
    </xf>
    <xf numFmtId="3" fontId="87" fillId="0" borderId="0" xfId="48497" applyNumberFormat="1" applyFont="1" applyFill="1" applyBorder="1" applyAlignment="1">
      <alignment vertical="center"/>
    </xf>
    <xf numFmtId="9" fontId="87" fillId="0" borderId="0" xfId="48499" applyFont="1" applyFill="1" applyBorder="1"/>
    <xf numFmtId="0" fontId="122" fillId="72" borderId="0" xfId="0" applyFont="1" applyFill="1"/>
    <xf numFmtId="0" fontId="122" fillId="72" borderId="0" xfId="0" applyFont="1" applyFill="1" applyAlignment="1">
      <alignment horizontal="right"/>
    </xf>
    <xf numFmtId="0" fontId="94" fillId="72" borderId="0" xfId="0" applyFont="1" applyFill="1"/>
    <xf numFmtId="0" fontId="123" fillId="72" borderId="0" xfId="0" applyFont="1" applyFill="1" applyBorder="1"/>
    <xf numFmtId="0" fontId="3" fillId="74" borderId="0" xfId="0" applyFont="1" applyFill="1"/>
    <xf numFmtId="0" fontId="121" fillId="73" borderId="0" xfId="0" applyFont="1" applyFill="1"/>
    <xf numFmtId="0" fontId="121" fillId="73" borderId="0" xfId="0" applyFont="1" applyFill="1" applyAlignment="1">
      <alignment horizontal="right"/>
    </xf>
    <xf numFmtId="0" fontId="1" fillId="0" borderId="0" xfId="0" applyFont="1" applyFill="1"/>
    <xf numFmtId="0" fontId="119" fillId="0" borderId="0" xfId="0" applyFont="1" applyFill="1"/>
    <xf numFmtId="0" fontId="118" fillId="0" borderId="0" xfId="0" applyFont="1" applyFill="1" applyBorder="1"/>
    <xf numFmtId="0" fontId="118" fillId="0" borderId="0" xfId="0" applyFont="1" applyFill="1" applyBorder="1" applyAlignment="1">
      <alignment horizontal="right"/>
    </xf>
    <xf numFmtId="0" fontId="0" fillId="0" borderId="0" xfId="0" applyFill="1" applyAlignment="1">
      <alignment horizontal="right"/>
    </xf>
    <xf numFmtId="0" fontId="118" fillId="0" borderId="0" xfId="0" applyFont="1" applyFill="1" applyBorder="1" applyAlignment="1"/>
    <xf numFmtId="168" fontId="96" fillId="0" borderId="0" xfId="0" applyNumberFormat="1" applyFont="1" applyFill="1"/>
    <xf numFmtId="176" fontId="2" fillId="0" borderId="0" xfId="0" applyNumberFormat="1" applyFont="1" applyFill="1"/>
    <xf numFmtId="3" fontId="2" fillId="0" borderId="0" xfId="0" applyNumberFormat="1" applyFont="1" applyFill="1"/>
    <xf numFmtId="0" fontId="94" fillId="0" borderId="0" xfId="0" applyFont="1" applyFill="1"/>
    <xf numFmtId="0" fontId="3" fillId="0" borderId="0" xfId="0" applyFont="1" applyFill="1"/>
    <xf numFmtId="3" fontId="94" fillId="0" borderId="0" xfId="0" applyNumberFormat="1" applyFont="1" applyFill="1"/>
    <xf numFmtId="0" fontId="99" fillId="0" borderId="0" xfId="0" applyFont="1" applyFill="1"/>
    <xf numFmtId="0" fontId="112" fillId="0" borderId="0" xfId="0" applyFont="1" applyFill="1"/>
    <xf numFmtId="0" fontId="95" fillId="0" borderId="0" xfId="0" applyFont="1" applyFill="1"/>
    <xf numFmtId="3" fontId="95" fillId="0" borderId="0" xfId="0" applyNumberFormat="1" applyFont="1" applyFill="1"/>
    <xf numFmtId="0" fontId="92" fillId="0" borderId="0" xfId="0" applyFont="1" applyFill="1"/>
    <xf numFmtId="3" fontId="92" fillId="0" borderId="0" xfId="0" applyNumberFormat="1" applyFont="1" applyFill="1"/>
    <xf numFmtId="0" fontId="86" fillId="0" borderId="0" xfId="0" applyFont="1" applyFill="1"/>
    <xf numFmtId="176" fontId="95" fillId="0" borderId="0" xfId="0" applyNumberFormat="1" applyFont="1" applyFill="1"/>
    <xf numFmtId="176" fontId="92" fillId="0" borderId="0" xfId="0" applyNumberFormat="1" applyFont="1" applyFill="1"/>
    <xf numFmtId="0" fontId="0" fillId="0" borderId="0" xfId="0" applyFill="1" applyBorder="1"/>
    <xf numFmtId="3" fontId="96" fillId="0" borderId="0" xfId="0" applyNumberFormat="1" applyFont="1" applyFill="1" applyBorder="1" applyAlignment="1">
      <alignment horizontal="right"/>
    </xf>
    <xf numFmtId="3" fontId="96" fillId="0" borderId="0" xfId="0" applyNumberFormat="1" applyFont="1" applyFill="1" applyBorder="1"/>
    <xf numFmtId="0" fontId="2" fillId="0" borderId="0" xfId="0" applyFont="1" applyFill="1" applyBorder="1"/>
    <xf numFmtId="3" fontId="0" fillId="0" borderId="0" xfId="0" applyNumberFormat="1" applyFill="1" applyBorder="1" applyAlignment="1">
      <alignment horizontal="right"/>
    </xf>
    <xf numFmtId="3" fontId="2" fillId="0" borderId="0" xfId="0" applyNumberFormat="1" applyFont="1" applyFill="1" applyBorder="1"/>
    <xf numFmtId="3" fontId="96" fillId="0" borderId="0" xfId="0" applyNumberFormat="1" applyFont="1" applyFill="1"/>
    <xf numFmtId="0" fontId="96" fillId="0" borderId="0" xfId="0" applyFont="1" applyFill="1"/>
    <xf numFmtId="0" fontId="112" fillId="0" borderId="0" xfId="0" applyFont="1" applyFill="1" applyAlignment="1">
      <alignment horizontal="right"/>
    </xf>
    <xf numFmtId="0" fontId="95" fillId="0" borderId="0" xfId="0" applyFont="1" applyFill="1" applyAlignment="1">
      <alignment horizontal="right"/>
    </xf>
    <xf numFmtId="0" fontId="99" fillId="0" borderId="0" xfId="0" applyFont="1" applyFill="1" applyBorder="1"/>
    <xf numFmtId="168" fontId="2" fillId="0" borderId="0" xfId="0" applyNumberFormat="1" applyFont="1" applyFill="1"/>
    <xf numFmtId="3" fontId="3" fillId="0" borderId="0" xfId="0" applyNumberFormat="1" applyFont="1" applyFill="1"/>
    <xf numFmtId="0" fontId="2" fillId="0" borderId="174" xfId="0" applyFont="1" applyFill="1" applyBorder="1"/>
    <xf numFmtId="175" fontId="0" fillId="0" borderId="174" xfId="0" applyNumberFormat="1" applyFont="1" applyFill="1" applyBorder="1" applyAlignment="1">
      <alignment horizontal="center"/>
    </xf>
    <xf numFmtId="175" fontId="96" fillId="0" borderId="0" xfId="0" applyNumberFormat="1" applyFont="1" applyFill="1" applyAlignment="1">
      <alignment horizontal="center"/>
    </xf>
    <xf numFmtId="175" fontId="94" fillId="0" borderId="0" xfId="0" applyNumberFormat="1" applyFont="1" applyFill="1" applyAlignment="1">
      <alignment horizontal="center"/>
    </xf>
    <xf numFmtId="0" fontId="0" fillId="0" borderId="174" xfId="0" applyFill="1" applyBorder="1"/>
    <xf numFmtId="175" fontId="94" fillId="0" borderId="174" xfId="0" applyNumberFormat="1" applyFont="1" applyFill="1" applyBorder="1" applyAlignment="1">
      <alignment horizontal="center"/>
    </xf>
    <xf numFmtId="175" fontId="0" fillId="0" borderId="0" xfId="0" applyNumberFormat="1" applyFont="1" applyFill="1" applyAlignment="1">
      <alignment horizontal="center"/>
    </xf>
    <xf numFmtId="0" fontId="96" fillId="0" borderId="174" xfId="0" applyFont="1" applyFill="1" applyBorder="1"/>
    <xf numFmtId="175" fontId="0" fillId="0" borderId="0" xfId="0" applyNumberFormat="1" applyFill="1"/>
    <xf numFmtId="0" fontId="112" fillId="0" borderId="0" xfId="0" applyFont="1" applyFill="1" applyBorder="1"/>
    <xf numFmtId="0" fontId="112" fillId="0" borderId="0" xfId="0" applyFont="1" applyFill="1" applyBorder="1" applyAlignment="1">
      <alignment horizontal="center"/>
    </xf>
    <xf numFmtId="0" fontId="97" fillId="0" borderId="0" xfId="0" applyFont="1" applyFill="1"/>
    <xf numFmtId="0" fontId="92" fillId="0" borderId="174" xfId="0" applyFont="1" applyFill="1" applyBorder="1"/>
    <xf numFmtId="175" fontId="95" fillId="0" borderId="174" xfId="0" applyNumberFormat="1" applyFont="1" applyFill="1" applyBorder="1" applyAlignment="1">
      <alignment horizontal="center"/>
    </xf>
    <xf numFmtId="175" fontId="95" fillId="0" borderId="0" xfId="0" applyNumberFormat="1" applyFont="1" applyFill="1" applyAlignment="1">
      <alignment horizontal="center"/>
    </xf>
    <xf numFmtId="0" fontId="95" fillId="0" borderId="174" xfId="0" applyFont="1" applyFill="1" applyBorder="1"/>
    <xf numFmtId="175" fontId="95" fillId="0" borderId="0" xfId="0" applyNumberFormat="1" applyFont="1" applyFill="1" applyBorder="1" applyAlignment="1">
      <alignment horizontal="center"/>
    </xf>
    <xf numFmtId="175" fontId="95" fillId="0" borderId="0" xfId="0" applyNumberFormat="1" applyFont="1" applyFill="1"/>
    <xf numFmtId="0" fontId="123" fillId="75" borderId="0" xfId="0" applyFont="1" applyFill="1"/>
    <xf numFmtId="0" fontId="124" fillId="75" borderId="0" xfId="0" applyFont="1" applyFill="1"/>
    <xf numFmtId="0" fontId="121" fillId="34" borderId="0" xfId="0" applyFont="1" applyFill="1" applyAlignment="1">
      <alignment vertical="center"/>
    </xf>
    <xf numFmtId="0" fontId="121" fillId="34" borderId="0" xfId="0" applyFont="1" applyFill="1" applyAlignment="1">
      <alignment horizontal="right" vertical="center"/>
    </xf>
    <xf numFmtId="0" fontId="3" fillId="76" borderId="0" xfId="0" applyFont="1" applyFill="1" applyAlignment="1">
      <alignment vertical="center"/>
    </xf>
    <xf numFmtId="0" fontId="88" fillId="69" borderId="0" xfId="0" applyFont="1" applyFill="1"/>
    <xf numFmtId="0" fontId="8" fillId="0" borderId="0" xfId="48498" applyFont="1"/>
    <xf numFmtId="0" fontId="8" fillId="0" borderId="0" xfId="7528" applyFont="1"/>
    <xf numFmtId="0" fontId="96" fillId="0" borderId="0" xfId="0" applyFont="1"/>
    <xf numFmtId="0" fontId="84" fillId="0" borderId="0" xfId="0" applyFont="1"/>
    <xf numFmtId="0" fontId="88" fillId="69" borderId="0" xfId="0" applyFont="1" applyFill="1" applyAlignment="1">
      <alignment horizontal="left"/>
    </xf>
    <xf numFmtId="0" fontId="0" fillId="0" borderId="0" xfId="0" applyFont="1" applyAlignment="1">
      <alignment horizontal="left"/>
    </xf>
    <xf numFmtId="0" fontId="118" fillId="0" borderId="0" xfId="0" applyFont="1" applyFill="1"/>
    <xf numFmtId="176" fontId="94" fillId="0" borderId="0" xfId="0" applyNumberFormat="1" applyFont="1" applyFill="1"/>
    <xf numFmtId="3" fontId="94" fillId="77" borderId="0" xfId="0" applyNumberFormat="1" applyFont="1" applyFill="1"/>
    <xf numFmtId="3" fontId="96" fillId="0" borderId="0" xfId="0" applyNumberFormat="1" applyFont="1"/>
    <xf numFmtId="0" fontId="0" fillId="0" borderId="0" xfId="0"/>
    <xf numFmtId="175" fontId="0" fillId="0" borderId="0" xfId="0" applyNumberFormat="1" applyFont="1" applyAlignment="1">
      <alignment horizontal="center"/>
    </xf>
    <xf numFmtId="0" fontId="0" fillId="0" borderId="174" xfId="0" applyBorder="1"/>
    <xf numFmtId="175" fontId="96" fillId="0" borderId="174" xfId="0" applyNumberFormat="1" applyFont="1" applyBorder="1" applyAlignment="1">
      <alignment horizontal="center"/>
    </xf>
    <xf numFmtId="175" fontId="0" fillId="0" borderId="174" xfId="0" applyNumberFormat="1" applyFont="1" applyBorder="1" applyAlignment="1">
      <alignment horizontal="center"/>
    </xf>
    <xf numFmtId="0" fontId="2" fillId="0" borderId="0" xfId="0" applyFont="1" applyBorder="1"/>
    <xf numFmtId="0" fontId="2" fillId="0" borderId="0" xfId="0" applyFont="1"/>
    <xf numFmtId="0" fontId="0" fillId="0" borderId="176" xfId="0" applyBorder="1"/>
    <xf numFmtId="175" fontId="0" fillId="0" borderId="176" xfId="0" applyNumberFormat="1" applyFont="1" applyBorder="1" applyAlignment="1">
      <alignment horizontal="center"/>
    </xf>
    <xf numFmtId="175" fontId="96" fillId="0" borderId="176" xfId="0" applyNumberFormat="1" applyFont="1" applyBorder="1" applyAlignment="1">
      <alignment horizontal="center"/>
    </xf>
    <xf numFmtId="3" fontId="0" fillId="0" borderId="0" xfId="0" applyNumberFormat="1"/>
    <xf numFmtId="3" fontId="0" fillId="0" borderId="0" xfId="0" applyNumberFormat="1" applyBorder="1" applyAlignment="1">
      <alignment horizontal="right"/>
    </xf>
    <xf numFmtId="3" fontId="2" fillId="0" borderId="0" xfId="0" applyNumberFormat="1" applyFont="1" applyBorder="1"/>
    <xf numFmtId="3" fontId="2" fillId="0" borderId="0" xfId="0" applyNumberFormat="1" applyFont="1"/>
    <xf numFmtId="0" fontId="8" fillId="0" borderId="0" xfId="48498"/>
    <xf numFmtId="176" fontId="87" fillId="0" borderId="0" xfId="48497" applyNumberFormat="1" applyFont="1" applyFill="1" applyBorder="1" applyAlignment="1">
      <alignment vertical="center"/>
    </xf>
    <xf numFmtId="0" fontId="85" fillId="78" borderId="0" xfId="0" applyFont="1" applyFill="1"/>
    <xf numFmtId="0" fontId="121" fillId="0" borderId="0" xfId="0" applyFont="1" applyFill="1"/>
    <xf numFmtId="0" fontId="121" fillId="0" borderId="0" xfId="0" applyFont="1" applyFill="1" applyAlignment="1">
      <alignment horizontal="right"/>
    </xf>
    <xf numFmtId="0" fontId="126" fillId="75" borderId="0" xfId="0" applyFont="1" applyFill="1"/>
    <xf numFmtId="0" fontId="127" fillId="75" borderId="0" xfId="0" applyFont="1" applyFill="1"/>
    <xf numFmtId="0" fontId="113" fillId="0" borderId="0" xfId="0" applyFont="1" applyFill="1"/>
    <xf numFmtId="0" fontId="99" fillId="0" borderId="0" xfId="0" applyFont="1" applyFill="1" applyAlignment="1">
      <alignment horizontal="center"/>
    </xf>
    <xf numFmtId="3" fontId="3" fillId="0" borderId="0" xfId="0" applyNumberFormat="1" applyFont="1" applyFill="1" applyAlignment="1">
      <alignment horizontal="right"/>
    </xf>
    <xf numFmtId="3" fontId="94" fillId="0" borderId="0" xfId="0" applyNumberFormat="1" applyFont="1" applyFill="1" applyAlignment="1">
      <alignment horizontal="right"/>
    </xf>
    <xf numFmtId="0" fontId="99" fillId="0" borderId="0" xfId="0" applyFont="1" applyFill="1" applyAlignment="1">
      <alignment horizontal="right"/>
    </xf>
    <xf numFmtId="0" fontId="86" fillId="0" borderId="0" xfId="0" applyFont="1" applyFill="1" applyAlignment="1">
      <alignment horizontal="right"/>
    </xf>
    <xf numFmtId="0" fontId="87" fillId="0" borderId="0" xfId="0" applyFont="1" applyFill="1" applyBorder="1" applyAlignment="1">
      <alignment vertical="center"/>
    </xf>
    <xf numFmtId="0" fontId="94" fillId="0" borderId="0" xfId="0" applyFont="1" applyFill="1" applyAlignment="1">
      <alignment horizontal="right"/>
    </xf>
    <xf numFmtId="3" fontId="0" fillId="0" borderId="0" xfId="0" applyNumberFormat="1" applyFill="1" applyAlignment="1">
      <alignment horizontal="right"/>
    </xf>
    <xf numFmtId="3" fontId="104" fillId="0" borderId="0" xfId="0" applyNumberFormat="1" applyFont="1" applyFill="1" applyAlignment="1">
      <alignment horizontal="right"/>
    </xf>
    <xf numFmtId="0" fontId="128" fillId="75" borderId="0" xfId="0" applyFont="1" applyFill="1"/>
    <xf numFmtId="0" fontId="129" fillId="75" borderId="0" xfId="0" applyFont="1" applyFill="1"/>
    <xf numFmtId="0" fontId="7" fillId="0" borderId="0" xfId="0" applyFont="1" applyFill="1"/>
    <xf numFmtId="175" fontId="96" fillId="0" borderId="0" xfId="0" applyNumberFormat="1" applyFont="1" applyAlignment="1">
      <alignment horizontal="center"/>
    </xf>
    <xf numFmtId="0" fontId="2" fillId="0" borderId="0" xfId="48497" applyFont="1" applyFill="1"/>
    <xf numFmtId="0" fontId="116" fillId="0" borderId="0" xfId="0" applyFont="1" applyFill="1" applyBorder="1"/>
    <xf numFmtId="0" fontId="102" fillId="0" borderId="0" xfId="0" applyFont="1" applyFill="1" applyAlignment="1">
      <alignment horizontal="left"/>
    </xf>
    <xf numFmtId="3" fontId="98" fillId="8" borderId="0" xfId="0" applyNumberFormat="1" applyFont="1" applyFill="1" applyBorder="1" applyAlignment="1">
      <alignment horizontal="right"/>
    </xf>
    <xf numFmtId="0" fontId="0" fillId="8" borderId="0" xfId="0" applyFont="1" applyFill="1"/>
    <xf numFmtId="0" fontId="130" fillId="0" borderId="0" xfId="0" applyFont="1"/>
    <xf numFmtId="0" fontId="130" fillId="0" borderId="0" xfId="0" applyFont="1" applyFill="1"/>
    <xf numFmtId="0" fontId="131" fillId="0" borderId="0" xfId="0" applyFont="1"/>
    <xf numFmtId="3" fontId="94" fillId="0" borderId="0" xfId="0" applyNumberFormat="1" applyFont="1" applyFill="1" applyBorder="1"/>
    <xf numFmtId="3" fontId="3" fillId="0" borderId="0" xfId="0" applyNumberFormat="1" applyFont="1" applyFill="1" applyBorder="1"/>
    <xf numFmtId="3" fontId="3" fillId="0" borderId="0" xfId="0" applyNumberFormat="1" applyFont="1" applyBorder="1"/>
    <xf numFmtId="0" fontId="118" fillId="0" borderId="0" xfId="0" applyFont="1"/>
    <xf numFmtId="0" fontId="2" fillId="8" borderId="174" xfId="0" applyFont="1" applyFill="1" applyBorder="1"/>
    <xf numFmtId="3" fontId="98" fillId="8" borderId="174" xfId="0" applyNumberFormat="1" applyFont="1" applyFill="1" applyBorder="1" applyAlignment="1">
      <alignment horizontal="right"/>
    </xf>
    <xf numFmtId="3" fontId="96" fillId="8" borderId="174" xfId="0" applyNumberFormat="1" applyFont="1" applyFill="1" applyBorder="1" applyAlignment="1">
      <alignment horizontal="right"/>
    </xf>
    <xf numFmtId="0" fontId="0" fillId="8" borderId="174" xfId="0" applyFill="1" applyBorder="1"/>
    <xf numFmtId="3" fontId="2" fillId="0" borderId="174" xfId="0" applyNumberFormat="1" applyFont="1" applyFill="1" applyBorder="1" applyAlignment="1">
      <alignment horizontal="right"/>
    </xf>
    <xf numFmtId="0" fontId="8" fillId="8" borderId="0" xfId="48498" applyFill="1"/>
    <xf numFmtId="0" fontId="131" fillId="8" borderId="0" xfId="0" applyFont="1" applyFill="1"/>
    <xf numFmtId="0" fontId="132" fillId="8" borderId="0" xfId="48498" applyFont="1" applyFill="1"/>
    <xf numFmtId="3" fontId="2" fillId="71" borderId="0" xfId="0" applyNumberFormat="1" applyFont="1" applyFill="1" applyAlignment="1">
      <alignment horizontal="left"/>
    </xf>
    <xf numFmtId="177" fontId="3" fillId="0" borderId="0" xfId="48500" applyNumberFormat="1" applyFont="1" applyFill="1" applyAlignment="1">
      <alignment vertical="center"/>
    </xf>
    <xf numFmtId="177" fontId="94" fillId="0" borderId="0" xfId="48500" applyNumberFormat="1" applyFont="1" applyFill="1" applyAlignment="1">
      <alignment vertical="center"/>
    </xf>
    <xf numFmtId="177" fontId="0" fillId="0" borderId="0" xfId="48500" applyNumberFormat="1" applyFont="1" applyFill="1" applyAlignment="1">
      <alignment vertical="center"/>
    </xf>
    <xf numFmtId="0" fontId="3" fillId="80" borderId="0" xfId="0" applyFont="1" applyFill="1"/>
    <xf numFmtId="0" fontId="123" fillId="70" borderId="0" xfId="0" applyFont="1" applyFill="1" applyBorder="1"/>
    <xf numFmtId="0" fontId="123" fillId="79" borderId="0" xfId="0" applyFont="1" applyFill="1" applyBorder="1"/>
    <xf numFmtId="0" fontId="94" fillId="79" borderId="0" xfId="0" applyFont="1" applyFill="1"/>
    <xf numFmtId="0" fontId="96" fillId="8" borderId="0" xfId="0" applyFont="1" applyFill="1"/>
    <xf numFmtId="9" fontId="94" fillId="8" borderId="0" xfId="48499" applyFont="1" applyFill="1"/>
    <xf numFmtId="9" fontId="94" fillId="0" borderId="0" xfId="48499" applyFont="1"/>
  </cellXfs>
  <cellStyles count="48501">
    <cellStyle name="_x000a_shell=progma 2" xfId="7293"/>
    <cellStyle name="_x000a_shell=progma 2 2" xfId="8722"/>
    <cellStyle name="1.000" xfId="7294"/>
    <cellStyle name="1.000 2" xfId="8723"/>
    <cellStyle name="20 % - Farve1" xfId="7234" builtinId="30" customBuiltin="1"/>
    <cellStyle name="20 % - Farve2" xfId="7237" builtinId="34" customBuiltin="1"/>
    <cellStyle name="20 % - Farve3" xfId="7240" builtinId="38" customBuiltin="1"/>
    <cellStyle name="20 % - Farve4" xfId="7243" builtinId="42" customBuiltin="1"/>
    <cellStyle name="20 % - Farve5" xfId="7247" builtinId="46" customBuiltin="1"/>
    <cellStyle name="20 % - Farve6" xfId="7250" builtinId="50" customBuiltin="1"/>
    <cellStyle name="20 % - Markeringsfarve1 2" xfId="140"/>
    <cellStyle name="20 % - Markeringsfarve1 2 2" xfId="190"/>
    <cellStyle name="20 % - Markeringsfarve1 2 2 2" xfId="7296"/>
    <cellStyle name="20 % - Markeringsfarve1 2 2 3" xfId="7295"/>
    <cellStyle name="20 % - Markeringsfarve1 2 3" xfId="1249"/>
    <cellStyle name="20 % - Markeringsfarve1 2 3 2" xfId="2866"/>
    <cellStyle name="20 % - Markeringsfarve1 2 3 2 2" xfId="6043"/>
    <cellStyle name="20 % - Markeringsfarve1 2 3 3" xfId="4456"/>
    <cellStyle name="20 % - Markeringsfarve1 2 4" xfId="726"/>
    <cellStyle name="20 % - Markeringsfarve1 2 4 2" xfId="2343"/>
    <cellStyle name="20 % - Markeringsfarve1 2 4 2 2" xfId="5520"/>
    <cellStyle name="20 % - Markeringsfarve1 2 4 3" xfId="3933"/>
    <cellStyle name="20 % - Markeringsfarve1 2 5" xfId="1820"/>
    <cellStyle name="20 % - Markeringsfarve1 2 5 2" xfId="4997"/>
    <cellStyle name="20 % - Markeringsfarve1 2 6" xfId="3410"/>
    <cellStyle name="20 % - Markeringsfarve1 3" xfId="1227"/>
    <cellStyle name="20 % - Markeringsfarve1 3 2" xfId="2844"/>
    <cellStyle name="20 % - Markeringsfarve1 3 2 2" xfId="6021"/>
    <cellStyle name="20 % - Markeringsfarve1 3 3" xfId="4434"/>
    <cellStyle name="20 % - Markeringsfarve1 4" xfId="704"/>
    <cellStyle name="20 % - Markeringsfarve1 4 2" xfId="2321"/>
    <cellStyle name="20 % - Markeringsfarve1 4 2 2" xfId="5498"/>
    <cellStyle name="20 % - Markeringsfarve1 4 3" xfId="3911"/>
    <cellStyle name="20 % - Markeringsfarve1 5" xfId="1798"/>
    <cellStyle name="20 % - Markeringsfarve1 5 2" xfId="4975"/>
    <cellStyle name="20 % - Markeringsfarve1 6" xfId="3388"/>
    <cellStyle name="20 % - Markeringsfarve1 6 2" xfId="7297"/>
    <cellStyle name="20 % - Markeringsfarve1 7" xfId="12"/>
    <cellStyle name="20 % - Markeringsfarve2 2" xfId="141"/>
    <cellStyle name="20 % - Markeringsfarve2 2 2" xfId="191"/>
    <cellStyle name="20 % - Markeringsfarve2 2 2 2" xfId="7299"/>
    <cellStyle name="20 % - Markeringsfarve2 2 2 3" xfId="7298"/>
    <cellStyle name="20 % - Markeringsfarve2 2 3" xfId="1250"/>
    <cellStyle name="20 % - Markeringsfarve2 2 3 2" xfId="2867"/>
    <cellStyle name="20 % - Markeringsfarve2 2 3 2 2" xfId="6044"/>
    <cellStyle name="20 % - Markeringsfarve2 2 3 3" xfId="4457"/>
    <cellStyle name="20 % - Markeringsfarve2 2 4" xfId="727"/>
    <cellStyle name="20 % - Markeringsfarve2 2 4 2" xfId="2344"/>
    <cellStyle name="20 % - Markeringsfarve2 2 4 2 2" xfId="5521"/>
    <cellStyle name="20 % - Markeringsfarve2 2 4 3" xfId="3934"/>
    <cellStyle name="20 % - Markeringsfarve2 2 5" xfId="1821"/>
    <cellStyle name="20 % - Markeringsfarve2 2 5 2" xfId="4998"/>
    <cellStyle name="20 % - Markeringsfarve2 2 6" xfId="3411"/>
    <cellStyle name="20 % - Markeringsfarve2 3" xfId="1228"/>
    <cellStyle name="20 % - Markeringsfarve2 3 2" xfId="2845"/>
    <cellStyle name="20 % - Markeringsfarve2 3 2 2" xfId="6022"/>
    <cellStyle name="20 % - Markeringsfarve2 3 3" xfId="4435"/>
    <cellStyle name="20 % - Markeringsfarve2 4" xfId="705"/>
    <cellStyle name="20 % - Markeringsfarve2 4 2" xfId="2322"/>
    <cellStyle name="20 % - Markeringsfarve2 4 2 2" xfId="5499"/>
    <cellStyle name="20 % - Markeringsfarve2 4 3" xfId="3912"/>
    <cellStyle name="20 % - Markeringsfarve2 5" xfId="1799"/>
    <cellStyle name="20 % - Markeringsfarve2 5 2" xfId="4976"/>
    <cellStyle name="20 % - Markeringsfarve2 6" xfId="3389"/>
    <cellStyle name="20 % - Markeringsfarve2 6 2" xfId="7300"/>
    <cellStyle name="20 % - Markeringsfarve2 7" xfId="13"/>
    <cellStyle name="20 % - Markeringsfarve3 2" xfId="142"/>
    <cellStyle name="20 % - Markeringsfarve3 2 2" xfId="192"/>
    <cellStyle name="20 % - Markeringsfarve3 2 2 2" xfId="7302"/>
    <cellStyle name="20 % - Markeringsfarve3 2 2 3" xfId="7301"/>
    <cellStyle name="20 % - Markeringsfarve3 2 3" xfId="1251"/>
    <cellStyle name="20 % - Markeringsfarve3 2 3 2" xfId="2868"/>
    <cellStyle name="20 % - Markeringsfarve3 2 3 2 2" xfId="6045"/>
    <cellStyle name="20 % - Markeringsfarve3 2 3 3" xfId="4458"/>
    <cellStyle name="20 % - Markeringsfarve3 2 4" xfId="728"/>
    <cellStyle name="20 % - Markeringsfarve3 2 4 2" xfId="2345"/>
    <cellStyle name="20 % - Markeringsfarve3 2 4 2 2" xfId="5522"/>
    <cellStyle name="20 % - Markeringsfarve3 2 4 3" xfId="3935"/>
    <cellStyle name="20 % - Markeringsfarve3 2 5" xfId="1822"/>
    <cellStyle name="20 % - Markeringsfarve3 2 5 2" xfId="4999"/>
    <cellStyle name="20 % - Markeringsfarve3 2 6" xfId="3412"/>
    <cellStyle name="20 % - Markeringsfarve3 3" xfId="1229"/>
    <cellStyle name="20 % - Markeringsfarve3 3 2" xfId="2846"/>
    <cellStyle name="20 % - Markeringsfarve3 3 2 2" xfId="6023"/>
    <cellStyle name="20 % - Markeringsfarve3 3 3" xfId="4436"/>
    <cellStyle name="20 % - Markeringsfarve3 4" xfId="706"/>
    <cellStyle name="20 % - Markeringsfarve3 4 2" xfId="2323"/>
    <cellStyle name="20 % - Markeringsfarve3 4 2 2" xfId="5500"/>
    <cellStyle name="20 % - Markeringsfarve3 4 3" xfId="3913"/>
    <cellStyle name="20 % - Markeringsfarve3 5" xfId="1800"/>
    <cellStyle name="20 % - Markeringsfarve3 5 2" xfId="4977"/>
    <cellStyle name="20 % - Markeringsfarve3 6" xfId="3390"/>
    <cellStyle name="20 % - Markeringsfarve3 6 2" xfId="7303"/>
    <cellStyle name="20 % - Markeringsfarve3 7" xfId="18"/>
    <cellStyle name="20 % - Markeringsfarve4 2" xfId="143"/>
    <cellStyle name="20 % - Markeringsfarve4 2 2" xfId="193"/>
    <cellStyle name="20 % - Markeringsfarve4 2 2 2" xfId="7305"/>
    <cellStyle name="20 % - Markeringsfarve4 2 2 3" xfId="7304"/>
    <cellStyle name="20 % - Markeringsfarve4 2 3" xfId="1252"/>
    <cellStyle name="20 % - Markeringsfarve4 2 3 2" xfId="2869"/>
    <cellStyle name="20 % - Markeringsfarve4 2 3 2 2" xfId="6046"/>
    <cellStyle name="20 % - Markeringsfarve4 2 3 3" xfId="4459"/>
    <cellStyle name="20 % - Markeringsfarve4 2 4" xfId="729"/>
    <cellStyle name="20 % - Markeringsfarve4 2 4 2" xfId="2346"/>
    <cellStyle name="20 % - Markeringsfarve4 2 4 2 2" xfId="5523"/>
    <cellStyle name="20 % - Markeringsfarve4 2 4 3" xfId="3936"/>
    <cellStyle name="20 % - Markeringsfarve4 2 5" xfId="1823"/>
    <cellStyle name="20 % - Markeringsfarve4 2 5 2" xfId="5000"/>
    <cellStyle name="20 % - Markeringsfarve4 2 6" xfId="3413"/>
    <cellStyle name="20 % - Markeringsfarve4 3" xfId="1230"/>
    <cellStyle name="20 % - Markeringsfarve4 3 2" xfId="2847"/>
    <cellStyle name="20 % - Markeringsfarve4 3 2 2" xfId="6024"/>
    <cellStyle name="20 % - Markeringsfarve4 3 3" xfId="4437"/>
    <cellStyle name="20 % - Markeringsfarve4 4" xfId="707"/>
    <cellStyle name="20 % - Markeringsfarve4 4 2" xfId="2324"/>
    <cellStyle name="20 % - Markeringsfarve4 4 2 2" xfId="5501"/>
    <cellStyle name="20 % - Markeringsfarve4 4 3" xfId="3914"/>
    <cellStyle name="20 % - Markeringsfarve4 5" xfId="1801"/>
    <cellStyle name="20 % - Markeringsfarve4 5 2" xfId="4978"/>
    <cellStyle name="20 % - Markeringsfarve4 6" xfId="3391"/>
    <cellStyle name="20 % - Markeringsfarve4 6 2" xfId="7306"/>
    <cellStyle name="20 % - Markeringsfarve4 7" xfId="19"/>
    <cellStyle name="20 % - Markeringsfarve5 2" xfId="144"/>
    <cellStyle name="20 % - Markeringsfarve5 2 2" xfId="194"/>
    <cellStyle name="20 % - Markeringsfarve5 2 2 2" xfId="7308"/>
    <cellStyle name="20 % - Markeringsfarve5 2 2 3" xfId="7307"/>
    <cellStyle name="20 % - Markeringsfarve5 2 3" xfId="1253"/>
    <cellStyle name="20 % - Markeringsfarve5 2 3 2" xfId="2870"/>
    <cellStyle name="20 % - Markeringsfarve5 2 3 2 2" xfId="6047"/>
    <cellStyle name="20 % - Markeringsfarve5 2 3 3" xfId="4460"/>
    <cellStyle name="20 % - Markeringsfarve5 2 4" xfId="730"/>
    <cellStyle name="20 % - Markeringsfarve5 2 4 2" xfId="2347"/>
    <cellStyle name="20 % - Markeringsfarve5 2 4 2 2" xfId="5524"/>
    <cellStyle name="20 % - Markeringsfarve5 2 4 3" xfId="3937"/>
    <cellStyle name="20 % - Markeringsfarve5 2 5" xfId="1824"/>
    <cellStyle name="20 % - Markeringsfarve5 2 5 2" xfId="5001"/>
    <cellStyle name="20 % - Markeringsfarve5 2 6" xfId="3414"/>
    <cellStyle name="20 % - Markeringsfarve5 3" xfId="1231"/>
    <cellStyle name="20 % - Markeringsfarve5 3 2" xfId="2848"/>
    <cellStyle name="20 % - Markeringsfarve5 3 2 2" xfId="6025"/>
    <cellStyle name="20 % - Markeringsfarve5 3 3" xfId="4438"/>
    <cellStyle name="20 % - Markeringsfarve5 4" xfId="708"/>
    <cellStyle name="20 % - Markeringsfarve5 4 2" xfId="2325"/>
    <cellStyle name="20 % - Markeringsfarve5 4 2 2" xfId="5502"/>
    <cellStyle name="20 % - Markeringsfarve5 4 3" xfId="3915"/>
    <cellStyle name="20 % - Markeringsfarve5 5" xfId="1802"/>
    <cellStyle name="20 % - Markeringsfarve5 5 2" xfId="4979"/>
    <cellStyle name="20 % - Markeringsfarve5 6" xfId="3392"/>
    <cellStyle name="20 % - Markeringsfarve5 6 2" xfId="7309"/>
    <cellStyle name="20 % - Markeringsfarve5 7" xfId="20"/>
    <cellStyle name="20 % - Markeringsfarve6 2" xfId="145"/>
    <cellStyle name="20 % - Markeringsfarve6 2 2" xfId="195"/>
    <cellStyle name="20 % - Markeringsfarve6 2 2 2" xfId="7311"/>
    <cellStyle name="20 % - Markeringsfarve6 2 2 3" xfId="7310"/>
    <cellStyle name="20 % - Markeringsfarve6 2 3" xfId="1254"/>
    <cellStyle name="20 % - Markeringsfarve6 2 3 2" xfId="2871"/>
    <cellStyle name="20 % - Markeringsfarve6 2 3 2 2" xfId="6048"/>
    <cellStyle name="20 % - Markeringsfarve6 2 3 3" xfId="4461"/>
    <cellStyle name="20 % - Markeringsfarve6 2 4" xfId="731"/>
    <cellStyle name="20 % - Markeringsfarve6 2 4 2" xfId="2348"/>
    <cellStyle name="20 % - Markeringsfarve6 2 4 2 2" xfId="5525"/>
    <cellStyle name="20 % - Markeringsfarve6 2 4 3" xfId="3938"/>
    <cellStyle name="20 % - Markeringsfarve6 2 5" xfId="1825"/>
    <cellStyle name="20 % - Markeringsfarve6 2 5 2" xfId="5002"/>
    <cellStyle name="20 % - Markeringsfarve6 2 6" xfId="3415"/>
    <cellStyle name="20 % - Markeringsfarve6 3" xfId="1232"/>
    <cellStyle name="20 % - Markeringsfarve6 3 2" xfId="2849"/>
    <cellStyle name="20 % - Markeringsfarve6 3 2 2" xfId="6026"/>
    <cellStyle name="20 % - Markeringsfarve6 3 3" xfId="4439"/>
    <cellStyle name="20 % - Markeringsfarve6 4" xfId="709"/>
    <cellStyle name="20 % - Markeringsfarve6 4 2" xfId="2326"/>
    <cellStyle name="20 % - Markeringsfarve6 4 2 2" xfId="5503"/>
    <cellStyle name="20 % - Markeringsfarve6 4 3" xfId="3916"/>
    <cellStyle name="20 % - Markeringsfarve6 5" xfId="1803"/>
    <cellStyle name="20 % - Markeringsfarve6 5 2" xfId="4980"/>
    <cellStyle name="20 % - Markeringsfarve6 6" xfId="3393"/>
    <cellStyle name="20 % - Markeringsfarve6 6 2" xfId="7312"/>
    <cellStyle name="20 % - Markeringsfarve6 7" xfId="21"/>
    <cellStyle name="20% - Accent1 2" xfId="7313"/>
    <cellStyle name="20% - Accent2 2" xfId="7314"/>
    <cellStyle name="20% - Accent3 2" xfId="7315"/>
    <cellStyle name="20% - Accent4 2" xfId="7316"/>
    <cellStyle name="20% - Accent5 2" xfId="7317"/>
    <cellStyle name="20% - Accent6 2" xfId="7318"/>
    <cellStyle name="2x indented GHG Textfiels" xfId="1754"/>
    <cellStyle name="2x indented GHG Textfiels 2" xfId="8912"/>
    <cellStyle name="40 % - Farve1" xfId="7235" builtinId="31" customBuiltin="1"/>
    <cellStyle name="40 % - Farve2" xfId="7238" builtinId="35" customBuiltin="1"/>
    <cellStyle name="40 % - Farve3" xfId="7241" builtinId="39" customBuiltin="1"/>
    <cellStyle name="40 % - Farve4" xfId="7244" builtinId="43" customBuiltin="1"/>
    <cellStyle name="40 % - Farve5" xfId="7248" builtinId="47" customBuiltin="1"/>
    <cellStyle name="40 % - Farve6" xfId="7251" builtinId="51" customBuiltin="1"/>
    <cellStyle name="40 % - Markeringsfarve1 2" xfId="146"/>
    <cellStyle name="40 % - Markeringsfarve1 2 2" xfId="196"/>
    <cellStyle name="40 % - Markeringsfarve1 2 2 2" xfId="7320"/>
    <cellStyle name="40 % - Markeringsfarve1 2 2 3" xfId="7319"/>
    <cellStyle name="40 % - Markeringsfarve1 2 3" xfId="1255"/>
    <cellStyle name="40 % - Markeringsfarve1 2 3 2" xfId="2872"/>
    <cellStyle name="40 % - Markeringsfarve1 2 3 2 2" xfId="6049"/>
    <cellStyle name="40 % - Markeringsfarve1 2 3 3" xfId="4462"/>
    <cellStyle name="40 % - Markeringsfarve1 2 4" xfId="732"/>
    <cellStyle name="40 % - Markeringsfarve1 2 4 2" xfId="2349"/>
    <cellStyle name="40 % - Markeringsfarve1 2 4 2 2" xfId="5526"/>
    <cellStyle name="40 % - Markeringsfarve1 2 4 3" xfId="3939"/>
    <cellStyle name="40 % - Markeringsfarve1 2 5" xfId="1826"/>
    <cellStyle name="40 % - Markeringsfarve1 2 5 2" xfId="5003"/>
    <cellStyle name="40 % - Markeringsfarve1 2 6" xfId="3416"/>
    <cellStyle name="40 % - Markeringsfarve1 3" xfId="1233"/>
    <cellStyle name="40 % - Markeringsfarve1 3 2" xfId="2850"/>
    <cellStyle name="40 % - Markeringsfarve1 3 2 2" xfId="6027"/>
    <cellStyle name="40 % - Markeringsfarve1 3 3" xfId="4440"/>
    <cellStyle name="40 % - Markeringsfarve1 4" xfId="710"/>
    <cellStyle name="40 % - Markeringsfarve1 4 2" xfId="2327"/>
    <cellStyle name="40 % - Markeringsfarve1 4 2 2" xfId="5504"/>
    <cellStyle name="40 % - Markeringsfarve1 4 3" xfId="3917"/>
    <cellStyle name="40 % - Markeringsfarve1 5" xfId="1804"/>
    <cellStyle name="40 % - Markeringsfarve1 5 2" xfId="4981"/>
    <cellStyle name="40 % - Markeringsfarve1 6" xfId="3394"/>
    <cellStyle name="40 % - Markeringsfarve1 6 2" xfId="7321"/>
    <cellStyle name="40 % - Markeringsfarve1 7" xfId="22"/>
    <cellStyle name="40 % - Markeringsfarve2 2" xfId="147"/>
    <cellStyle name="40 % - Markeringsfarve2 2 2" xfId="197"/>
    <cellStyle name="40 % - Markeringsfarve2 2 2 2" xfId="7323"/>
    <cellStyle name="40 % - Markeringsfarve2 2 2 3" xfId="7322"/>
    <cellStyle name="40 % - Markeringsfarve2 2 3" xfId="1256"/>
    <cellStyle name="40 % - Markeringsfarve2 2 3 2" xfId="2873"/>
    <cellStyle name="40 % - Markeringsfarve2 2 3 2 2" xfId="6050"/>
    <cellStyle name="40 % - Markeringsfarve2 2 3 3" xfId="4463"/>
    <cellStyle name="40 % - Markeringsfarve2 2 4" xfId="733"/>
    <cellStyle name="40 % - Markeringsfarve2 2 4 2" xfId="2350"/>
    <cellStyle name="40 % - Markeringsfarve2 2 4 2 2" xfId="5527"/>
    <cellStyle name="40 % - Markeringsfarve2 2 4 3" xfId="3940"/>
    <cellStyle name="40 % - Markeringsfarve2 2 5" xfId="1827"/>
    <cellStyle name="40 % - Markeringsfarve2 2 5 2" xfId="5004"/>
    <cellStyle name="40 % - Markeringsfarve2 2 6" xfId="3417"/>
    <cellStyle name="40 % - Markeringsfarve2 3" xfId="1234"/>
    <cellStyle name="40 % - Markeringsfarve2 3 2" xfId="2851"/>
    <cellStyle name="40 % - Markeringsfarve2 3 2 2" xfId="6028"/>
    <cellStyle name="40 % - Markeringsfarve2 3 3" xfId="4441"/>
    <cellStyle name="40 % - Markeringsfarve2 4" xfId="711"/>
    <cellStyle name="40 % - Markeringsfarve2 4 2" xfId="2328"/>
    <cellStyle name="40 % - Markeringsfarve2 4 2 2" xfId="5505"/>
    <cellStyle name="40 % - Markeringsfarve2 4 3" xfId="3918"/>
    <cellStyle name="40 % - Markeringsfarve2 5" xfId="1805"/>
    <cellStyle name="40 % - Markeringsfarve2 5 2" xfId="4982"/>
    <cellStyle name="40 % - Markeringsfarve2 6" xfId="3395"/>
    <cellStyle name="40 % - Markeringsfarve2 6 2" xfId="7324"/>
    <cellStyle name="40 % - Markeringsfarve2 7" xfId="23"/>
    <cellStyle name="40 % - Markeringsfarve3 2" xfId="148"/>
    <cellStyle name="40 % - Markeringsfarve3 2 2" xfId="198"/>
    <cellStyle name="40 % - Markeringsfarve3 2 2 2" xfId="7326"/>
    <cellStyle name="40 % - Markeringsfarve3 2 2 3" xfId="7325"/>
    <cellStyle name="40 % - Markeringsfarve3 2 3" xfId="1257"/>
    <cellStyle name="40 % - Markeringsfarve3 2 3 2" xfId="2874"/>
    <cellStyle name="40 % - Markeringsfarve3 2 3 2 2" xfId="6051"/>
    <cellStyle name="40 % - Markeringsfarve3 2 3 3" xfId="4464"/>
    <cellStyle name="40 % - Markeringsfarve3 2 4" xfId="734"/>
    <cellStyle name="40 % - Markeringsfarve3 2 4 2" xfId="2351"/>
    <cellStyle name="40 % - Markeringsfarve3 2 4 2 2" xfId="5528"/>
    <cellStyle name="40 % - Markeringsfarve3 2 4 3" xfId="3941"/>
    <cellStyle name="40 % - Markeringsfarve3 2 5" xfId="1828"/>
    <cellStyle name="40 % - Markeringsfarve3 2 5 2" xfId="5005"/>
    <cellStyle name="40 % - Markeringsfarve3 2 6" xfId="3418"/>
    <cellStyle name="40 % - Markeringsfarve3 3" xfId="1235"/>
    <cellStyle name="40 % - Markeringsfarve3 3 2" xfId="2852"/>
    <cellStyle name="40 % - Markeringsfarve3 3 2 2" xfId="6029"/>
    <cellStyle name="40 % - Markeringsfarve3 3 3" xfId="4442"/>
    <cellStyle name="40 % - Markeringsfarve3 4" xfId="712"/>
    <cellStyle name="40 % - Markeringsfarve3 4 2" xfId="2329"/>
    <cellStyle name="40 % - Markeringsfarve3 4 2 2" xfId="5506"/>
    <cellStyle name="40 % - Markeringsfarve3 4 3" xfId="3919"/>
    <cellStyle name="40 % - Markeringsfarve3 5" xfId="1806"/>
    <cellStyle name="40 % - Markeringsfarve3 5 2" xfId="4983"/>
    <cellStyle name="40 % - Markeringsfarve3 6" xfId="3396"/>
    <cellStyle name="40 % - Markeringsfarve3 6 2" xfId="7327"/>
    <cellStyle name="40 % - Markeringsfarve3 7" xfId="24"/>
    <cellStyle name="40 % - Markeringsfarve4 2" xfId="149"/>
    <cellStyle name="40 % - Markeringsfarve4 2 2" xfId="199"/>
    <cellStyle name="40 % - Markeringsfarve4 2 2 2" xfId="7329"/>
    <cellStyle name="40 % - Markeringsfarve4 2 2 3" xfId="7328"/>
    <cellStyle name="40 % - Markeringsfarve4 2 3" xfId="1258"/>
    <cellStyle name="40 % - Markeringsfarve4 2 3 2" xfId="2875"/>
    <cellStyle name="40 % - Markeringsfarve4 2 3 2 2" xfId="6052"/>
    <cellStyle name="40 % - Markeringsfarve4 2 3 3" xfId="4465"/>
    <cellStyle name="40 % - Markeringsfarve4 2 4" xfId="735"/>
    <cellStyle name="40 % - Markeringsfarve4 2 4 2" xfId="2352"/>
    <cellStyle name="40 % - Markeringsfarve4 2 4 2 2" xfId="5529"/>
    <cellStyle name="40 % - Markeringsfarve4 2 4 3" xfId="3942"/>
    <cellStyle name="40 % - Markeringsfarve4 2 5" xfId="1829"/>
    <cellStyle name="40 % - Markeringsfarve4 2 5 2" xfId="5006"/>
    <cellStyle name="40 % - Markeringsfarve4 2 6" xfId="3419"/>
    <cellStyle name="40 % - Markeringsfarve4 3" xfId="1236"/>
    <cellStyle name="40 % - Markeringsfarve4 3 2" xfId="2853"/>
    <cellStyle name="40 % - Markeringsfarve4 3 2 2" xfId="6030"/>
    <cellStyle name="40 % - Markeringsfarve4 3 3" xfId="4443"/>
    <cellStyle name="40 % - Markeringsfarve4 4" xfId="713"/>
    <cellStyle name="40 % - Markeringsfarve4 4 2" xfId="2330"/>
    <cellStyle name="40 % - Markeringsfarve4 4 2 2" xfId="5507"/>
    <cellStyle name="40 % - Markeringsfarve4 4 3" xfId="3920"/>
    <cellStyle name="40 % - Markeringsfarve4 5" xfId="1807"/>
    <cellStyle name="40 % - Markeringsfarve4 5 2" xfId="4984"/>
    <cellStyle name="40 % - Markeringsfarve4 6" xfId="3397"/>
    <cellStyle name="40 % - Markeringsfarve4 6 2" xfId="7330"/>
    <cellStyle name="40 % - Markeringsfarve4 7" xfId="25"/>
    <cellStyle name="40 % - Markeringsfarve5 2" xfId="150"/>
    <cellStyle name="40 % - Markeringsfarve5 2 2" xfId="200"/>
    <cellStyle name="40 % - Markeringsfarve5 2 2 2" xfId="7332"/>
    <cellStyle name="40 % - Markeringsfarve5 2 2 3" xfId="7331"/>
    <cellStyle name="40 % - Markeringsfarve5 2 3" xfId="1259"/>
    <cellStyle name="40 % - Markeringsfarve5 2 3 2" xfId="2876"/>
    <cellStyle name="40 % - Markeringsfarve5 2 3 2 2" xfId="6053"/>
    <cellStyle name="40 % - Markeringsfarve5 2 3 3" xfId="4466"/>
    <cellStyle name="40 % - Markeringsfarve5 2 4" xfId="736"/>
    <cellStyle name="40 % - Markeringsfarve5 2 4 2" xfId="2353"/>
    <cellStyle name="40 % - Markeringsfarve5 2 4 2 2" xfId="5530"/>
    <cellStyle name="40 % - Markeringsfarve5 2 4 3" xfId="3943"/>
    <cellStyle name="40 % - Markeringsfarve5 2 5" xfId="1830"/>
    <cellStyle name="40 % - Markeringsfarve5 2 5 2" xfId="5007"/>
    <cellStyle name="40 % - Markeringsfarve5 2 6" xfId="3420"/>
    <cellStyle name="40 % - Markeringsfarve5 3" xfId="1237"/>
    <cellStyle name="40 % - Markeringsfarve5 3 2" xfId="2854"/>
    <cellStyle name="40 % - Markeringsfarve5 3 2 2" xfId="6031"/>
    <cellStyle name="40 % - Markeringsfarve5 3 3" xfId="4444"/>
    <cellStyle name="40 % - Markeringsfarve5 4" xfId="714"/>
    <cellStyle name="40 % - Markeringsfarve5 4 2" xfId="2331"/>
    <cellStyle name="40 % - Markeringsfarve5 4 2 2" xfId="5508"/>
    <cellStyle name="40 % - Markeringsfarve5 4 3" xfId="3921"/>
    <cellStyle name="40 % - Markeringsfarve5 5" xfId="1808"/>
    <cellStyle name="40 % - Markeringsfarve5 5 2" xfId="4985"/>
    <cellStyle name="40 % - Markeringsfarve5 6" xfId="3398"/>
    <cellStyle name="40 % - Markeringsfarve5 6 2" xfId="7333"/>
    <cellStyle name="40 % - Markeringsfarve5 7" xfId="26"/>
    <cellStyle name="40 % - Markeringsfarve6 2" xfId="151"/>
    <cellStyle name="40 % - Markeringsfarve6 2 2" xfId="201"/>
    <cellStyle name="40 % - Markeringsfarve6 2 2 2" xfId="7335"/>
    <cellStyle name="40 % - Markeringsfarve6 2 2 3" xfId="7334"/>
    <cellStyle name="40 % - Markeringsfarve6 2 3" xfId="1260"/>
    <cellStyle name="40 % - Markeringsfarve6 2 3 2" xfId="2877"/>
    <cellStyle name="40 % - Markeringsfarve6 2 3 2 2" xfId="6054"/>
    <cellStyle name="40 % - Markeringsfarve6 2 3 3" xfId="4467"/>
    <cellStyle name="40 % - Markeringsfarve6 2 4" xfId="737"/>
    <cellStyle name="40 % - Markeringsfarve6 2 4 2" xfId="2354"/>
    <cellStyle name="40 % - Markeringsfarve6 2 4 2 2" xfId="5531"/>
    <cellStyle name="40 % - Markeringsfarve6 2 4 3" xfId="3944"/>
    <cellStyle name="40 % - Markeringsfarve6 2 5" xfId="1831"/>
    <cellStyle name="40 % - Markeringsfarve6 2 5 2" xfId="5008"/>
    <cellStyle name="40 % - Markeringsfarve6 2 6" xfId="3421"/>
    <cellStyle name="40 % - Markeringsfarve6 3" xfId="1238"/>
    <cellStyle name="40 % - Markeringsfarve6 3 2" xfId="2855"/>
    <cellStyle name="40 % - Markeringsfarve6 3 2 2" xfId="6032"/>
    <cellStyle name="40 % - Markeringsfarve6 3 3" xfId="4445"/>
    <cellStyle name="40 % - Markeringsfarve6 4" xfId="715"/>
    <cellStyle name="40 % - Markeringsfarve6 4 2" xfId="2332"/>
    <cellStyle name="40 % - Markeringsfarve6 4 2 2" xfId="5509"/>
    <cellStyle name="40 % - Markeringsfarve6 4 3" xfId="3922"/>
    <cellStyle name="40 % - Markeringsfarve6 5" xfId="1809"/>
    <cellStyle name="40 % - Markeringsfarve6 5 2" xfId="4986"/>
    <cellStyle name="40 % - Markeringsfarve6 6" xfId="3399"/>
    <cellStyle name="40 % - Markeringsfarve6 6 2" xfId="7336"/>
    <cellStyle name="40 % - Markeringsfarve6 7" xfId="27"/>
    <cellStyle name="40% - Accent1 2" xfId="7337"/>
    <cellStyle name="40% - Accent2 2" xfId="7338"/>
    <cellStyle name="40% - Accent3 2" xfId="7339"/>
    <cellStyle name="40% - Accent4 2" xfId="7340"/>
    <cellStyle name="40% - Accent5 2" xfId="7341"/>
    <cellStyle name="40% - Accent6 2" xfId="7342"/>
    <cellStyle name="5x indented GHG Textfiels" xfId="1755"/>
    <cellStyle name="5x indented GHG Textfiels 2" xfId="8913"/>
    <cellStyle name="60 % - Farve1" xfId="2" builtinId="32" customBuiltin="1"/>
    <cellStyle name="60 % - Farve2" xfId="7239" builtinId="36" customBuiltin="1"/>
    <cellStyle name="60 % - Farve3" xfId="7" builtinId="40" customBuiltin="1"/>
    <cellStyle name="60 % - Farve4" xfId="7245" builtinId="44" customBuiltin="1"/>
    <cellStyle name="60 % - Farve5" xfId="7249" builtinId="48" customBuiltin="1"/>
    <cellStyle name="60 % - Farve6" xfId="7252" builtinId="52" customBuiltin="1"/>
    <cellStyle name="60 % - Markeringsfarve1 2" xfId="202"/>
    <cellStyle name="60 % - Markeringsfarve1 3" xfId="28"/>
    <cellStyle name="60 % - Markeringsfarve1 4" xfId="8853"/>
    <cellStyle name="60 % - Markeringsfarve2 2" xfId="203"/>
    <cellStyle name="60 % - Markeringsfarve2 3" xfId="29"/>
    <cellStyle name="60 % - Markeringsfarve3 2" xfId="204"/>
    <cellStyle name="60 % - Markeringsfarve3 3" xfId="30"/>
    <cellStyle name="60 % - Markeringsfarve3 4" xfId="8856"/>
    <cellStyle name="60 % - Markeringsfarve4 2" xfId="205"/>
    <cellStyle name="60 % - Markeringsfarve4 3" xfId="31"/>
    <cellStyle name="60 % - Markeringsfarve5 2" xfId="206"/>
    <cellStyle name="60 % - Markeringsfarve5 3" xfId="32"/>
    <cellStyle name="60 % - Markeringsfarve6 2" xfId="207"/>
    <cellStyle name="60 % - Markeringsfarve6 3" xfId="33"/>
    <cellStyle name="60% - Accent1 2" xfId="7343"/>
    <cellStyle name="60% - Accent2 2" xfId="7344"/>
    <cellStyle name="60% - Accent3 2" xfId="7345"/>
    <cellStyle name="60% - Accent4 2" xfId="7346"/>
    <cellStyle name="60% - Accent5 2" xfId="7347"/>
    <cellStyle name="60% - Accent6 2" xfId="7348"/>
    <cellStyle name="Accent1 2" xfId="7349"/>
    <cellStyle name="Accent2 2" xfId="7350"/>
    <cellStyle name="Accent3 2" xfId="7351"/>
    <cellStyle name="Accent4 2" xfId="7352"/>
    <cellStyle name="Accent5 2" xfId="7353"/>
    <cellStyle name="Accent6 2" xfId="7354"/>
    <cellStyle name="Advarselstekst" xfId="7232" builtinId="11" customBuiltin="1"/>
    <cellStyle name="Advarselstekst 2" xfId="208"/>
    <cellStyle name="AggblueCels_1x" xfId="1760"/>
    <cellStyle name="AggGreen_bld" xfId="1784"/>
    <cellStyle name="Bad 2" xfId="7355"/>
    <cellStyle name="Bemærk! 2" xfId="209"/>
    <cellStyle name="Bemærk! 2 10" xfId="6974"/>
    <cellStyle name="Bemærk! 2 10 2" xfId="9315"/>
    <cellStyle name="Bemærk! 2 10 2 2" xfId="13570"/>
    <cellStyle name="Bemærk! 2 10 2 2 2" xfId="17702"/>
    <cellStyle name="Bemærk! 2 10 2 2 3" xfId="32661"/>
    <cellStyle name="Bemærk! 2 10 2 2 4" xfId="41801"/>
    <cellStyle name="Bemærk! 2 10 2 3" xfId="16317"/>
    <cellStyle name="Bemærk! 2 10 2 3 2" xfId="32081"/>
    <cellStyle name="Bemærk! 2 10 2 3 3" xfId="44588"/>
    <cellStyle name="Bemærk! 2 10 2 4" xfId="26284"/>
    <cellStyle name="Bemærk! 2 10 2 5" xfId="43862"/>
    <cellStyle name="Bemærk! 2 10 3" xfId="10890"/>
    <cellStyle name="Bemærk! 2 10 3 2" xfId="17704"/>
    <cellStyle name="Bemærk! 2 10 3 3" xfId="32968"/>
    <cellStyle name="Bemærk! 2 10 3 4" xfId="42799"/>
    <cellStyle name="Bemærk! 2 10 4" xfId="12245"/>
    <cellStyle name="Bemærk! 2 10 4 2" xfId="17705"/>
    <cellStyle name="Bemærk! 2 10 4 3" xfId="32459"/>
    <cellStyle name="Bemærk! 2 10 4 4" xfId="45442"/>
    <cellStyle name="Bemærk! 2 10 5" xfId="15077"/>
    <cellStyle name="Bemærk! 2 10 5 2" xfId="35942"/>
    <cellStyle name="Bemærk! 2 10 5 3" xfId="43766"/>
    <cellStyle name="Bemærk! 2 10 6" xfId="24114"/>
    <cellStyle name="Bemærk! 2 10 7" xfId="39977"/>
    <cellStyle name="Bemærk! 2 11" xfId="7130"/>
    <cellStyle name="Bemærk! 2 11 2" xfId="9471"/>
    <cellStyle name="Bemærk! 2 11 2 2" xfId="13726"/>
    <cellStyle name="Bemærk! 2 11 2 2 2" xfId="17709"/>
    <cellStyle name="Bemærk! 2 11 2 2 3" xfId="37871"/>
    <cellStyle name="Bemærk! 2 11 2 2 4" xfId="44859"/>
    <cellStyle name="Bemærk! 2 11 2 3" xfId="16463"/>
    <cellStyle name="Bemærk! 2 11 2 3 2" xfId="22024"/>
    <cellStyle name="Bemærk! 2 11 2 3 3" xfId="39795"/>
    <cellStyle name="Bemærk! 2 11 2 4" xfId="32209"/>
    <cellStyle name="Bemærk! 2 11 2 5" xfId="40396"/>
    <cellStyle name="Bemærk! 2 11 3" xfId="11046"/>
    <cellStyle name="Bemærk! 2 11 3 2" xfId="17711"/>
    <cellStyle name="Bemærk! 2 11 3 3" xfId="36327"/>
    <cellStyle name="Bemærk! 2 11 3 4" xfId="44336"/>
    <cellStyle name="Bemærk! 2 11 4" xfId="12401"/>
    <cellStyle name="Bemærk! 2 11 4 2" xfId="17712"/>
    <cellStyle name="Bemærk! 2 11 4 3" xfId="38601"/>
    <cellStyle name="Bemærk! 2 11 4 4" xfId="45229"/>
    <cellStyle name="Bemærk! 2 11 5" xfId="15233"/>
    <cellStyle name="Bemærk! 2 11 5 2" xfId="38374"/>
    <cellStyle name="Bemærk! 2 11 5 3" xfId="47658"/>
    <cellStyle name="Bemærk! 2 11 6" xfId="19869"/>
    <cellStyle name="Bemærk! 2 11 7" xfId="42583"/>
    <cellStyle name="Bemærk! 2 12" xfId="7155"/>
    <cellStyle name="Bemærk! 2 12 2" xfId="9496"/>
    <cellStyle name="Bemærk! 2 12 2 2" xfId="13751"/>
    <cellStyle name="Bemærk! 2 12 2 2 2" xfId="17716"/>
    <cellStyle name="Bemærk! 2 12 2 2 3" xfId="34238"/>
    <cellStyle name="Bemærk! 2 12 2 2 4" xfId="41915"/>
    <cellStyle name="Bemærk! 2 12 2 3" xfId="16488"/>
    <cellStyle name="Bemærk! 2 12 2 3 2" xfId="22340"/>
    <cellStyle name="Bemærk! 2 12 2 3 3" xfId="41108"/>
    <cellStyle name="Bemærk! 2 12 2 4" xfId="27572"/>
    <cellStyle name="Bemærk! 2 12 2 5" xfId="46880"/>
    <cellStyle name="Bemærk! 2 12 3" xfId="11071"/>
    <cellStyle name="Bemærk! 2 12 3 2" xfId="17718"/>
    <cellStyle name="Bemærk! 2 12 3 3" xfId="37993"/>
    <cellStyle name="Bemærk! 2 12 3 4" xfId="47502"/>
    <cellStyle name="Bemærk! 2 12 4" xfId="12426"/>
    <cellStyle name="Bemærk! 2 12 4 2" xfId="17719"/>
    <cellStyle name="Bemærk! 2 12 4 3" xfId="35351"/>
    <cellStyle name="Bemærk! 2 12 4 4" xfId="44762"/>
    <cellStyle name="Bemærk! 2 12 5" xfId="15258"/>
    <cellStyle name="Bemærk! 2 12 5 2" xfId="33474"/>
    <cellStyle name="Bemærk! 2 12 5 3" xfId="46786"/>
    <cellStyle name="Bemærk! 2 12 6" xfId="32347"/>
    <cellStyle name="Bemærk! 2 12 7" xfId="47780"/>
    <cellStyle name="Bemærk! 2 13" xfId="7209"/>
    <cellStyle name="Bemærk! 2 13 2" xfId="9550"/>
    <cellStyle name="Bemærk! 2 13 2 2" xfId="13805"/>
    <cellStyle name="Bemærk! 2 13 2 2 2" xfId="17723"/>
    <cellStyle name="Bemærk! 2 13 2 2 3" xfId="36049"/>
    <cellStyle name="Bemærk! 2 13 2 2 4" xfId="45501"/>
    <cellStyle name="Bemærk! 2 13 2 3" xfId="16542"/>
    <cellStyle name="Bemærk! 2 13 2 3 2" xfId="22757"/>
    <cellStyle name="Bemærk! 2 13 2 3 3" xfId="42453"/>
    <cellStyle name="Bemærk! 2 13 2 4" xfId="35958"/>
    <cellStyle name="Bemærk! 2 13 2 5" xfId="47881"/>
    <cellStyle name="Bemærk! 2 13 3" xfId="11125"/>
    <cellStyle name="Bemærk! 2 13 3 2" xfId="17725"/>
    <cellStyle name="Bemærk! 2 13 3 3" xfId="35294"/>
    <cellStyle name="Bemærk! 2 13 3 4" xfId="44415"/>
    <cellStyle name="Bemærk! 2 13 4" xfId="12480"/>
    <cellStyle name="Bemærk! 2 13 4 2" xfId="17726"/>
    <cellStyle name="Bemærk! 2 13 4 3" xfId="38102"/>
    <cellStyle name="Bemærk! 2 13 4 4" xfId="42230"/>
    <cellStyle name="Bemærk! 2 13 5" xfId="15312"/>
    <cellStyle name="Bemærk! 2 13 5 2" xfId="37875"/>
    <cellStyle name="Bemærk! 2 13 5 3" xfId="45948"/>
    <cellStyle name="Bemærk! 2 13 6" xfId="24578"/>
    <cellStyle name="Bemærk! 2 13 7" xfId="40104"/>
    <cellStyle name="Bemærk! 2 14" xfId="7213"/>
    <cellStyle name="Bemærk! 2 14 2" xfId="9554"/>
    <cellStyle name="Bemærk! 2 14 2 2" xfId="13809"/>
    <cellStyle name="Bemærk! 2 14 2 2 2" xfId="17730"/>
    <cellStyle name="Bemærk! 2 14 2 2 3" xfId="36820"/>
    <cellStyle name="Bemærk! 2 14 2 2 4" xfId="43218"/>
    <cellStyle name="Bemærk! 2 14 2 3" xfId="16546"/>
    <cellStyle name="Bemærk! 2 14 2 3 2" xfId="25738"/>
    <cellStyle name="Bemærk! 2 14 2 3 3" xfId="46214"/>
    <cellStyle name="Bemærk! 2 14 2 4" xfId="27607"/>
    <cellStyle name="Bemærk! 2 14 2 5" xfId="46367"/>
    <cellStyle name="Bemærk! 2 14 3" xfId="11129"/>
    <cellStyle name="Bemærk! 2 14 3 2" xfId="17732"/>
    <cellStyle name="Bemærk! 2 14 3 3" xfId="33189"/>
    <cellStyle name="Bemærk! 2 14 3 4" xfId="45457"/>
    <cellStyle name="Bemærk! 2 14 4" xfId="12484"/>
    <cellStyle name="Bemærk! 2 14 4 2" xfId="17733"/>
    <cellStyle name="Bemærk! 2 14 4 3" xfId="37580"/>
    <cellStyle name="Bemærk! 2 14 4 4" xfId="41592"/>
    <cellStyle name="Bemærk! 2 14 5" xfId="15316"/>
    <cellStyle name="Bemærk! 2 14 5 2" xfId="37364"/>
    <cellStyle name="Bemærk! 2 14 5 3" xfId="45130"/>
    <cellStyle name="Bemærk! 2 14 6" xfId="21723"/>
    <cellStyle name="Bemærk! 2 14 7" xfId="41006"/>
    <cellStyle name="Bemærk! 2 15" xfId="7192"/>
    <cellStyle name="Bemærk! 2 15 2" xfId="9533"/>
    <cellStyle name="Bemærk! 2 15 2 2" xfId="13788"/>
    <cellStyle name="Bemærk! 2 15 2 2 2" xfId="17737"/>
    <cellStyle name="Bemærk! 2 15 2 2 3" xfId="35684"/>
    <cellStyle name="Bemærk! 2 15 2 2 4" xfId="40366"/>
    <cellStyle name="Bemærk! 2 15 2 3" xfId="16525"/>
    <cellStyle name="Bemærk! 2 15 2 3 2" xfId="32104"/>
    <cellStyle name="Bemærk! 2 15 2 3 3" xfId="47038"/>
    <cellStyle name="Bemærk! 2 15 2 4" xfId="37363"/>
    <cellStyle name="Bemærk! 2 15 2 5" xfId="44591"/>
    <cellStyle name="Bemærk! 2 15 3" xfId="11108"/>
    <cellStyle name="Bemærk! 2 15 3 2" xfId="17739"/>
    <cellStyle name="Bemærk! 2 15 3 3" xfId="34182"/>
    <cellStyle name="Bemærk! 2 15 3 4" xfId="45326"/>
    <cellStyle name="Bemærk! 2 15 4" xfId="12463"/>
    <cellStyle name="Bemærk! 2 15 4 2" xfId="17740"/>
    <cellStyle name="Bemærk! 2 15 4 3" xfId="33658"/>
    <cellStyle name="Bemærk! 2 15 4 4" xfId="41724"/>
    <cellStyle name="Bemærk! 2 15 5" xfId="15295"/>
    <cellStyle name="Bemærk! 2 15 5 2" xfId="35489"/>
    <cellStyle name="Bemærk! 2 15 5 3" xfId="42708"/>
    <cellStyle name="Bemærk! 2 15 6" xfId="21923"/>
    <cellStyle name="Bemærk! 2 15 7" xfId="40045"/>
    <cellStyle name="Bemærk! 2 16" xfId="7356"/>
    <cellStyle name="Bemærk! 2 17" xfId="8234"/>
    <cellStyle name="Bemærk! 2 17 2" xfId="9672"/>
    <cellStyle name="Bemærk! 2 17 2 2" xfId="13909"/>
    <cellStyle name="Bemærk! 2 17 2 2 2" xfId="17745"/>
    <cellStyle name="Bemærk! 2 17 2 2 3" xfId="34391"/>
    <cellStyle name="Bemærk! 2 17 2 2 4" xfId="43855"/>
    <cellStyle name="Bemærk! 2 17 2 3" xfId="16646"/>
    <cellStyle name="Bemærk! 2 17 2 3 2" xfId="21722"/>
    <cellStyle name="Bemærk! 2 17 2 3 3" xfId="42224"/>
    <cellStyle name="Bemærk! 2 17 2 4" xfId="27665"/>
    <cellStyle name="Bemærk! 2 17 2 5" xfId="42769"/>
    <cellStyle name="Bemærk! 2 17 3" xfId="11229"/>
    <cellStyle name="Bemærk! 2 17 3 2" xfId="17747"/>
    <cellStyle name="Bemærk! 2 17 3 3" xfId="36377"/>
    <cellStyle name="Bemærk! 2 17 3 4" xfId="44929"/>
    <cellStyle name="Bemærk! 2 17 4" xfId="12584"/>
    <cellStyle name="Bemærk! 2 17 4 2" xfId="17748"/>
    <cellStyle name="Bemærk! 2 17 4 3" xfId="32992"/>
    <cellStyle name="Bemærk! 2 17 4 4" xfId="41897"/>
    <cellStyle name="Bemærk! 2 17 5" xfId="15416"/>
    <cellStyle name="Bemærk! 2 17 5 2" xfId="37914"/>
    <cellStyle name="Bemærk! 2 17 5 3" xfId="45688"/>
    <cellStyle name="Bemærk! 2 17 6" xfId="26892"/>
    <cellStyle name="Bemærk! 2 17 7" xfId="44592"/>
    <cellStyle name="Bemærk! 2 18" xfId="8363"/>
    <cellStyle name="Bemærk! 2 18 2" xfId="9801"/>
    <cellStyle name="Bemærk! 2 18 2 2" xfId="14038"/>
    <cellStyle name="Bemærk! 2 18 2 2 2" xfId="17752"/>
    <cellStyle name="Bemærk! 2 18 2 2 3" xfId="37794"/>
    <cellStyle name="Bemærk! 2 18 2 2 4" xfId="43346"/>
    <cellStyle name="Bemærk! 2 18 2 3" xfId="16775"/>
    <cellStyle name="Bemærk! 2 18 2 3 2" xfId="25756"/>
    <cellStyle name="Bemærk! 2 18 2 3 3" xfId="39528"/>
    <cellStyle name="Bemærk! 2 18 2 4" xfId="37402"/>
    <cellStyle name="Bemærk! 2 18 2 5" xfId="43854"/>
    <cellStyle name="Bemærk! 2 18 3" xfId="11358"/>
    <cellStyle name="Bemærk! 2 18 3 2" xfId="17754"/>
    <cellStyle name="Bemærk! 2 18 3 3" xfId="37091"/>
    <cellStyle name="Bemærk! 2 18 3 4" xfId="47153"/>
    <cellStyle name="Bemærk! 2 18 4" xfId="12713"/>
    <cellStyle name="Bemærk! 2 18 4 2" xfId="17755"/>
    <cellStyle name="Bemærk! 2 18 4 3" xfId="36829"/>
    <cellStyle name="Bemærk! 2 18 4 4" xfId="46554"/>
    <cellStyle name="Bemærk! 2 18 5" xfId="15545"/>
    <cellStyle name="Bemærk! 2 18 5 2" xfId="36025"/>
    <cellStyle name="Bemærk! 2 18 5 3" xfId="48425"/>
    <cellStyle name="Bemærk! 2 18 6" xfId="37180"/>
    <cellStyle name="Bemærk! 2 18 7" xfId="45400"/>
    <cellStyle name="Bemærk! 2 19" xfId="8407"/>
    <cellStyle name="Bemærk! 2 19 2" xfId="9845"/>
    <cellStyle name="Bemærk! 2 19 2 2" xfId="14082"/>
    <cellStyle name="Bemærk! 2 19 2 2 2" xfId="17759"/>
    <cellStyle name="Bemærk! 2 19 2 2 3" xfId="36899"/>
    <cellStyle name="Bemærk! 2 19 2 2 4" xfId="45073"/>
    <cellStyle name="Bemærk! 2 19 2 3" xfId="16819"/>
    <cellStyle name="Bemærk! 2 19 2 3 2" xfId="22143"/>
    <cellStyle name="Bemærk! 2 19 2 3 3" xfId="40952"/>
    <cellStyle name="Bemærk! 2 19 2 4" xfId="36968"/>
    <cellStyle name="Bemærk! 2 19 2 5" xfId="41222"/>
    <cellStyle name="Bemærk! 2 19 3" xfId="11402"/>
    <cellStyle name="Bemærk! 2 19 3 2" xfId="17761"/>
    <cellStyle name="Bemærk! 2 19 3 3" xfId="35103"/>
    <cellStyle name="Bemærk! 2 19 3 4" xfId="44149"/>
    <cellStyle name="Bemærk! 2 19 4" xfId="12757"/>
    <cellStyle name="Bemærk! 2 19 4 2" xfId="17762"/>
    <cellStyle name="Bemærk! 2 19 4 3" xfId="38295"/>
    <cellStyle name="Bemærk! 2 19 4 4" xfId="42133"/>
    <cellStyle name="Bemærk! 2 19 5" xfId="15589"/>
    <cellStyle name="Bemærk! 2 19 5 2" xfId="34037"/>
    <cellStyle name="Bemærk! 2 19 5 3" xfId="45102"/>
    <cellStyle name="Bemærk! 2 19 6" xfId="36591"/>
    <cellStyle name="Bemærk! 2 19 7" xfId="42836"/>
    <cellStyle name="Bemærk! 2 2" xfId="248"/>
    <cellStyle name="Bemærk! 2 2 10" xfId="7133"/>
    <cellStyle name="Bemærk! 2 2 10 2" xfId="9474"/>
    <cellStyle name="Bemærk! 2 2 10 2 2" xfId="13729"/>
    <cellStyle name="Bemærk! 2 2 10 2 2 2" xfId="17767"/>
    <cellStyle name="Bemærk! 2 2 10 2 2 3" xfId="35752"/>
    <cellStyle name="Bemærk! 2 2 10 2 2 4" xfId="44497"/>
    <cellStyle name="Bemærk! 2 2 10 2 3" xfId="16466"/>
    <cellStyle name="Bemærk! 2 2 10 2 3 2" xfId="21698"/>
    <cellStyle name="Bemærk! 2 2 10 2 3 3" xfId="39699"/>
    <cellStyle name="Bemærk! 2 2 10 2 4" xfId="32212"/>
    <cellStyle name="Bemærk! 2 2 10 2 5" xfId="44170"/>
    <cellStyle name="Bemærk! 2 2 10 3" xfId="11049"/>
    <cellStyle name="Bemærk! 2 2 10 3 2" xfId="17769"/>
    <cellStyle name="Bemærk! 2 2 10 3 3" xfId="32643"/>
    <cellStyle name="Bemærk! 2 2 10 3 4" xfId="46305"/>
    <cellStyle name="Bemærk! 2 2 10 4" xfId="12404"/>
    <cellStyle name="Bemærk! 2 2 10 4 2" xfId="17770"/>
    <cellStyle name="Bemærk! 2 2 10 4 3" xfId="36863"/>
    <cellStyle name="Bemærk! 2 2 10 4 4" xfId="44689"/>
    <cellStyle name="Bemærk! 2 2 10 5" xfId="15236"/>
    <cellStyle name="Bemærk! 2 2 10 5 2" xfId="36976"/>
    <cellStyle name="Bemærk! 2 2 10 5 3" xfId="42391"/>
    <cellStyle name="Bemærk! 2 2 10 6" xfId="32307"/>
    <cellStyle name="Bemærk! 2 2 10 7" xfId="45564"/>
    <cellStyle name="Bemærk! 2 2 11" xfId="7158"/>
    <cellStyle name="Bemærk! 2 2 11 2" xfId="9499"/>
    <cellStyle name="Bemærk! 2 2 11 2 2" xfId="13754"/>
    <cellStyle name="Bemærk! 2 2 11 2 2 2" xfId="17774"/>
    <cellStyle name="Bemærk! 2 2 11 2 2 3" xfId="37428"/>
    <cellStyle name="Bemærk! 2 2 11 2 2 4" xfId="41898"/>
    <cellStyle name="Bemærk! 2 2 11 2 3" xfId="16491"/>
    <cellStyle name="Bemærk! 2 2 11 2 3 2" xfId="22036"/>
    <cellStyle name="Bemærk! 2 2 11 2 3 3" xfId="39858"/>
    <cellStyle name="Bemærk! 2 2 11 2 4" xfId="27578"/>
    <cellStyle name="Bemærk! 2 2 11 2 5" xfId="45634"/>
    <cellStyle name="Bemærk! 2 2 11 3" xfId="11074"/>
    <cellStyle name="Bemærk! 2 2 11 3 2" xfId="17776"/>
    <cellStyle name="Bemærk! 2 2 11 3 3" xfId="35873"/>
    <cellStyle name="Bemærk! 2 2 11 3 4" xfId="40745"/>
    <cellStyle name="Bemærk! 2 2 11 4" xfId="12429"/>
    <cellStyle name="Bemærk! 2 2 11 4 2" xfId="17777"/>
    <cellStyle name="Bemærk! 2 2 11 4 3" xfId="34829"/>
    <cellStyle name="Bemærk! 2 2 11 4 4" xfId="46250"/>
    <cellStyle name="Bemærk! 2 2 11 5" xfId="15261"/>
    <cellStyle name="Bemærk! 2 2 11 5 2" xfId="32953"/>
    <cellStyle name="Bemærk! 2 2 11 5 3" xfId="47320"/>
    <cellStyle name="Bemærk! 2 2 11 6" xfId="24220"/>
    <cellStyle name="Bemærk! 2 2 11 7" xfId="39671"/>
    <cellStyle name="Bemærk! 2 2 12" xfId="7188"/>
    <cellStyle name="Bemærk! 2 2 12 2" xfId="9529"/>
    <cellStyle name="Bemærk! 2 2 12 2 2" xfId="13784"/>
    <cellStyle name="Bemærk! 2 2 12 2 2 2" xfId="17781"/>
    <cellStyle name="Bemærk! 2 2 12 2 2 3" xfId="36205"/>
    <cellStyle name="Bemærk! 2 2 12 2 2 4" xfId="45406"/>
    <cellStyle name="Bemærk! 2 2 12 2 3" xfId="16521"/>
    <cellStyle name="Bemærk! 2 2 12 2 3 2" xfId="32286"/>
    <cellStyle name="Bemærk! 2 2 12 2 3 3" xfId="48000"/>
    <cellStyle name="Bemærk! 2 2 12 2 4" xfId="27594"/>
    <cellStyle name="Bemærk! 2 2 12 2 5" xfId="42507"/>
    <cellStyle name="Bemærk! 2 2 12 3" xfId="11104"/>
    <cellStyle name="Bemærk! 2 2 12 3 2" xfId="17783"/>
    <cellStyle name="Bemærk! 2 2 12 3 3" xfId="34704"/>
    <cellStyle name="Bemærk! 2 2 12 3 4" xfId="47001"/>
    <cellStyle name="Bemærk! 2 2 12 4" xfId="12459"/>
    <cellStyle name="Bemærk! 2 2 12 4 2" xfId="17784"/>
    <cellStyle name="Bemærk! 2 2 12 4 3" xfId="32887"/>
    <cellStyle name="Bemærk! 2 2 12 4 4" xfId="43691"/>
    <cellStyle name="Bemærk! 2 2 12 5" xfId="15291"/>
    <cellStyle name="Bemærk! 2 2 12 5 2" xfId="37270"/>
    <cellStyle name="Bemærk! 2 2 12 5 3" xfId="41907"/>
    <cellStyle name="Bemærk! 2 2 12 6" xfId="22214"/>
    <cellStyle name="Bemærk! 2 2 12 7" xfId="39636"/>
    <cellStyle name="Bemærk! 2 2 13" xfId="7180"/>
    <cellStyle name="Bemærk! 2 2 13 2" xfId="9521"/>
    <cellStyle name="Bemærk! 2 2 13 2 2" xfId="13776"/>
    <cellStyle name="Bemærk! 2 2 13 2 2 2" xfId="17788"/>
    <cellStyle name="Bemærk! 2 2 13 2 2 3" xfId="32724"/>
    <cellStyle name="Bemærk! 2 2 13 2 2 4" xfId="41469"/>
    <cellStyle name="Bemærk! 2 2 13 2 3" xfId="16513"/>
    <cellStyle name="Bemærk! 2 2 13 2 3 2" xfId="25517"/>
    <cellStyle name="Bemærk! 2 2 13 2 3 3" xfId="40954"/>
    <cellStyle name="Bemærk! 2 2 13 2 4" xfId="35217"/>
    <cellStyle name="Bemærk! 2 2 13 2 5" xfId="47547"/>
    <cellStyle name="Bemærk! 2 2 13 3" xfId="11096"/>
    <cellStyle name="Bemærk! 2 2 13 3 2" xfId="17790"/>
    <cellStyle name="Bemærk! 2 2 13 3 3" xfId="38155"/>
    <cellStyle name="Bemærk! 2 2 13 3 4" xfId="45486"/>
    <cellStyle name="Bemærk! 2 2 13 4" xfId="12451"/>
    <cellStyle name="Bemærk! 2 2 13 4 2" xfId="17791"/>
    <cellStyle name="Bemærk! 2 2 13 4 3" xfId="35512"/>
    <cellStyle name="Bemærk! 2 2 13 4 4" xfId="46776"/>
    <cellStyle name="Bemærk! 2 2 13 5" xfId="15283"/>
    <cellStyle name="Bemærk! 2 2 13 5 2" xfId="36704"/>
    <cellStyle name="Bemærk! 2 2 13 5 3" xfId="42749"/>
    <cellStyle name="Bemærk! 2 2 13 6" xfId="21616"/>
    <cellStyle name="Bemærk! 2 2 13 7" xfId="42972"/>
    <cellStyle name="Bemærk! 2 2 14" xfId="7139"/>
    <cellStyle name="Bemærk! 2 2 14 2" xfId="9480"/>
    <cellStyle name="Bemærk! 2 2 14 2 2" xfId="13735"/>
    <cellStyle name="Bemærk! 2 2 14 2 2 2" xfId="17795"/>
    <cellStyle name="Bemærk! 2 2 14 2 2 3" xfId="34896"/>
    <cellStyle name="Bemærk! 2 2 14 2 2 4" xfId="42347"/>
    <cellStyle name="Bemærk! 2 2 14 2 3" xfId="16472"/>
    <cellStyle name="Bemærk! 2 2 14 2 3 2" xfId="26504"/>
    <cellStyle name="Bemærk! 2 2 14 2 3 3" xfId="39389"/>
    <cellStyle name="Bemærk! 2 2 14 2 4" xfId="27544"/>
    <cellStyle name="Bemærk! 2 2 14 2 5" xfId="43088"/>
    <cellStyle name="Bemærk! 2 2 14 3" xfId="11055"/>
    <cellStyle name="Bemærk! 2 2 14 3 2" xfId="17797"/>
    <cellStyle name="Bemærk! 2 2 14 3 3" xfId="34543"/>
    <cellStyle name="Bemærk! 2 2 14 3 4" xfId="43362"/>
    <cellStyle name="Bemærk! 2 2 14 4" xfId="12410"/>
    <cellStyle name="Bemærk! 2 2 14 4 2" xfId="17798"/>
    <cellStyle name="Bemærk! 2 2 14 4 3" xfId="32658"/>
    <cellStyle name="Bemærk! 2 2 14 4 4" xfId="43006"/>
    <cellStyle name="Bemærk! 2 2 14 5" xfId="15242"/>
    <cellStyle name="Bemærk! 2 2 14 5 2" xfId="32770"/>
    <cellStyle name="Bemærk! 2 2 14 5 3" xfId="47583"/>
    <cellStyle name="Bemærk! 2 2 14 6" xfId="25499"/>
    <cellStyle name="Bemærk! 2 2 14 7" xfId="41074"/>
    <cellStyle name="Bemærk! 2 2 15" xfId="7357"/>
    <cellStyle name="Bemærk! 2 2 16" xfId="8292"/>
    <cellStyle name="Bemærk! 2 2 16 2" xfId="9730"/>
    <cellStyle name="Bemærk! 2 2 16 2 2" xfId="13967"/>
    <cellStyle name="Bemærk! 2 2 16 2 2 2" xfId="17803"/>
    <cellStyle name="Bemærk! 2 2 16 2 2 3" xfId="36536"/>
    <cellStyle name="Bemærk! 2 2 16 2 2 4" xfId="45448"/>
    <cellStyle name="Bemærk! 2 2 16 2 3" xfId="16704"/>
    <cellStyle name="Bemærk! 2 2 16 2 3 2" xfId="22980"/>
    <cellStyle name="Bemærk! 2 2 16 2 3 3" xfId="48210"/>
    <cellStyle name="Bemærk! 2 2 16 2 4" xfId="25357"/>
    <cellStyle name="Bemærk! 2 2 16 2 5" xfId="42411"/>
    <cellStyle name="Bemærk! 2 2 16 3" xfId="11287"/>
    <cellStyle name="Bemærk! 2 2 16 3 2" xfId="17805"/>
    <cellStyle name="Bemærk! 2 2 16 3 3" xfId="33109"/>
    <cellStyle name="Bemærk! 2 2 16 3 4" xfId="45309"/>
    <cellStyle name="Bemærk! 2 2 16 4" xfId="12642"/>
    <cellStyle name="Bemærk! 2 2 16 4 2" xfId="17806"/>
    <cellStyle name="Bemærk! 2 2 16 4 3" xfId="36990"/>
    <cellStyle name="Bemærk! 2 2 16 4 4" xfId="42588"/>
    <cellStyle name="Bemærk! 2 2 16 5" xfId="15474"/>
    <cellStyle name="Bemærk! 2 2 16 5 2" xfId="37405"/>
    <cellStyle name="Bemærk! 2 2 16 5 3" xfId="42059"/>
    <cellStyle name="Bemærk! 2 2 16 6" xfId="21841"/>
    <cellStyle name="Bemærk! 2 2 16 7" xfId="39882"/>
    <cellStyle name="Bemærk! 2 2 17" xfId="8260"/>
    <cellStyle name="Bemærk! 2 2 17 2" xfId="9698"/>
    <cellStyle name="Bemærk! 2 2 17 2 2" xfId="13935"/>
    <cellStyle name="Bemærk! 2 2 17 2 2 2" xfId="17810"/>
    <cellStyle name="Bemærk! 2 2 17 2 2 3" xfId="37241"/>
    <cellStyle name="Bemærk! 2 2 17 2 2 4" xfId="44057"/>
    <cellStyle name="Bemærk! 2 2 17 2 3" xfId="16672"/>
    <cellStyle name="Bemærk! 2 2 17 2 3 2" xfId="25915"/>
    <cellStyle name="Bemærk! 2 2 17 2 3 3" xfId="39396"/>
    <cellStyle name="Bemærk! 2 2 17 2 4" xfId="34403"/>
    <cellStyle name="Bemærk! 2 2 17 2 5" xfId="47861"/>
    <cellStyle name="Bemærk! 2 2 17 3" xfId="11255"/>
    <cellStyle name="Bemærk! 2 2 17 3 2" xfId="17812"/>
    <cellStyle name="Bemærk! 2 2 17 3 3" xfId="34347"/>
    <cellStyle name="Bemærk! 2 2 17 3 4" xfId="40808"/>
    <cellStyle name="Bemærk! 2 2 17 4" xfId="12610"/>
    <cellStyle name="Bemærk! 2 2 17 4 2" xfId="17813"/>
    <cellStyle name="Bemærk! 2 2 17 4 3" xfId="37834"/>
    <cellStyle name="Bemærk! 2 2 17 4 4" xfId="40904"/>
    <cellStyle name="Bemærk! 2 2 17 5" xfId="15442"/>
    <cellStyle name="Bemærk! 2 2 17 5 2" xfId="36624"/>
    <cellStyle name="Bemærk! 2 2 17 5 3" xfId="40687"/>
    <cellStyle name="Bemærk! 2 2 17 6" xfId="22167"/>
    <cellStyle name="Bemærk! 2 2 17 7" xfId="39239"/>
    <cellStyle name="Bemærk! 2 2 18" xfId="8280"/>
    <cellStyle name="Bemærk! 2 2 18 2" xfId="9718"/>
    <cellStyle name="Bemærk! 2 2 18 2 2" xfId="13955"/>
    <cellStyle name="Bemærk! 2 2 18 2 2 2" xfId="17817"/>
    <cellStyle name="Bemærk! 2 2 18 2 2 3" xfId="37833"/>
    <cellStyle name="Bemærk! 2 2 18 2 2 4" xfId="41123"/>
    <cellStyle name="Bemærk! 2 2 18 2 3" xfId="16692"/>
    <cellStyle name="Bemærk! 2 2 18 2 3 2" xfId="22227"/>
    <cellStyle name="Bemærk! 2 2 18 2 3 3" xfId="46901"/>
    <cellStyle name="Bemærk! 2 2 18 2 4" xfId="36687"/>
    <cellStyle name="Bemærk! 2 2 18 2 5" xfId="43769"/>
    <cellStyle name="Bemærk! 2 2 18 3" xfId="11275"/>
    <cellStyle name="Bemærk! 2 2 18 3 2" xfId="17819"/>
    <cellStyle name="Bemærk! 2 2 18 3 3" xfId="34963"/>
    <cellStyle name="Bemærk! 2 2 18 3 4" xfId="45226"/>
    <cellStyle name="Bemærk! 2 2 18 4" xfId="12630"/>
    <cellStyle name="Bemærk! 2 2 18 4 2" xfId="17820"/>
    <cellStyle name="Bemærk! 2 2 18 4 3" xfId="36786"/>
    <cellStyle name="Bemærk! 2 2 18 4 4" xfId="42615"/>
    <cellStyle name="Bemærk! 2 2 18 5" xfId="15462"/>
    <cellStyle name="Bemærk! 2 2 18 5 2" xfId="27945"/>
    <cellStyle name="Bemærk! 2 2 18 5 3" xfId="40672"/>
    <cellStyle name="Bemærk! 2 2 18 6" xfId="21597"/>
    <cellStyle name="Bemærk! 2 2 18 7" xfId="44844"/>
    <cellStyle name="Bemærk! 2 2 19" xfId="8430"/>
    <cellStyle name="Bemærk! 2 2 19 2" xfId="9868"/>
    <cellStyle name="Bemærk! 2 2 19 2 2" xfId="14105"/>
    <cellStyle name="Bemærk! 2 2 19 2 2 2" xfId="17824"/>
    <cellStyle name="Bemærk! 2 2 19 2 2 3" xfId="33791"/>
    <cellStyle name="Bemærk! 2 2 19 2 2 4" xfId="41718"/>
    <cellStyle name="Bemærk! 2 2 19 2 3" xfId="16842"/>
    <cellStyle name="Bemærk! 2 2 19 2 3 2" xfId="32314"/>
    <cellStyle name="Bemærk! 2 2 19 2 3 3" xfId="40315"/>
    <cellStyle name="Bemærk! 2 2 19 2 4" xfId="33900"/>
    <cellStyle name="Bemærk! 2 2 19 2 5" xfId="42160"/>
    <cellStyle name="Bemærk! 2 2 19 3" xfId="11425"/>
    <cellStyle name="Bemærk! 2 2 19 3 2" xfId="17826"/>
    <cellStyle name="Bemærk! 2 2 19 3 3" xfId="37497"/>
    <cellStyle name="Bemærk! 2 2 19 3 4" xfId="43022"/>
    <cellStyle name="Bemærk! 2 2 19 4" xfId="12780"/>
    <cellStyle name="Bemærk! 2 2 19 4 2" xfId="17827"/>
    <cellStyle name="Bemærk! 2 2 19 4 3" xfId="37314"/>
    <cellStyle name="Bemærk! 2 2 19 4 4" xfId="47311"/>
    <cellStyle name="Bemærk! 2 2 19 5" xfId="15612"/>
    <cellStyle name="Bemærk! 2 2 19 5 2" xfId="37805"/>
    <cellStyle name="Bemærk! 2 2 19 5 3" xfId="42001"/>
    <cellStyle name="Bemærk! 2 2 19 6" xfId="27198"/>
    <cellStyle name="Bemærk! 2 2 19 7" xfId="46817"/>
    <cellStyle name="Bemærk! 2 2 2" xfId="6899"/>
    <cellStyle name="Bemærk! 2 2 2 2" xfId="7359"/>
    <cellStyle name="Bemærk! 2 2 2 3" xfId="7358"/>
    <cellStyle name="Bemærk! 2 2 2 4" xfId="9240"/>
    <cellStyle name="Bemærk! 2 2 2 4 2" xfId="13495"/>
    <cellStyle name="Bemærk! 2 2 2 4 2 2" xfId="17833"/>
    <cellStyle name="Bemærk! 2 2 2 4 2 3" xfId="37715"/>
    <cellStyle name="Bemærk! 2 2 2 4 2 4" xfId="44244"/>
    <cellStyle name="Bemærk! 2 2 2 4 3" xfId="16250"/>
    <cellStyle name="Bemærk! 2 2 2 4 3 2" xfId="22068"/>
    <cellStyle name="Bemærk! 2 2 2 4 3 3" xfId="41986"/>
    <cellStyle name="Bemærk! 2 2 2 4 4" xfId="31877"/>
    <cellStyle name="Bemærk! 2 2 2 4 5" xfId="39951"/>
    <cellStyle name="Bemærk! 2 2 2 5" xfId="10815"/>
    <cellStyle name="Bemærk! 2 2 2 5 2" xfId="17835"/>
    <cellStyle name="Bemærk! 2 2 2 5 3" xfId="38483"/>
    <cellStyle name="Bemærk! 2 2 2 5 4" xfId="47678"/>
    <cellStyle name="Bemærk! 2 2 2 6" xfId="12170"/>
    <cellStyle name="Bemærk! 2 2 2 6 2" xfId="17836"/>
    <cellStyle name="Bemærk! 2 2 2 6 3" xfId="33225"/>
    <cellStyle name="Bemærk! 2 2 2 6 4" xfId="47801"/>
    <cellStyle name="Bemærk! 2 2 2 7" xfId="15002"/>
    <cellStyle name="Bemærk! 2 2 2 7 2" xfId="36354"/>
    <cellStyle name="Bemærk! 2 2 2 7 3" xfId="48040"/>
    <cellStyle name="Bemærk! 2 2 2 8" xfId="24672"/>
    <cellStyle name="Bemærk! 2 2 2 9" xfId="40330"/>
    <cellStyle name="Bemærk! 2 2 20" xfId="8476"/>
    <cellStyle name="Bemærk! 2 2 20 2" xfId="9912"/>
    <cellStyle name="Bemærk! 2 2 20 2 2" xfId="14149"/>
    <cellStyle name="Bemærk! 2 2 20 2 2 2" xfId="17840"/>
    <cellStyle name="Bemærk! 2 2 20 2 2 3" xfId="37345"/>
    <cellStyle name="Bemærk! 2 2 20 2 2 4" xfId="48182"/>
    <cellStyle name="Bemærk! 2 2 20 2 3" xfId="16886"/>
    <cellStyle name="Bemærk! 2 2 20 2 3 2" xfId="32268"/>
    <cellStyle name="Bemærk! 2 2 20 2 3 3" xfId="41069"/>
    <cellStyle name="Bemærk! 2 2 20 2 4" xfId="37425"/>
    <cellStyle name="Bemærk! 2 2 20 2 5" xfId="44361"/>
    <cellStyle name="Bemærk! 2 2 20 3" xfId="11469"/>
    <cellStyle name="Bemærk! 2 2 20 3 2" xfId="17842"/>
    <cellStyle name="Bemærk! 2 2 20 3 3" xfId="34384"/>
    <cellStyle name="Bemærk! 2 2 20 3 4" xfId="43853"/>
    <cellStyle name="Bemærk! 2 2 20 4" xfId="12824"/>
    <cellStyle name="Bemærk! 2 2 20 4 2" xfId="17843"/>
    <cellStyle name="Bemærk! 2 2 20 4 3" xfId="37922"/>
    <cellStyle name="Bemærk! 2 2 20 4 4" xfId="46868"/>
    <cellStyle name="Bemærk! 2 2 20 5" xfId="15656"/>
    <cellStyle name="Bemærk! 2 2 20 5 2" xfId="27998"/>
    <cellStyle name="Bemærk! 2 2 20 5 3" xfId="45461"/>
    <cellStyle name="Bemærk! 2 2 20 6" xfId="33455"/>
    <cellStyle name="Bemærk! 2 2 20 7" xfId="47993"/>
    <cellStyle name="Bemærk! 2 2 21" xfId="8576"/>
    <cellStyle name="Bemærk! 2 2 21 2" xfId="10012"/>
    <cellStyle name="Bemærk! 2 2 21 2 2" xfId="14249"/>
    <cellStyle name="Bemærk! 2 2 21 2 2 2" xfId="17847"/>
    <cellStyle name="Bemærk! 2 2 21 2 2 3" xfId="36873"/>
    <cellStyle name="Bemærk! 2 2 21 2 2 4" xfId="41232"/>
    <cellStyle name="Bemærk! 2 2 21 2 3" xfId="16986"/>
    <cellStyle name="Bemærk! 2 2 21 2 3 2" xfId="33984"/>
    <cellStyle name="Bemærk! 2 2 21 2 3 3" xfId="47876"/>
    <cellStyle name="Bemærk! 2 2 21 2 4" xfId="36944"/>
    <cellStyle name="Bemærk! 2 2 21 2 5" xfId="44347"/>
    <cellStyle name="Bemærk! 2 2 21 3" xfId="11569"/>
    <cellStyle name="Bemærk! 2 2 21 3 2" xfId="17849"/>
    <cellStyle name="Bemærk! 2 2 21 3 3" xfId="33480"/>
    <cellStyle name="Bemærk! 2 2 21 3 4" xfId="44393"/>
    <cellStyle name="Bemærk! 2 2 21 4" xfId="12924"/>
    <cellStyle name="Bemærk! 2 2 21 4 2" xfId="17850"/>
    <cellStyle name="Bemærk! 2 2 21 4 3" xfId="38269"/>
    <cellStyle name="Bemærk! 2 2 21 4 4" xfId="41816"/>
    <cellStyle name="Bemærk! 2 2 21 5" xfId="15756"/>
    <cellStyle name="Bemærk! 2 2 21 5 2" xfId="35579"/>
    <cellStyle name="Bemærk! 2 2 21 5 3" xfId="46430"/>
    <cellStyle name="Bemærk! 2 2 21 6" xfId="27333"/>
    <cellStyle name="Bemærk! 2 2 21 7" xfId="44225"/>
    <cellStyle name="Bemærk! 2 2 22" xfId="8610"/>
    <cellStyle name="Bemærk! 2 2 22 2" xfId="10046"/>
    <cellStyle name="Bemærk! 2 2 22 2 2" xfId="14283"/>
    <cellStyle name="Bemærk! 2 2 22 2 2 2" xfId="17854"/>
    <cellStyle name="Bemærk! 2 2 22 2 2 3" xfId="33572"/>
    <cellStyle name="Bemærk! 2 2 22 2 2 4" xfId="46551"/>
    <cellStyle name="Bemærk! 2 2 22 2 3" xfId="17020"/>
    <cellStyle name="Bemærk! 2 2 22 2 3 2" xfId="38226"/>
    <cellStyle name="Bemærk! 2 2 22 2 3 3" xfId="42988"/>
    <cellStyle name="Bemærk! 2 2 22 2 4" xfId="33647"/>
    <cellStyle name="Bemærk! 2 2 22 2 5" xfId="42737"/>
    <cellStyle name="Bemærk! 2 2 22 3" xfId="11603"/>
    <cellStyle name="Bemærk! 2 2 22 3 2" xfId="17856"/>
    <cellStyle name="Bemærk! 2 2 22 3 3" xfId="38312"/>
    <cellStyle name="Bemærk! 2 2 22 3 4" xfId="46279"/>
    <cellStyle name="Bemærk! 2 2 22 4" xfId="12958"/>
    <cellStyle name="Bemærk! 2 2 22 4 2" xfId="17857"/>
    <cellStyle name="Bemærk! 2 2 22 4 3" xfId="34732"/>
    <cellStyle name="Bemærk! 2 2 22 4 4" xfId="40600"/>
    <cellStyle name="Bemærk! 2 2 22 5" xfId="15790"/>
    <cellStyle name="Bemærk! 2 2 22 5 2" xfId="38862"/>
    <cellStyle name="Bemærk! 2 2 22 5 3" xfId="40798"/>
    <cellStyle name="Bemærk! 2 2 22 6" xfId="38799"/>
    <cellStyle name="Bemærk! 2 2 22 7" xfId="45254"/>
    <cellStyle name="Bemærk! 2 2 23" xfId="8673"/>
    <cellStyle name="Bemærk! 2 2 23 2" xfId="10109"/>
    <cellStyle name="Bemærk! 2 2 23 2 2" xfId="14346"/>
    <cellStyle name="Bemærk! 2 2 23 2 2 2" xfId="17861"/>
    <cellStyle name="Bemærk! 2 2 23 2 2 3" xfId="34068"/>
    <cellStyle name="Bemærk! 2 2 23 2 2 4" xfId="42247"/>
    <cellStyle name="Bemærk! 2 2 23 2 3" xfId="17083"/>
    <cellStyle name="Bemærk! 2 2 23 2 3 2" xfId="35548"/>
    <cellStyle name="Bemærk! 2 2 23 2 3 3" xfId="44120"/>
    <cellStyle name="Bemærk! 2 2 23 2 4" xfId="33071"/>
    <cellStyle name="Bemærk! 2 2 23 2 5" xfId="48475"/>
    <cellStyle name="Bemærk! 2 2 23 3" xfId="11666"/>
    <cellStyle name="Bemærk! 2 2 23 3 2" xfId="17863"/>
    <cellStyle name="Bemærk! 2 2 23 3 3" xfId="38505"/>
    <cellStyle name="Bemærk! 2 2 23 3 4" xfId="40783"/>
    <cellStyle name="Bemærk! 2 2 23 4" xfId="13021"/>
    <cellStyle name="Bemærk! 2 2 23 4 2" xfId="17864"/>
    <cellStyle name="Bemærk! 2 2 23 4 3" xfId="34137"/>
    <cellStyle name="Bemærk! 2 2 23 4 4" xfId="45674"/>
    <cellStyle name="Bemærk! 2 2 23 5" xfId="15853"/>
    <cellStyle name="Bemærk! 2 2 23 5 2" xfId="31973"/>
    <cellStyle name="Bemærk! 2 2 23 5 3" xfId="47660"/>
    <cellStyle name="Bemærk! 2 2 23 6" xfId="27439"/>
    <cellStyle name="Bemærk! 2 2 23 7" xfId="47138"/>
    <cellStyle name="Bemærk! 2 2 24" xfId="8627"/>
    <cellStyle name="Bemærk! 2 2 24 2" xfId="10063"/>
    <cellStyle name="Bemærk! 2 2 24 2 2" xfId="14300"/>
    <cellStyle name="Bemærk! 2 2 24 2 2 2" xfId="17868"/>
    <cellStyle name="Bemærk! 2 2 24 2 2 3" xfId="34476"/>
    <cellStyle name="Bemærk! 2 2 24 2 2 4" xfId="43965"/>
    <cellStyle name="Bemærk! 2 2 24 2 3" xfId="17037"/>
    <cellStyle name="Bemærk! 2 2 24 2 3 2" xfId="32153"/>
    <cellStyle name="Bemærk! 2 2 24 2 3 3" xfId="45348"/>
    <cellStyle name="Bemærk! 2 2 24 2 4" xfId="38091"/>
    <cellStyle name="Bemærk! 2 2 24 2 5" xfId="45112"/>
    <cellStyle name="Bemærk! 2 2 24 3" xfId="11620"/>
    <cellStyle name="Bemærk! 2 2 24 3 2" xfId="17870"/>
    <cellStyle name="Bemærk! 2 2 24 3 3" xfId="33672"/>
    <cellStyle name="Bemærk! 2 2 24 3 4" xfId="41958"/>
    <cellStyle name="Bemærk! 2 2 24 4" xfId="12975"/>
    <cellStyle name="Bemærk! 2 2 24 4 2" xfId="17871"/>
    <cellStyle name="Bemærk! 2 2 24 4 3" xfId="32832"/>
    <cellStyle name="Bemærk! 2 2 24 4 4" xfId="41370"/>
    <cellStyle name="Bemærk! 2 2 24 5" xfId="15807"/>
    <cellStyle name="Bemærk! 2 2 24 5 2" xfId="38716"/>
    <cellStyle name="Bemærk! 2 2 24 5 3" xfId="48256"/>
    <cellStyle name="Bemærk! 2 2 24 6" xfId="27390"/>
    <cellStyle name="Bemærk! 2 2 24 7" xfId="45107"/>
    <cellStyle name="Bemærk! 2 2 25" xfId="8711"/>
    <cellStyle name="Bemærk! 2 2 25 2" xfId="10147"/>
    <cellStyle name="Bemærk! 2 2 25 2 2" xfId="14384"/>
    <cellStyle name="Bemærk! 2 2 25 2 2 2" xfId="17875"/>
    <cellStyle name="Bemærk! 2 2 25 2 2 3" xfId="32858"/>
    <cellStyle name="Bemærk! 2 2 25 2 2 4" xfId="43391"/>
    <cellStyle name="Bemærk! 2 2 25 2 3" xfId="17121"/>
    <cellStyle name="Bemærk! 2 2 25 2 3 2" xfId="36087"/>
    <cellStyle name="Bemærk! 2 2 25 2 3 3" xfId="44290"/>
    <cellStyle name="Bemærk! 2 2 25 2 4" xfId="38065"/>
    <cellStyle name="Bemærk! 2 2 25 2 5" xfId="46212"/>
    <cellStyle name="Bemærk! 2 2 25 3" xfId="11704"/>
    <cellStyle name="Bemærk! 2 2 25 3 2" xfId="17877"/>
    <cellStyle name="Bemærk! 2 2 25 3 3" xfId="36790"/>
    <cellStyle name="Bemærk! 2 2 25 3 4" xfId="45002"/>
    <cellStyle name="Bemærk! 2 2 25 4" xfId="13059"/>
    <cellStyle name="Bemærk! 2 2 25 4 2" xfId="17878"/>
    <cellStyle name="Bemærk! 2 2 25 4 3" xfId="35950"/>
    <cellStyle name="Bemærk! 2 2 25 4 4" xfId="44056"/>
    <cellStyle name="Bemærk! 2 2 25 5" xfId="15891"/>
    <cellStyle name="Bemærk! 2 2 25 5 2" xfId="32010"/>
    <cellStyle name="Bemærk! 2 2 25 5 3" xfId="44606"/>
    <cellStyle name="Bemærk! 2 2 25 6" xfId="21854"/>
    <cellStyle name="Bemærk! 2 2 25 7" xfId="41085"/>
    <cellStyle name="Bemærk! 2 2 26" xfId="8908"/>
    <cellStyle name="Bemærk! 2 2 26 2" xfId="13173"/>
    <cellStyle name="Bemærk! 2 2 26 2 2" xfId="17881"/>
    <cellStyle name="Bemærk! 2 2 26 2 3" xfId="34844"/>
    <cellStyle name="Bemærk! 2 2 26 2 4" xfId="46499"/>
    <cellStyle name="Bemærk! 2 2 26 3" xfId="15978"/>
    <cellStyle name="Bemærk! 2 2 26 3 2" xfId="25580"/>
    <cellStyle name="Bemærk! 2 2 26 3 3" xfId="40262"/>
    <cellStyle name="Bemærk! 2 2 26 4" xfId="22084"/>
    <cellStyle name="Bemærk! 2 2 26 5" xfId="43489"/>
    <cellStyle name="Bemærk! 2 2 27" xfId="10261"/>
    <cellStyle name="Bemærk! 2 2 27 2" xfId="14498"/>
    <cellStyle name="Bemærk! 2 2 27 2 2" xfId="17884"/>
    <cellStyle name="Bemærk! 2 2 27 2 3" xfId="34784"/>
    <cellStyle name="Bemærk! 2 2 27 2 4" xfId="46874"/>
    <cellStyle name="Bemærk! 2 2 27 3" xfId="17235"/>
    <cellStyle name="Bemærk! 2 2 27 3 2" xfId="37711"/>
    <cellStyle name="Bemærk! 2 2 27 3 3" xfId="48163"/>
    <cellStyle name="Bemærk! 2 2 27 4" xfId="37768"/>
    <cellStyle name="Bemærk! 2 2 27 5" xfId="48470"/>
    <cellStyle name="Bemærk! 2 2 28" xfId="10327"/>
    <cellStyle name="Bemærk! 2 2 28 2" xfId="14564"/>
    <cellStyle name="Bemærk! 2 2 28 2 2" xfId="17887"/>
    <cellStyle name="Bemærk! 2 2 28 2 3" xfId="37368"/>
    <cellStyle name="Bemærk! 2 2 28 2 4" xfId="48442"/>
    <cellStyle name="Bemærk! 2 2 28 3" xfId="17301"/>
    <cellStyle name="Bemærk! 2 2 28 3 2" xfId="34512"/>
    <cellStyle name="Bemærk! 2 2 28 3 3" xfId="46215"/>
    <cellStyle name="Bemærk! 2 2 28 4" xfId="35263"/>
    <cellStyle name="Bemærk! 2 2 28 5" xfId="44979"/>
    <cellStyle name="Bemærk! 2 2 29" xfId="10270"/>
    <cellStyle name="Bemærk! 2 2 29 2" xfId="14507"/>
    <cellStyle name="Bemærk! 2 2 29 2 2" xfId="17890"/>
    <cellStyle name="Bemærk! 2 2 29 2 3" xfId="33519"/>
    <cellStyle name="Bemærk! 2 2 29 2 4" xfId="42547"/>
    <cellStyle name="Bemærk! 2 2 29 3" xfId="17244"/>
    <cellStyle name="Bemærk! 2 2 29 3 2" xfId="32928"/>
    <cellStyle name="Bemærk! 2 2 29 3 3" xfId="43307"/>
    <cellStyle name="Bemærk! 2 2 29 4" xfId="36950"/>
    <cellStyle name="Bemærk! 2 2 29 5" xfId="43198"/>
    <cellStyle name="Bemærk! 2 2 3" xfId="6836"/>
    <cellStyle name="Bemærk! 2 2 3 2" xfId="7361"/>
    <cellStyle name="Bemærk! 2 2 3 3" xfId="7360"/>
    <cellStyle name="Bemærk! 2 2 3 4" xfId="9177"/>
    <cellStyle name="Bemærk! 2 2 3 4 2" xfId="13432"/>
    <cellStyle name="Bemærk! 2 2 3 4 2 2" xfId="17896"/>
    <cellStyle name="Bemærk! 2 2 3 4 2 3" xfId="36744"/>
    <cellStyle name="Bemærk! 2 2 3 4 2 4" xfId="45557"/>
    <cellStyle name="Bemærk! 2 2 3 4 3" xfId="16192"/>
    <cellStyle name="Bemærk! 2 2 3 4 3 2" xfId="21660"/>
    <cellStyle name="Bemærk! 2 2 3 4 3 3" xfId="39398"/>
    <cellStyle name="Bemærk! 2 2 3 4 4" xfId="29778"/>
    <cellStyle name="Bemærk! 2 2 3 4 5" xfId="46896"/>
    <cellStyle name="Bemærk! 2 2 3 5" xfId="10752"/>
    <cellStyle name="Bemærk! 2 2 3 5 2" xfId="17898"/>
    <cellStyle name="Bemærk! 2 2 3 5 3" xfId="32554"/>
    <cellStyle name="Bemærk! 2 2 3 5 4" xfId="45095"/>
    <cellStyle name="Bemærk! 2 2 3 6" xfId="12107"/>
    <cellStyle name="Bemærk! 2 2 3 6 2" xfId="17899"/>
    <cellStyle name="Bemærk! 2 2 3 6 3" xfId="35465"/>
    <cellStyle name="Bemærk! 2 2 3 6 4" xfId="41426"/>
    <cellStyle name="Bemærk! 2 2 3 7" xfId="14939"/>
    <cellStyle name="Bemærk! 2 2 3 7 2" xfId="33812"/>
    <cellStyle name="Bemærk! 2 2 3 7 3" xfId="41313"/>
    <cellStyle name="Bemærk! 2 2 3 8" xfId="32338"/>
    <cellStyle name="Bemærk! 2 2 3 9" xfId="46233"/>
    <cellStyle name="Bemærk! 2 2 30" xfId="10413"/>
    <cellStyle name="Bemærk! 2 2 30 2" xfId="17901"/>
    <cellStyle name="Bemærk! 2 2 30 3" xfId="36869"/>
    <cellStyle name="Bemærk! 2 2 30 4" xfId="48070"/>
    <cellStyle name="Bemærk! 2 2 31" xfId="10479"/>
    <cellStyle name="Bemærk! 2 2 31 2" xfId="17902"/>
    <cellStyle name="Bemærk! 2 2 31 3" xfId="35583"/>
    <cellStyle name="Bemærk! 2 2 31 4" xfId="41879"/>
    <cellStyle name="Bemærk! 2 2 32" xfId="11847"/>
    <cellStyle name="Bemærk! 2 2 32 2" xfId="17903"/>
    <cellStyle name="Bemærk! 2 2 32 3" xfId="36763"/>
    <cellStyle name="Bemærk! 2 2 32 4" xfId="38951"/>
    <cellStyle name="Bemærk! 2 2 33" xfId="14680"/>
    <cellStyle name="Bemærk! 2 2 33 2" xfId="32436"/>
    <cellStyle name="Bemærk! 2 2 33 3" xfId="46699"/>
    <cellStyle name="Bemærk! 2 2 34" xfId="21784"/>
    <cellStyle name="Bemærk! 2 2 35" xfId="39307"/>
    <cellStyle name="Bemærk! 2 2 4" xfId="6692"/>
    <cellStyle name="Bemærk! 2 2 4 2" xfId="7362"/>
    <cellStyle name="Bemærk! 2 2 4 3" xfId="9033"/>
    <cellStyle name="Bemærk! 2 2 4 3 2" xfId="13288"/>
    <cellStyle name="Bemærk! 2 2 4 3 2 2" xfId="17908"/>
    <cellStyle name="Bemærk! 2 2 4 3 2 3" xfId="35202"/>
    <cellStyle name="Bemærk! 2 2 4 3 2 4" xfId="45470"/>
    <cellStyle name="Bemærk! 2 2 4 3 3" xfId="16072"/>
    <cellStyle name="Bemærk! 2 2 4 3 3 2" xfId="26700"/>
    <cellStyle name="Bemærk! 2 2 4 3 3 3" xfId="40285"/>
    <cellStyle name="Bemærk! 2 2 4 3 4" xfId="38875"/>
    <cellStyle name="Bemærk! 2 2 4 3 5" xfId="39939"/>
    <cellStyle name="Bemærk! 2 2 4 4" xfId="10608"/>
    <cellStyle name="Bemærk! 2 2 4 4 2" xfId="17910"/>
    <cellStyle name="Bemærk! 2 2 4 4 3" xfId="36602"/>
    <cellStyle name="Bemærk! 2 2 4 4 4" xfId="46088"/>
    <cellStyle name="Bemærk! 2 2 4 5" xfId="11963"/>
    <cellStyle name="Bemærk! 2 2 4 5 2" xfId="17911"/>
    <cellStyle name="Bemærk! 2 2 4 5 3" xfId="38385"/>
    <cellStyle name="Bemærk! 2 2 4 5 4" xfId="41184"/>
    <cellStyle name="Bemærk! 2 2 4 6" xfId="14795"/>
    <cellStyle name="Bemærk! 2 2 4 6 2" xfId="35479"/>
    <cellStyle name="Bemærk! 2 2 4 6 3" xfId="41667"/>
    <cellStyle name="Bemærk! 2 2 4 7" xfId="22360"/>
    <cellStyle name="Bemærk! 2 2 4 8" xfId="40231"/>
    <cellStyle name="Bemærk! 2 2 5" xfId="6793"/>
    <cellStyle name="Bemærk! 2 2 5 2" xfId="9134"/>
    <cellStyle name="Bemærk! 2 2 5 2 2" xfId="13389"/>
    <cellStyle name="Bemærk! 2 2 5 2 2 2" xfId="17915"/>
    <cellStyle name="Bemærk! 2 2 5 2 2 3" xfId="38106"/>
    <cellStyle name="Bemærk! 2 2 5 2 2 4" xfId="44620"/>
    <cellStyle name="Bemærk! 2 2 5 2 3" xfId="16158"/>
    <cellStyle name="Bemærk! 2 2 5 2 3 2" xfId="38878"/>
    <cellStyle name="Bemærk! 2 2 5 2 3 3" xfId="39809"/>
    <cellStyle name="Bemærk! 2 2 5 2 4" xfId="27003"/>
    <cellStyle name="Bemærk! 2 2 5 2 5" xfId="39942"/>
    <cellStyle name="Bemærk! 2 2 5 3" xfId="10709"/>
    <cellStyle name="Bemærk! 2 2 5 3 2" xfId="17917"/>
    <cellStyle name="Bemærk! 2 2 5 3 3" xfId="35310"/>
    <cellStyle name="Bemærk! 2 2 5 3 4" xfId="40775"/>
    <cellStyle name="Bemærk! 2 2 5 4" xfId="12064"/>
    <cellStyle name="Bemærk! 2 2 5 4 2" xfId="17918"/>
    <cellStyle name="Bemærk! 2 2 5 4 3" xfId="36373"/>
    <cellStyle name="Bemærk! 2 2 5 4 4" xfId="42543"/>
    <cellStyle name="Bemærk! 2 2 5 5" xfId="14896"/>
    <cellStyle name="Bemærk! 2 2 5 5 2" xfId="37891"/>
    <cellStyle name="Bemærk! 2 2 5 5 3" xfId="43788"/>
    <cellStyle name="Bemærk! 2 2 5 6" xfId="24706"/>
    <cellStyle name="Bemærk! 2 2 5 7" xfId="39601"/>
    <cellStyle name="Bemærk! 2 2 6" xfId="6637"/>
    <cellStyle name="Bemærk! 2 2 6 2" xfId="8978"/>
    <cellStyle name="Bemærk! 2 2 6 2 2" xfId="13233"/>
    <cellStyle name="Bemærk! 2 2 6 2 2 2" xfId="17922"/>
    <cellStyle name="Bemærk! 2 2 6 2 2 3" xfId="33191"/>
    <cellStyle name="Bemærk! 2 2 6 2 2 4" xfId="43297"/>
    <cellStyle name="Bemærk! 2 2 6 2 3" xfId="16018"/>
    <cellStyle name="Bemærk! 2 2 6 2 3 2" xfId="31940"/>
    <cellStyle name="Bemærk! 2 2 6 2 3 3" xfId="38985"/>
    <cellStyle name="Bemærk! 2 2 6 2 4" xfId="22080"/>
    <cellStyle name="Bemærk! 2 2 6 2 5" xfId="47850"/>
    <cellStyle name="Bemærk! 2 2 6 3" xfId="10553"/>
    <cellStyle name="Bemærk! 2 2 6 3 2" xfId="17924"/>
    <cellStyle name="Bemærk! 2 2 6 3 3" xfId="27771"/>
    <cellStyle name="Bemærk! 2 2 6 3 4" xfId="41887"/>
    <cellStyle name="Bemærk! 2 2 6 4" xfId="11908"/>
    <cellStyle name="Bemærk! 2 2 6 4 2" xfId="17925"/>
    <cellStyle name="Bemærk! 2 2 6 4 3" xfId="32989"/>
    <cellStyle name="Bemærk! 2 2 6 4 4" xfId="44173"/>
    <cellStyle name="Bemærk! 2 2 6 5" xfId="14740"/>
    <cellStyle name="Bemærk! 2 2 6 5 2" xfId="32831"/>
    <cellStyle name="Bemærk! 2 2 6 5 3" xfId="39495"/>
    <cellStyle name="Bemærk! 2 2 6 6" xfId="25623"/>
    <cellStyle name="Bemærk! 2 2 6 7" xfId="41129"/>
    <cellStyle name="Bemærk! 2 2 7" xfId="6629"/>
    <cellStyle name="Bemærk! 2 2 7 2" xfId="8970"/>
    <cellStyle name="Bemærk! 2 2 7 2 2" xfId="13225"/>
    <cellStyle name="Bemærk! 2 2 7 2 2 2" xfId="17929"/>
    <cellStyle name="Bemærk! 2 2 7 2 2 3" xfId="32806"/>
    <cellStyle name="Bemærk! 2 2 7 2 2 4" xfId="43412"/>
    <cellStyle name="Bemærk! 2 2 7 2 3" xfId="16011"/>
    <cellStyle name="Bemærk! 2 2 7 2 3 2" xfId="24525"/>
    <cellStyle name="Bemærk! 2 2 7 2 3 3" xfId="45899"/>
    <cellStyle name="Bemærk! 2 2 7 2 4" xfId="25335"/>
    <cellStyle name="Bemærk! 2 2 7 2 5" xfId="40040"/>
    <cellStyle name="Bemærk! 2 2 7 3" xfId="10545"/>
    <cellStyle name="Bemærk! 2 2 7 3 2" xfId="17931"/>
    <cellStyle name="Bemærk! 2 2 7 3 3" xfId="27762"/>
    <cellStyle name="Bemærk! 2 2 7 3 4" xfId="45335"/>
    <cellStyle name="Bemærk! 2 2 7 4" xfId="11900"/>
    <cellStyle name="Bemærk! 2 2 7 4 2" xfId="17932"/>
    <cellStyle name="Bemærk! 2 2 7 4 3" xfId="34253"/>
    <cellStyle name="Bemærk! 2 2 7 4 4" xfId="45716"/>
    <cellStyle name="Bemærk! 2 2 7 5" xfId="14732"/>
    <cellStyle name="Bemærk! 2 2 7 5 2" xfId="35456"/>
    <cellStyle name="Bemærk! 2 2 7 5 3" xfId="44742"/>
    <cellStyle name="Bemærk! 2 2 7 6" xfId="22188"/>
    <cellStyle name="Bemærk! 2 2 7 7" xfId="39516"/>
    <cellStyle name="Bemærk! 2 2 8" xfId="6748"/>
    <cellStyle name="Bemærk! 2 2 8 2" xfId="9089"/>
    <cellStyle name="Bemærk! 2 2 8 2 2" xfId="13344"/>
    <cellStyle name="Bemærk! 2 2 8 2 2 2" xfId="17936"/>
    <cellStyle name="Bemærk! 2 2 8 2 2 3" xfId="32712"/>
    <cellStyle name="Bemærk! 2 2 8 2 2 4" xfId="45865"/>
    <cellStyle name="Bemærk! 2 2 8 2 3" xfId="16116"/>
    <cellStyle name="Bemærk! 2 2 8 2 3 2" xfId="21903"/>
    <cellStyle name="Bemærk! 2 2 8 2 3 3" xfId="46286"/>
    <cellStyle name="Bemærk! 2 2 8 2 4" xfId="22099"/>
    <cellStyle name="Bemærk! 2 2 8 2 5" xfId="39686"/>
    <cellStyle name="Bemærk! 2 2 8 3" xfId="10664"/>
    <cellStyle name="Bemærk! 2 2 8 3 2" xfId="17938"/>
    <cellStyle name="Bemærk! 2 2 8 3 3" xfId="27899"/>
    <cellStyle name="Bemærk! 2 2 8 3 4" xfId="45512"/>
    <cellStyle name="Bemærk! 2 2 8 4" xfId="12019"/>
    <cellStyle name="Bemærk! 2 2 8 4 2" xfId="17939"/>
    <cellStyle name="Bemærk! 2 2 8 4 3" xfId="32510"/>
    <cellStyle name="Bemærk! 2 2 8 4 4" xfId="42233"/>
    <cellStyle name="Bemærk! 2 2 8 5" xfId="14851"/>
    <cellStyle name="Bemærk! 2 2 8 5 2" xfId="37218"/>
    <cellStyle name="Bemærk! 2 2 8 5 3" xfId="43689"/>
    <cellStyle name="Bemærk! 2 2 8 6" xfId="21810"/>
    <cellStyle name="Bemærk! 2 2 8 7" xfId="40337"/>
    <cellStyle name="Bemærk! 2 2 9" xfId="6819"/>
    <cellStyle name="Bemærk! 2 2 9 2" xfId="9160"/>
    <cellStyle name="Bemærk! 2 2 9 2 2" xfId="13415"/>
    <cellStyle name="Bemærk! 2 2 9 2 2 2" xfId="17943"/>
    <cellStyle name="Bemærk! 2 2 9 2 2 3" xfId="35647"/>
    <cellStyle name="Bemærk! 2 2 9 2 2 4" xfId="44181"/>
    <cellStyle name="Bemærk! 2 2 9 2 3" xfId="16175"/>
    <cellStyle name="Bemærk! 2 2 9 2 3 2" xfId="26061"/>
    <cellStyle name="Bemærk! 2 2 9 2 3 3" xfId="39087"/>
    <cellStyle name="Bemærk! 2 2 9 2 4" xfId="21652"/>
    <cellStyle name="Bemærk! 2 2 9 2 5" xfId="39772"/>
    <cellStyle name="Bemærk! 2 2 9 3" xfId="10735"/>
    <cellStyle name="Bemærk! 2 2 9 3 2" xfId="17945"/>
    <cellStyle name="Bemærk! 2 2 9 3 3" xfId="36963"/>
    <cellStyle name="Bemærk! 2 2 9 3 4" xfId="47991"/>
    <cellStyle name="Bemærk! 2 2 9 4" xfId="12090"/>
    <cellStyle name="Bemærk! 2 2 9 4 2" xfId="17946"/>
    <cellStyle name="Bemærk! 2 2 9 4 3" xfId="34325"/>
    <cellStyle name="Bemærk! 2 2 9 4 4" xfId="46610"/>
    <cellStyle name="Bemærk! 2 2 9 5" xfId="14922"/>
    <cellStyle name="Bemærk! 2 2 9 5 2" xfId="32676"/>
    <cellStyle name="Bemærk! 2 2 9 5 3" xfId="45545"/>
    <cellStyle name="Bemærk! 2 2 9 6" xfId="21574"/>
    <cellStyle name="Bemærk! 2 2 9 7" xfId="46881"/>
    <cellStyle name="Bemærk! 2 20" xfId="8427"/>
    <cellStyle name="Bemærk! 2 20 2" xfId="9865"/>
    <cellStyle name="Bemærk! 2 20 2 2" xfId="14102"/>
    <cellStyle name="Bemærk! 2 20 2 2 2" xfId="17950"/>
    <cellStyle name="Bemærk! 2 20 2 2 3" xfId="38297"/>
    <cellStyle name="Bemærk! 2 20 2 2 4" xfId="47799"/>
    <cellStyle name="Bemærk! 2 20 2 3" xfId="16839"/>
    <cellStyle name="Bemærk! 2 20 2 3 2" xfId="20362"/>
    <cellStyle name="Bemærk! 2 20 2 3 3" xfId="40181"/>
    <cellStyle name="Bemærk! 2 20 2 4" xfId="38366"/>
    <cellStyle name="Bemærk! 2 20 2 5" xfId="41190"/>
    <cellStyle name="Bemærk! 2 20 3" xfId="11422"/>
    <cellStyle name="Bemærk! 2 20 3 2" xfId="17952"/>
    <cellStyle name="Bemærk! 2 20 3 3" xfId="34318"/>
    <cellStyle name="Bemærk! 2 20 3 4" xfId="46666"/>
    <cellStyle name="Bemærk! 2 20 4" xfId="12777"/>
    <cellStyle name="Bemærk! 2 20 4 2" xfId="17953"/>
    <cellStyle name="Bemærk! 2 20 4 3" xfId="34124"/>
    <cellStyle name="Bemærk! 2 20 4 4" xfId="41625"/>
    <cellStyle name="Bemærk! 2 20 5" xfId="15609"/>
    <cellStyle name="Bemærk! 2 20 5 2" xfId="34626"/>
    <cellStyle name="Bemærk! 2 20 5 3" xfId="48486"/>
    <cellStyle name="Bemærk! 2 20 6" xfId="27192"/>
    <cellStyle name="Bemærk! 2 20 7" xfId="44100"/>
    <cellStyle name="Bemærk! 2 21" xfId="8471"/>
    <cellStyle name="Bemærk! 2 21 2" xfId="9907"/>
    <cellStyle name="Bemærk! 2 21 2 2" xfId="14144"/>
    <cellStyle name="Bemærk! 2 21 2 2 2" xfId="17957"/>
    <cellStyle name="Bemærk! 2 21 2 2 3" xfId="36258"/>
    <cellStyle name="Bemærk! 2 21 2 2 4" xfId="44807"/>
    <cellStyle name="Bemærk! 2 21 2 3" xfId="16881"/>
    <cellStyle name="Bemærk! 2 21 2 3 2" xfId="22617"/>
    <cellStyle name="Bemærk! 2 21 2 3 3" xfId="40007"/>
    <cellStyle name="Bemærk! 2 21 2 4" xfId="36338"/>
    <cellStyle name="Bemærk! 2 21 2 5" xfId="45606"/>
    <cellStyle name="Bemærk! 2 21 3" xfId="11464"/>
    <cellStyle name="Bemærk! 2 21 3 2" xfId="17959"/>
    <cellStyle name="Bemærk! 2 21 3 3" xfId="37008"/>
    <cellStyle name="Bemærk! 2 21 3 4" xfId="44040"/>
    <cellStyle name="Bemærk! 2 21 4" xfId="12819"/>
    <cellStyle name="Bemærk! 2 21 4 2" xfId="17960"/>
    <cellStyle name="Bemærk! 2 21 4 3" xfId="33682"/>
    <cellStyle name="Bemærk! 2 21 4 4" xfId="43155"/>
    <cellStyle name="Bemærk! 2 21 5" xfId="15651"/>
    <cellStyle name="Bemærk! 2 21 5 2" xfId="27991"/>
    <cellStyle name="Bemærk! 2 21 5 3" xfId="42484"/>
    <cellStyle name="Bemærk! 2 21 6" xfId="37193"/>
    <cellStyle name="Bemærk! 2 21 7" xfId="41648"/>
    <cellStyle name="Bemærk! 2 22" xfId="8691"/>
    <cellStyle name="Bemærk! 2 22 2" xfId="10127"/>
    <cellStyle name="Bemærk! 2 22 2 2" xfId="14364"/>
    <cellStyle name="Bemærk! 2 22 2 2 2" xfId="17964"/>
    <cellStyle name="Bemærk! 2 22 2 2 3" xfId="33602"/>
    <cellStyle name="Bemærk! 2 22 2 2 4" xfId="41344"/>
    <cellStyle name="Bemærk! 2 22 2 3" xfId="17101"/>
    <cellStyle name="Bemærk! 2 22 2 3 2" xfId="35570"/>
    <cellStyle name="Bemærk! 2 22 2 3 3" xfId="46399"/>
    <cellStyle name="Bemærk! 2 22 2 4" xfId="36013"/>
    <cellStyle name="Bemærk! 2 22 2 5" xfId="41579"/>
    <cellStyle name="Bemærk! 2 22 3" xfId="11684"/>
    <cellStyle name="Bemærk! 2 22 3 2" xfId="17966"/>
    <cellStyle name="Bemærk! 2 22 3 3" xfId="37839"/>
    <cellStyle name="Bemærk! 2 22 3 4" xfId="42209"/>
    <cellStyle name="Bemærk! 2 22 4" xfId="13039"/>
    <cellStyle name="Bemærk! 2 22 4 2" xfId="17967"/>
    <cellStyle name="Bemærk! 2 22 4 3" xfId="33626"/>
    <cellStyle name="Bemærk! 2 22 4 4" xfId="48262"/>
    <cellStyle name="Bemærk! 2 22 5" xfId="15871"/>
    <cellStyle name="Bemærk! 2 22 5 2" xfId="31991"/>
    <cellStyle name="Bemærk! 2 22 5 3" xfId="40882"/>
    <cellStyle name="Bemærk! 2 22 6" xfId="32254"/>
    <cellStyle name="Bemærk! 2 22 7" xfId="45971"/>
    <cellStyle name="Bemærk! 2 23" xfId="8604"/>
    <cellStyle name="Bemærk! 2 23 2" xfId="10040"/>
    <cellStyle name="Bemærk! 2 23 2 2" xfId="14277"/>
    <cellStyle name="Bemærk! 2 23 2 2 2" xfId="17971"/>
    <cellStyle name="Bemærk! 2 23 2 2 3" xfId="38016"/>
    <cellStyle name="Bemærk! 2 23 2 2 4" xfId="44506"/>
    <cellStyle name="Bemærk! 2 23 2 3" xfId="17014"/>
    <cellStyle name="Bemærk! 2 23 2 3 2" xfId="35567"/>
    <cellStyle name="Bemærk! 2 23 2 3 3" xfId="43492"/>
    <cellStyle name="Bemærk! 2 23 2 4" xfId="38159"/>
    <cellStyle name="Bemærk! 2 23 2 5" xfId="46733"/>
    <cellStyle name="Bemærk! 2 23 3" xfId="11597"/>
    <cellStyle name="Bemærk! 2 23 3 2" xfId="17973"/>
    <cellStyle name="Bemærk! 2 23 3 3" xfId="36189"/>
    <cellStyle name="Bemærk! 2 23 3 4" xfId="48391"/>
    <cellStyle name="Bemærk! 2 23 4" xfId="12952"/>
    <cellStyle name="Bemærk! 2 23 4 2" xfId="17974"/>
    <cellStyle name="Bemærk! 2 23 4 3" xfId="33938"/>
    <cellStyle name="Bemærk! 2 23 4 4" xfId="48173"/>
    <cellStyle name="Bemærk! 2 23 5" xfId="15784"/>
    <cellStyle name="Bemærk! 2 23 5 2" xfId="37670"/>
    <cellStyle name="Bemærk! 2 23 5 3" xfId="43484"/>
    <cellStyle name="Bemærk! 2 23 6" xfId="27381"/>
    <cellStyle name="Bemærk! 2 23 7" xfId="40486"/>
    <cellStyle name="Bemærk! 2 24" xfId="8703"/>
    <cellStyle name="Bemærk! 2 24 2" xfId="10139"/>
    <cellStyle name="Bemærk! 2 24 2 2" xfId="14376"/>
    <cellStyle name="Bemærk! 2 24 2 2 2" xfId="17978"/>
    <cellStyle name="Bemærk! 2 24 2 2 3" xfId="35483"/>
    <cellStyle name="Bemærk! 2 24 2 2 4" xfId="46229"/>
    <cellStyle name="Bemærk! 2 24 2 3" xfId="17113"/>
    <cellStyle name="Bemærk! 2 24 2 3 2" xfId="33967"/>
    <cellStyle name="Bemærk! 2 24 2 3 3" xfId="45779"/>
    <cellStyle name="Bemærk! 2 24 2 4" xfId="37350"/>
    <cellStyle name="Bemærk! 2 24 2 5" xfId="42505"/>
    <cellStyle name="Bemærk! 2 24 3" xfId="11696"/>
    <cellStyle name="Bemærk! 2 24 3 2" xfId="17980"/>
    <cellStyle name="Bemærk! 2 24 3 3" xfId="36541"/>
    <cellStyle name="Bemærk! 2 24 3 4" xfId="40836"/>
    <cellStyle name="Bemærk! 2 24 4" xfId="13051"/>
    <cellStyle name="Bemærk! 2 24 4 2" xfId="17981"/>
    <cellStyle name="Bemærk! 2 24 4 3" xfId="33830"/>
    <cellStyle name="Bemærk! 2 24 4 4" xfId="43888"/>
    <cellStyle name="Bemærk! 2 24 5" xfId="15883"/>
    <cellStyle name="Bemærk! 2 24 5 2" xfId="32003"/>
    <cellStyle name="Bemærk! 2 24 5 3" xfId="43482"/>
    <cellStyle name="Bemærk! 2 24 6" xfId="32257"/>
    <cellStyle name="Bemærk! 2 24 7" xfId="39661"/>
    <cellStyle name="Bemærk! 2 25" xfId="8500"/>
    <cellStyle name="Bemærk! 2 25 2" xfId="9936"/>
    <cellStyle name="Bemærk! 2 25 2 2" xfId="14173"/>
    <cellStyle name="Bemærk! 2 25 2 2 2" xfId="17985"/>
    <cellStyle name="Bemærk! 2 25 2 2 3" xfId="37413"/>
    <cellStyle name="Bemærk! 2 25 2 2 4" xfId="40739"/>
    <cellStyle name="Bemærk! 2 25 2 3" xfId="16910"/>
    <cellStyle name="Bemærk! 2 25 2 3 2" xfId="37168"/>
    <cellStyle name="Bemærk! 2 25 2 3 3" xfId="46352"/>
    <cellStyle name="Bemærk! 2 25 2 4" xfId="37482"/>
    <cellStyle name="Bemærk! 2 25 2 5" xfId="40386"/>
    <cellStyle name="Bemærk! 2 25 3" xfId="11493"/>
    <cellStyle name="Bemærk! 2 25 3 2" xfId="17987"/>
    <cellStyle name="Bemærk! 2 25 3 3" xfId="32463"/>
    <cellStyle name="Bemærk! 2 25 3 4" xfId="44798"/>
    <cellStyle name="Bemærk! 2 25 4" xfId="12848"/>
    <cellStyle name="Bemærk! 2 25 4 2" xfId="17988"/>
    <cellStyle name="Bemærk! 2 25 4 3" xfId="37990"/>
    <cellStyle name="Bemærk! 2 25 4 4" xfId="40482"/>
    <cellStyle name="Bemærk! 2 25 5" xfId="15680"/>
    <cellStyle name="Bemærk! 2 25 5 2" xfId="32404"/>
    <cellStyle name="Bemærk! 2 25 5 3" xfId="46125"/>
    <cellStyle name="Bemærk! 2 25 6" xfId="27212"/>
    <cellStyle name="Bemærk! 2 25 7" xfId="45681"/>
    <cellStyle name="Bemærk! 2 26" xfId="8509"/>
    <cellStyle name="Bemærk! 2 26 2" xfId="9945"/>
    <cellStyle name="Bemærk! 2 26 2 2" xfId="14182"/>
    <cellStyle name="Bemærk! 2 26 2 2 2" xfId="17992"/>
    <cellStyle name="Bemærk! 2 26 2 2 3" xfId="32439"/>
    <cellStyle name="Bemærk! 2 26 2 2 4" xfId="45366"/>
    <cellStyle name="Bemærk! 2 26 2 3" xfId="16919"/>
    <cellStyle name="Bemærk! 2 26 2 3 2" xfId="32133"/>
    <cellStyle name="Bemærk! 2 26 2 3 3" xfId="42533"/>
    <cellStyle name="Bemærk! 2 26 2 4" xfId="32518"/>
    <cellStyle name="Bemærk! 2 26 2 5" xfId="41635"/>
    <cellStyle name="Bemærk! 2 26 3" xfId="11502"/>
    <cellStyle name="Bemærk! 2 26 3 2" xfId="17993"/>
    <cellStyle name="Bemærk! 2 26 3 3" xfId="33268"/>
    <cellStyle name="Bemærk! 2 26 3 4" xfId="48263"/>
    <cellStyle name="Bemærk! 2 26 4" xfId="12857"/>
    <cellStyle name="Bemærk! 2 26 4 2" xfId="17994"/>
    <cellStyle name="Bemærk! 2 26 4 3" xfId="33025"/>
    <cellStyle name="Bemærk! 2 26 4 4" xfId="46870"/>
    <cellStyle name="Bemærk! 2 26 5" xfId="15689"/>
    <cellStyle name="Bemærk! 2 26 5 2" xfId="33995"/>
    <cellStyle name="Bemærk! 2 26 5 3" xfId="40665"/>
    <cellStyle name="Bemærk! 2 26 6" xfId="27220"/>
    <cellStyle name="Bemærk! 2 26 7" xfId="41497"/>
    <cellStyle name="Bemærk! 2 27" xfId="8898"/>
    <cellStyle name="Bemærk! 2 27 2" xfId="13171"/>
    <cellStyle name="Bemærk! 2 27 2 2" xfId="17997"/>
    <cellStyle name="Bemærk! 2 27 2 3" xfId="33783"/>
    <cellStyle name="Bemærk! 2 27 2 4" xfId="40610"/>
    <cellStyle name="Bemærk! 2 27 3" xfId="15976"/>
    <cellStyle name="Bemærk! 2 27 3 2" xfId="21562"/>
    <cellStyle name="Bemærk! 2 27 3 3" xfId="39392"/>
    <cellStyle name="Bemærk! 2 27 4" xfId="29064"/>
    <cellStyle name="Bemærk! 2 27 5" xfId="45868"/>
    <cellStyle name="Bemærk! 2 28" xfId="10257"/>
    <cellStyle name="Bemærk! 2 28 2" xfId="14494"/>
    <cellStyle name="Bemærk! 2 28 2 2" xfId="18000"/>
    <cellStyle name="Bemærk! 2 28 2 3" xfId="38624"/>
    <cellStyle name="Bemærk! 2 28 2 4" xfId="43545"/>
    <cellStyle name="Bemærk! 2 28 3" xfId="17231"/>
    <cellStyle name="Bemærk! 2 28 3 2" xfId="38233"/>
    <cellStyle name="Bemærk! 2 28 3 3" xfId="45005"/>
    <cellStyle name="Bemærk! 2 28 4" xfId="36691"/>
    <cellStyle name="Bemærk! 2 28 5" xfId="42570"/>
    <cellStyle name="Bemærk! 2 29" xfId="10272"/>
    <cellStyle name="Bemærk! 2 29 2" xfId="14509"/>
    <cellStyle name="Bemærk! 2 29 2 2" xfId="18003"/>
    <cellStyle name="Bemærk! 2 29 2 3" xfId="34580"/>
    <cellStyle name="Bemærk! 2 29 2 4" xfId="46807"/>
    <cellStyle name="Bemærk! 2 29 3" xfId="17246"/>
    <cellStyle name="Bemærk! 2 29 3 2" xfId="37689"/>
    <cellStyle name="Bemærk! 2 29 3 3" xfId="45805"/>
    <cellStyle name="Bemærk! 2 29 4" xfId="33265"/>
    <cellStyle name="Bemærk! 2 29 5" xfId="41513"/>
    <cellStyle name="Bemærk! 2 3" xfId="6904"/>
    <cellStyle name="Bemærk! 2 3 2" xfId="7364"/>
    <cellStyle name="Bemærk! 2 3 3" xfId="7363"/>
    <cellStyle name="Bemærk! 2 3 4" xfId="9245"/>
    <cellStyle name="Bemærk! 2 3 4 2" xfId="13500"/>
    <cellStyle name="Bemærk! 2 3 4 2 2" xfId="18009"/>
    <cellStyle name="Bemærk! 2 3 4 2 3" xfId="38239"/>
    <cellStyle name="Bemærk! 2 3 4 2 4" xfId="48386"/>
    <cellStyle name="Bemærk! 2 3 4 3" xfId="16252"/>
    <cellStyle name="Bemærk! 2 3 4 3 2" xfId="26839"/>
    <cellStyle name="Bemærk! 2 3 4 3 3" xfId="39238"/>
    <cellStyle name="Bemærk! 2 3 4 4" xfId="22442"/>
    <cellStyle name="Bemærk! 2 3 4 5" xfId="42190"/>
    <cellStyle name="Bemærk! 2 3 5" xfId="10820"/>
    <cellStyle name="Bemærk! 2 3 5 2" xfId="18011"/>
    <cellStyle name="Bemærk! 2 3 5 3" xfId="33277"/>
    <cellStyle name="Bemærk! 2 3 5 4" xfId="48490"/>
    <cellStyle name="Bemærk! 2 3 6" xfId="12175"/>
    <cellStyle name="Bemærk! 2 3 6 2" xfId="18012"/>
    <cellStyle name="Bemærk! 2 3 6 3" xfId="35867"/>
    <cellStyle name="Bemærk! 2 3 6 4" xfId="41741"/>
    <cellStyle name="Bemærk! 2 3 7" xfId="15007"/>
    <cellStyle name="Bemærk! 2 3 7 2" xfId="37440"/>
    <cellStyle name="Bemærk! 2 3 7 3" xfId="41188"/>
    <cellStyle name="Bemærk! 2 3 8" xfId="31922"/>
    <cellStyle name="Bemærk! 2 3 9" xfId="39450"/>
    <cellStyle name="Bemærk! 2 30" xfId="10300"/>
    <cellStyle name="Bemærk! 2 30 2" xfId="14537"/>
    <cellStyle name="Bemærk! 2 30 2 2" xfId="18015"/>
    <cellStyle name="Bemærk! 2 30 2 3" xfId="34146"/>
    <cellStyle name="Bemærk! 2 30 2 4" xfId="46918"/>
    <cellStyle name="Bemærk! 2 30 3" xfId="17274"/>
    <cellStyle name="Bemærk! 2 30 3 2" xfId="36092"/>
    <cellStyle name="Bemærk! 2 30 3 3" xfId="48018"/>
    <cellStyle name="Bemærk! 2 30 4" xfId="32841"/>
    <cellStyle name="Bemærk! 2 30 5" xfId="42046"/>
    <cellStyle name="Bemærk! 2 31" xfId="10408"/>
    <cellStyle name="Bemærk! 2 31 2" xfId="18017"/>
    <cellStyle name="Bemærk! 2 31 3" xfId="35962"/>
    <cellStyle name="Bemærk! 2 31 4" xfId="40758"/>
    <cellStyle name="Bemærk! 2 32" xfId="10475"/>
    <cellStyle name="Bemærk! 2 32 2" xfId="18018"/>
    <cellStyle name="Bemærk! 2 32 3" xfId="33980"/>
    <cellStyle name="Bemærk! 2 32 4" xfId="48477"/>
    <cellStyle name="Bemærk! 2 33" xfId="11845"/>
    <cellStyle name="Bemærk! 2 33 2" xfId="18019"/>
    <cellStyle name="Bemærk! 2 33 3" xfId="35183"/>
    <cellStyle name="Bemærk! 2 33 4" xfId="43033"/>
    <cellStyle name="Bemærk! 2 34" xfId="14678"/>
    <cellStyle name="Bemærk! 2 34 2" xfId="37718"/>
    <cellStyle name="Bemærk! 2 34 3" xfId="42162"/>
    <cellStyle name="Bemærk! 2 35" xfId="22554"/>
    <cellStyle name="Bemærk! 2 36" xfId="39031"/>
    <cellStyle name="Bemærk! 2 4" xfId="6827"/>
    <cellStyle name="Bemærk! 2 4 2" xfId="7366"/>
    <cellStyle name="Bemærk! 2 4 3" xfId="7365"/>
    <cellStyle name="Bemærk! 2 4 4" xfId="9168"/>
    <cellStyle name="Bemærk! 2 4 4 2" xfId="13423"/>
    <cellStyle name="Bemærk! 2 4 4 2 2" xfId="18025"/>
    <cellStyle name="Bemærk! 2 4 4 2 3" xfId="33263"/>
    <cellStyle name="Bemærk! 2 4 4 2 4" xfId="45070"/>
    <cellStyle name="Bemærk! 2 4 4 3" xfId="16183"/>
    <cellStyle name="Bemærk! 2 4 4 3 2" xfId="22110"/>
    <cellStyle name="Bemærk! 2 4 4 3 3" xfId="45666"/>
    <cellStyle name="Bemærk! 2 4 4 4" xfId="28363"/>
    <cellStyle name="Bemærk! 2 4 4 5" xfId="46106"/>
    <cellStyle name="Bemærk! 2 4 5" xfId="10743"/>
    <cellStyle name="Bemærk! 2 4 5 2" xfId="18027"/>
    <cellStyle name="Bemærk! 2 4 5 3" xfId="37518"/>
    <cellStyle name="Bemærk! 2 4 5 4" xfId="43226"/>
    <cellStyle name="Bemærk! 2 4 6" xfId="12098"/>
    <cellStyle name="Bemærk! 2 4 6 2" xfId="18028"/>
    <cellStyle name="Bemærk! 2 4 6 3" xfId="33061"/>
    <cellStyle name="Bemærk! 2 4 6 4" xfId="47366"/>
    <cellStyle name="Bemærk! 2 4 7" xfId="14930"/>
    <cellStyle name="Bemærk! 2 4 7 2" xfId="36157"/>
    <cellStyle name="Bemærk! 2 4 7 3" xfId="46041"/>
    <cellStyle name="Bemærk! 2 4 8" xfId="22192"/>
    <cellStyle name="Bemærk! 2 4 9" xfId="39112"/>
    <cellStyle name="Bemærk! 2 5" xfId="6854"/>
    <cellStyle name="Bemærk! 2 5 2" xfId="7368"/>
    <cellStyle name="Bemærk! 2 5 3" xfId="7367"/>
    <cellStyle name="Bemærk! 2 5 4" xfId="9195"/>
    <cellStyle name="Bemærk! 2 5 4 2" xfId="13450"/>
    <cellStyle name="Bemærk! 2 5 4 2 2" xfId="18034"/>
    <cellStyle name="Bemærk! 2 5 4 2 3" xfId="34421"/>
    <cellStyle name="Bemærk! 2 5 4 2 4" xfId="46825"/>
    <cellStyle name="Bemærk! 2 5 4 3" xfId="16206"/>
    <cellStyle name="Bemærk! 2 5 4 3 2" xfId="23265"/>
    <cellStyle name="Bemærk! 2 5 4 3 3" xfId="39006"/>
    <cellStyle name="Bemærk! 2 5 4 4" xfId="21790"/>
    <cellStyle name="Bemærk! 2 5 4 5" xfId="40074"/>
    <cellStyle name="Bemærk! 2 5 5" xfId="10770"/>
    <cellStyle name="Bemærk! 2 5 5 2" xfId="18036"/>
    <cellStyle name="Bemærk! 2 5 5 3" xfId="36813"/>
    <cellStyle name="Bemærk! 2 5 5 4" xfId="43067"/>
    <cellStyle name="Bemærk! 2 5 6" xfId="12125"/>
    <cellStyle name="Bemærk! 2 5 6 2" xfId="18037"/>
    <cellStyle name="Bemærk! 2 5 6 3" xfId="34150"/>
    <cellStyle name="Bemærk! 2 5 6 4" xfId="42655"/>
    <cellStyle name="Bemærk! 2 5 7" xfId="14957"/>
    <cellStyle name="Bemærk! 2 5 7 2" xfId="32566"/>
    <cellStyle name="Bemærk! 2 5 7 3" xfId="46926"/>
    <cellStyle name="Bemærk! 2 5 8" xfId="24545"/>
    <cellStyle name="Bemærk! 2 5 9" xfId="39779"/>
    <cellStyle name="Bemærk! 2 6" xfId="6746"/>
    <cellStyle name="Bemærk! 2 6 2" xfId="7369"/>
    <cellStyle name="Bemærk! 2 6 2 2" xfId="9561"/>
    <cellStyle name="Bemærk! 2 6 3" xfId="8724"/>
    <cellStyle name="Bemærk! 2 6 4" xfId="9087"/>
    <cellStyle name="Bemærk! 2 6 4 2" xfId="13342"/>
    <cellStyle name="Bemærk! 2 6 4 2 2" xfId="18044"/>
    <cellStyle name="Bemærk! 2 6 4 2 3" xfId="37995"/>
    <cellStyle name="Bemærk! 2 6 4 2 4" xfId="44189"/>
    <cellStyle name="Bemærk! 2 6 4 3" xfId="16115"/>
    <cellStyle name="Bemærk! 2 6 4 3 2" xfId="32319"/>
    <cellStyle name="Bemærk! 2 6 4 3 3" xfId="47911"/>
    <cellStyle name="Bemærk! 2 6 4 4" xfId="23645"/>
    <cellStyle name="Bemærk! 2 6 4 5" xfId="39432"/>
    <cellStyle name="Bemærk! 2 6 5" xfId="10662"/>
    <cellStyle name="Bemærk! 2 6 5 2" xfId="18046"/>
    <cellStyle name="Bemærk! 2 6 5 3" xfId="27896"/>
    <cellStyle name="Bemærk! 2 6 5 4" xfId="40743"/>
    <cellStyle name="Bemærk! 2 6 6" xfId="12017"/>
    <cellStyle name="Bemærk! 2 6 6 2" xfId="18047"/>
    <cellStyle name="Bemærk! 2 6 6 3" xfId="37792"/>
    <cellStyle name="Bemærk! 2 6 6 4" xfId="45506"/>
    <cellStyle name="Bemærk! 2 6 7" xfId="14849"/>
    <cellStyle name="Bemærk! 2 6 7 2" xfId="32448"/>
    <cellStyle name="Bemærk! 2 6 7 3" xfId="43322"/>
    <cellStyle name="Bemærk! 2 6 8" xfId="25409"/>
    <cellStyle name="Bemærk! 2 6 9" xfId="39732"/>
    <cellStyle name="Bemærk! 2 7" xfId="6782"/>
    <cellStyle name="Bemærk! 2 7 2" xfId="7371"/>
    <cellStyle name="Bemærk! 2 7 3" xfId="7370"/>
    <cellStyle name="Bemærk! 2 7 4" xfId="9123"/>
    <cellStyle name="Bemærk! 2 7 4 2" xfId="13378"/>
    <cellStyle name="Bemærk! 2 7 4 2 2" xfId="18053"/>
    <cellStyle name="Bemærk! 2 7 4 2 3" xfId="34201"/>
    <cellStyle name="Bemærk! 2 7 4 2 4" xfId="40605"/>
    <cellStyle name="Bemærk! 2 7 4 3" xfId="16147"/>
    <cellStyle name="Bemærk! 2 7 4 3 2" xfId="22561"/>
    <cellStyle name="Bemærk! 2 7 4 3 3" xfId="39738"/>
    <cellStyle name="Bemærk! 2 7 4 4" xfId="26937"/>
    <cellStyle name="Bemærk! 2 7 4 5" xfId="39428"/>
    <cellStyle name="Bemærk! 2 7 5" xfId="10698"/>
    <cellStyle name="Bemærk! 2 7 5 2" xfId="18055"/>
    <cellStyle name="Bemærk! 2 7 5 3" xfId="33863"/>
    <cellStyle name="Bemærk! 2 7 5 4" xfId="46405"/>
    <cellStyle name="Bemærk! 2 7 6" xfId="12053"/>
    <cellStyle name="Bemærk! 2 7 6 2" xfId="18056"/>
    <cellStyle name="Bemærk! 2 7 6 3" xfId="38107"/>
    <cellStyle name="Bemærk! 2 7 6 4" xfId="46922"/>
    <cellStyle name="Bemærk! 2 7 7" xfId="14885"/>
    <cellStyle name="Bemærk! 2 7 7 2" xfId="38163"/>
    <cellStyle name="Bemærk! 2 7 7 3" xfId="47691"/>
    <cellStyle name="Bemærk! 2 7 8" xfId="25983"/>
    <cellStyle name="Bemærk! 2 7 9" xfId="46381"/>
    <cellStyle name="Bemærk! 2 8" xfId="6919"/>
    <cellStyle name="Bemærk! 2 8 2" xfId="7372"/>
    <cellStyle name="Bemærk! 2 8 3" xfId="9260"/>
    <cellStyle name="Bemærk! 2 8 3 2" xfId="13515"/>
    <cellStyle name="Bemærk! 2 8 3 2 2" xfId="18061"/>
    <cellStyle name="Bemærk! 2 8 3 2 3" xfId="36705"/>
    <cellStyle name="Bemærk! 2 8 3 2 4" xfId="44019"/>
    <cellStyle name="Bemærk! 2 8 3 3" xfId="16265"/>
    <cellStyle name="Bemærk! 2 8 3 3 2" xfId="25421"/>
    <cellStyle name="Bemærk! 2 8 3 3 3" xfId="45358"/>
    <cellStyle name="Bemærk! 2 8 3 4" xfId="23689"/>
    <cellStyle name="Bemærk! 2 8 3 5" xfId="40434"/>
    <cellStyle name="Bemærk! 2 8 4" xfId="10835"/>
    <cellStyle name="Bemærk! 2 8 4 2" xfId="18063"/>
    <cellStyle name="Bemærk! 2 8 4 3" xfId="32553"/>
    <cellStyle name="Bemærk! 2 8 4 4" xfId="42328"/>
    <cellStyle name="Bemærk! 2 8 5" xfId="12190"/>
    <cellStyle name="Bemærk! 2 8 5 2" xfId="18064"/>
    <cellStyle name="Bemærk! 2 8 5 3" xfId="38648"/>
    <cellStyle name="Bemærk! 2 8 5 4" xfId="41896"/>
    <cellStyle name="Bemærk! 2 8 6" xfId="15022"/>
    <cellStyle name="Bemærk! 2 8 6 2" xfId="33793"/>
    <cellStyle name="Bemærk! 2 8 6 3" xfId="47432"/>
    <cellStyle name="Bemærk! 2 8 7" xfId="22053"/>
    <cellStyle name="Bemærk! 2 8 8" xfId="39046"/>
    <cellStyle name="Bemærk! 2 9" xfId="6967"/>
    <cellStyle name="Bemærk! 2 9 2" xfId="9308"/>
    <cellStyle name="Bemærk! 2 9 2 2" xfId="13563"/>
    <cellStyle name="Bemærk! 2 9 2 2 2" xfId="18068"/>
    <cellStyle name="Bemærk! 2 9 2 2 3" xfId="33704"/>
    <cellStyle name="Bemærk! 2 9 2 2 4" xfId="44675"/>
    <cellStyle name="Bemærk! 2 9 2 3" xfId="16310"/>
    <cellStyle name="Bemærk! 2 9 2 3 2" xfId="32076"/>
    <cellStyle name="Bemærk! 2 9 2 3 3" xfId="40455"/>
    <cellStyle name="Bemærk! 2 9 2 4" xfId="26089"/>
    <cellStyle name="Bemærk! 2 9 2 5" xfId="46351"/>
    <cellStyle name="Bemærk! 2 9 3" xfId="10883"/>
    <cellStyle name="Bemærk! 2 9 3 2" xfId="18070"/>
    <cellStyle name="Bemærk! 2 9 3 3" xfId="32650"/>
    <cellStyle name="Bemærk! 2 9 3 4" xfId="40400"/>
    <cellStyle name="Bemærk! 2 9 4" xfId="12238"/>
    <cellStyle name="Bemærk! 2 9 4 2" xfId="18071"/>
    <cellStyle name="Bemærk! 2 9 4 3" xfId="33501"/>
    <cellStyle name="Bemærk! 2 9 4 4" xfId="43642"/>
    <cellStyle name="Bemærk! 2 9 5" xfId="15070"/>
    <cellStyle name="Bemærk! 2 9 5 2" xfId="36985"/>
    <cellStyle name="Bemærk! 2 9 5 3" xfId="48117"/>
    <cellStyle name="Bemærk! 2 9 6" xfId="21563"/>
    <cellStyle name="Bemærk! 2 9 7" xfId="40402"/>
    <cellStyle name="Bemærk! 3" xfId="7373"/>
    <cellStyle name="Bemærk! 3 2" xfId="8725"/>
    <cellStyle name="Bemærk! 4" xfId="7374"/>
    <cellStyle name="Bemærk! 4 2" xfId="7375"/>
    <cellStyle name="Bemærk! 4 2 2" xfId="7376"/>
    <cellStyle name="Bemærk! 4 3" xfId="8726"/>
    <cellStyle name="Bemærk! 5" xfId="7377"/>
    <cellStyle name="Bemærk! 5 2" xfId="8727"/>
    <cellStyle name="Bemærk! 6" xfId="7378"/>
    <cellStyle name="Bemærk! 6 2" xfId="7379"/>
    <cellStyle name="Beregning" xfId="7229" builtinId="22" customBuiltin="1"/>
    <cellStyle name="Beregning 2" xfId="210"/>
    <cellStyle name="Beregning 2 10" xfId="7183"/>
    <cellStyle name="Beregning 2 10 2" xfId="9524"/>
    <cellStyle name="Beregning 2 10 2 2" xfId="13779"/>
    <cellStyle name="Beregning 2 10 2 2 2" xfId="18085"/>
    <cellStyle name="Beregning 2 10 2 2 3" xfId="35146"/>
    <cellStyle name="Beregning 2 10 2 2 4" xfId="44735"/>
    <cellStyle name="Beregning 2 10 2 3" xfId="16516"/>
    <cellStyle name="Beregning 2 10 2 3 2" xfId="22654"/>
    <cellStyle name="Beregning 2 10 2 3 3" xfId="46634"/>
    <cellStyle name="Beregning 2 10 2 4" xfId="34695"/>
    <cellStyle name="Beregning 2 10 2 5" xfId="42192"/>
    <cellStyle name="Beregning 2 10 3" xfId="11099"/>
    <cellStyle name="Beregning 2 10 3 2" xfId="18087"/>
    <cellStyle name="Beregning 2 10 3 3" xfId="36035"/>
    <cellStyle name="Beregning 2 10 3 4" xfId="45521"/>
    <cellStyle name="Beregning 2 10 4" xfId="12454"/>
    <cellStyle name="Beregning 2 10 4 2" xfId="18088"/>
    <cellStyle name="Beregning 2 10 4 3" xfId="34991"/>
    <cellStyle name="Beregning 2 10 4 4" xfId="45720"/>
    <cellStyle name="Beregning 2 10 5" xfId="15286"/>
    <cellStyle name="Beregning 2 10 5 2" xfId="36183"/>
    <cellStyle name="Beregning 2 10 5 3" xfId="42849"/>
    <cellStyle name="Beregning 2 10 6" xfId="32376"/>
    <cellStyle name="Beregning 2 10 7" xfId="46477"/>
    <cellStyle name="Beregning 2 11" xfId="7134"/>
    <cellStyle name="Beregning 2 11 2" xfId="9475"/>
    <cellStyle name="Beregning 2 11 2 2" xfId="13730"/>
    <cellStyle name="Beregning 2 11 2 2 2" xfId="18092"/>
    <cellStyle name="Beregning 2 11 2 2 3" xfId="37360"/>
    <cellStyle name="Beregning 2 11 2 2 4" xfId="43747"/>
    <cellStyle name="Beregning 2 11 2 3" xfId="16467"/>
    <cellStyle name="Beregning 2 11 2 3 2" xfId="22315"/>
    <cellStyle name="Beregning 2 11 2 3 3" xfId="39453"/>
    <cellStyle name="Beregning 2 11 2 4" xfId="32213"/>
    <cellStyle name="Beregning 2 11 2 5" xfId="46470"/>
    <cellStyle name="Beregning 2 11 3" xfId="11050"/>
    <cellStyle name="Beregning 2 11 3 2" xfId="18094"/>
    <cellStyle name="Beregning 2 11 3 3" xfId="35806"/>
    <cellStyle name="Beregning 2 11 3 4" xfId="45709"/>
    <cellStyle name="Beregning 2 11 4" xfId="12405"/>
    <cellStyle name="Beregning 2 11 4 2" xfId="18095"/>
    <cellStyle name="Beregning 2 11 4 3" xfId="34761"/>
    <cellStyle name="Beregning 2 11 4 4" xfId="43284"/>
    <cellStyle name="Beregning 2 11 5" xfId="15237"/>
    <cellStyle name="Beregning 2 11 5 2" xfId="34874"/>
    <cellStyle name="Beregning 2 11 5 3" xfId="41843"/>
    <cellStyle name="Beregning 2 11 6" xfId="21843"/>
    <cellStyle name="Beregning 2 11 7" xfId="39780"/>
    <cellStyle name="Beregning 2 12" xfId="8283"/>
    <cellStyle name="Beregning 2 12 2" xfId="9721"/>
    <cellStyle name="Beregning 2 12 2 2" xfId="13958"/>
    <cellStyle name="Beregning 2 12 2 2 2" xfId="18099"/>
    <cellStyle name="Beregning 2 12 2 2 3" xfId="35714"/>
    <cellStyle name="Beregning 2 12 2 2 4" xfId="45252"/>
    <cellStyle name="Beregning 2 12 2 3" xfId="16695"/>
    <cellStyle name="Beregning 2 12 2 3 2" xfId="21925"/>
    <cellStyle name="Beregning 2 12 2 3 3" xfId="43850"/>
    <cellStyle name="Beregning 2 12 2 4" xfId="36166"/>
    <cellStyle name="Beregning 2 12 2 5" xfId="43845"/>
    <cellStyle name="Beregning 2 12 3" xfId="11278"/>
    <cellStyle name="Beregning 2 12 3 2" xfId="18101"/>
    <cellStyle name="Beregning 2 12 3 3" xfId="38142"/>
    <cellStyle name="Beregning 2 12 3 4" xfId="40656"/>
    <cellStyle name="Beregning 2 12 4" xfId="12633"/>
    <cellStyle name="Beregning 2 12 4 2" xfId="18102"/>
    <cellStyle name="Beregning 2 12 4 3" xfId="36265"/>
    <cellStyle name="Beregning 2 12 4 4" xfId="45040"/>
    <cellStyle name="Beregning 2 12 5" xfId="15465"/>
    <cellStyle name="Beregning 2 12 5 2" xfId="33676"/>
    <cellStyle name="Beregning 2 12 5 3" xfId="44358"/>
    <cellStyle name="Beregning 2 12 6" xfId="32356"/>
    <cellStyle name="Beregning 2 12 7" xfId="42691"/>
    <cellStyle name="Beregning 2 13" xfId="8428"/>
    <cellStyle name="Beregning 2 13 2" xfId="9866"/>
    <cellStyle name="Beregning 2 13 2 2" xfId="14103"/>
    <cellStyle name="Beregning 2 13 2 2 2" xfId="18106"/>
    <cellStyle name="Beregning 2 13 2 2 3" xfId="38501"/>
    <cellStyle name="Beregning 2 13 2 2 4" xfId="45290"/>
    <cellStyle name="Beregning 2 13 2 3" xfId="16840"/>
    <cellStyle name="Beregning 2 13 2 3 2" xfId="22171"/>
    <cellStyle name="Beregning 2 13 2 3 3" xfId="39197"/>
    <cellStyle name="Beregning 2 13 2 4" xfId="38570"/>
    <cellStyle name="Beregning 2 13 2 5" xfId="46654"/>
    <cellStyle name="Beregning 2 13 3" xfId="11423"/>
    <cellStyle name="Beregning 2 13 3 2" xfId="18108"/>
    <cellStyle name="Beregning 2 13 3 3" xfId="32736"/>
    <cellStyle name="Beregning 2 13 3 4" xfId="45044"/>
    <cellStyle name="Beregning 2 13 4" xfId="12778"/>
    <cellStyle name="Beregning 2 13 4 2" xfId="18109"/>
    <cellStyle name="Beregning 2 13 4 3" xfId="32543"/>
    <cellStyle name="Beregning 2 13 4 4" xfId="46865"/>
    <cellStyle name="Beregning 2 13 5" xfId="15610"/>
    <cellStyle name="Beregning 2 13 5 2" xfId="33044"/>
    <cellStyle name="Beregning 2 13 5 3" xfId="48108"/>
    <cellStyle name="Beregning 2 13 6" xfId="27193"/>
    <cellStyle name="Beregning 2 13 7" xfId="46398"/>
    <cellStyle name="Beregning 2 14" xfId="8472"/>
    <cellStyle name="Beregning 2 14 2" xfId="9908"/>
    <cellStyle name="Beregning 2 14 2 2" xfId="14145"/>
    <cellStyle name="Beregning 2 14 2 2 2" xfId="18113"/>
    <cellStyle name="Beregning 2 14 2 2 3" xfId="37856"/>
    <cellStyle name="Beregning 2 14 2 2 4" xfId="43686"/>
    <cellStyle name="Beregning 2 14 2 3" xfId="16882"/>
    <cellStyle name="Beregning 2 14 2 3 2" xfId="23693"/>
    <cellStyle name="Beregning 2 14 2 3 3" xfId="39151"/>
    <cellStyle name="Beregning 2 14 2 4" xfId="37936"/>
    <cellStyle name="Beregning 2 14 2 5" xfId="44768"/>
    <cellStyle name="Beregning 2 14 3" xfId="11465"/>
    <cellStyle name="Beregning 2 14 3 2" xfId="18115"/>
    <cellStyle name="Beregning 2 14 3 3" xfId="34906"/>
    <cellStyle name="Beregning 2 14 3 4" xfId="43626"/>
    <cellStyle name="Beregning 2 14 4" xfId="12820"/>
    <cellStyle name="Beregning 2 14 4 2" xfId="18116"/>
    <cellStyle name="Beregning 2 14 4 3" xfId="36845"/>
    <cellStyle name="Beregning 2 14 4 4" xfId="41830"/>
    <cellStyle name="Beregning 2 14 5" xfId="15652"/>
    <cellStyle name="Beregning 2 14 5 2" xfId="32403"/>
    <cellStyle name="Beregning 2 14 5 3" xfId="45924"/>
    <cellStyle name="Beregning 2 14 6" xfId="26297"/>
    <cellStyle name="Beregning 2 14 7" xfId="39825"/>
    <cellStyle name="Beregning 2 15" xfId="8580"/>
    <cellStyle name="Beregning 2 15 2" xfId="10016"/>
    <cellStyle name="Beregning 2 15 2 2" xfId="14253"/>
    <cellStyle name="Beregning 2 15 2 2 2" xfId="18120"/>
    <cellStyle name="Beregning 2 15 2 2 3" xfId="37950"/>
    <cellStyle name="Beregning 2 15 2 2 4" xfId="44905"/>
    <cellStyle name="Beregning 2 15 2 3" xfId="16990"/>
    <cellStyle name="Beregning 2 15 2 3 2" xfId="36626"/>
    <cellStyle name="Beregning 2 15 2 3 3" xfId="47226"/>
    <cellStyle name="Beregning 2 15 2 4" xfId="38021"/>
    <cellStyle name="Beregning 2 15 2 5" xfId="47829"/>
    <cellStyle name="Beregning 2 15 3" xfId="11573"/>
    <cellStyle name="Beregning 2 15 3 2" xfId="18122"/>
    <cellStyle name="Beregning 2 15 3 3" xfId="36122"/>
    <cellStyle name="Beregning 2 15 3 4" xfId="45240"/>
    <cellStyle name="Beregning 2 15 4" xfId="12928"/>
    <cellStyle name="Beregning 2 15 4 2" xfId="18123"/>
    <cellStyle name="Beregning 2 15 4 3" xfId="36938"/>
    <cellStyle name="Beregning 2 15 4 4" xfId="46412"/>
    <cellStyle name="Beregning 2 15 5" xfId="15760"/>
    <cellStyle name="Beregning 2 15 5 2" xfId="35588"/>
    <cellStyle name="Beregning 2 15 5 3" xfId="41905"/>
    <cellStyle name="Beregning 2 15 6" xfId="27340"/>
    <cellStyle name="Beregning 2 15 7" xfId="45447"/>
    <cellStyle name="Beregning 2 16" xfId="8510"/>
    <cellStyle name="Beregning 2 16 2" xfId="9946"/>
    <cellStyle name="Beregning 2 16 2 2" xfId="14183"/>
    <cellStyle name="Beregning 2 16 2 2 2" xfId="18127"/>
    <cellStyle name="Beregning 2 16 2 2 3" xfId="35602"/>
    <cellStyle name="Beregning 2 16 2 2 4" xfId="47217"/>
    <cellStyle name="Beregning 2 16 2 3" xfId="16920"/>
    <cellStyle name="Beregning 2 16 2 3 2" xfId="32134"/>
    <cellStyle name="Beregning 2 16 2 3 3" xfId="42563"/>
    <cellStyle name="Beregning 2 16 2 4" xfId="35681"/>
    <cellStyle name="Beregning 2 16 2 5" xfId="48288"/>
    <cellStyle name="Beregning 2 16 3" xfId="11503"/>
    <cellStyle name="Beregning 2 16 3 2" xfId="18129"/>
    <cellStyle name="Beregning 2 16 3 3" xfId="36432"/>
    <cellStyle name="Beregning 2 16 3 4" xfId="42018"/>
    <cellStyle name="Beregning 2 16 4" xfId="12858"/>
    <cellStyle name="Beregning 2 16 4 2" xfId="18130"/>
    <cellStyle name="Beregning 2 16 4 3" xfId="36188"/>
    <cellStyle name="Beregning 2 16 4 4" xfId="46180"/>
    <cellStyle name="Beregning 2 16 5" xfId="15690"/>
    <cellStyle name="Beregning 2 16 5 2" xfId="32415"/>
    <cellStyle name="Beregning 2 16 5 3" xfId="42933"/>
    <cellStyle name="Beregning 2 16 6" xfId="27221"/>
    <cellStyle name="Beregning 2 16 7" xfId="42596"/>
    <cellStyle name="Beregning 2 17" xfId="8615"/>
    <cellStyle name="Beregning 2 17 2" xfId="10051"/>
    <cellStyle name="Beregning 2 17 2 2" xfId="14288"/>
    <cellStyle name="Beregning 2 17 2 2 2" xfId="18134"/>
    <cellStyle name="Beregning 2 17 2 2 3" xfId="37812"/>
    <cellStyle name="Beregning 2 17 2 2 4" xfId="41882"/>
    <cellStyle name="Beregning 2 17 2 3" xfId="17025"/>
    <cellStyle name="Beregning 2 17 2 3 2" xfId="35546"/>
    <cellStyle name="Beregning 2 17 2 3 3" xfId="48289"/>
    <cellStyle name="Beregning 2 17 2 4" xfId="37887"/>
    <cellStyle name="Beregning 2 17 2 5" xfId="41420"/>
    <cellStyle name="Beregning 2 17 3" xfId="11608"/>
    <cellStyle name="Beregning 2 17 3 2" xfId="18136"/>
    <cellStyle name="Beregning 2 17 3 3" xfId="26325"/>
    <cellStyle name="Beregning 2 17 3 4" xfId="43107"/>
    <cellStyle name="Beregning 2 17 4" xfId="12963"/>
    <cellStyle name="Beregning 2 17 4 2" xfId="18137"/>
    <cellStyle name="Beregning 2 17 4 3" xfId="32629"/>
    <cellStyle name="Beregning 2 17 4 4" xfId="42694"/>
    <cellStyle name="Beregning 2 17 5" xfId="15795"/>
    <cellStyle name="Beregning 2 17 5 2" xfId="26169"/>
    <cellStyle name="Beregning 2 17 5 3" xfId="46487"/>
    <cellStyle name="Beregning 2 17 6" xfId="35041"/>
    <cellStyle name="Beregning 2 17 7" xfId="43967"/>
    <cellStyle name="Beregning 2 18" xfId="8554"/>
    <cellStyle name="Beregning 2 18 2" xfId="9990"/>
    <cellStyle name="Beregning 2 18 2 2" xfId="14227"/>
    <cellStyle name="Beregning 2 18 2 2 2" xfId="18141"/>
    <cellStyle name="Beregning 2 18 2 2 3" xfId="33121"/>
    <cellStyle name="Beregning 2 18 2 2 4" xfId="40854"/>
    <cellStyle name="Beregning 2 18 2 3" xfId="16964"/>
    <cellStyle name="Beregning 2 18 2 3 2" xfId="32941"/>
    <cellStyle name="Beregning 2 18 2 3 3" xfId="45150"/>
    <cellStyle name="Beregning 2 18 2 4" xfId="33200"/>
    <cellStyle name="Beregning 2 18 2 5" xfId="46745"/>
    <cellStyle name="Beregning 2 18 3" xfId="11547"/>
    <cellStyle name="Beregning 2 18 3 2" xfId="18143"/>
    <cellStyle name="Beregning 2 18 3 3" xfId="36982"/>
    <cellStyle name="Beregning 2 18 3 4" xfId="41367"/>
    <cellStyle name="Beregning 2 18 4" xfId="12902"/>
    <cellStyle name="Beregning 2 18 4 2" xfId="18144"/>
    <cellStyle name="Beregning 2 18 4 3" xfId="35291"/>
    <cellStyle name="Beregning 2 18 4 4" xfId="45468"/>
    <cellStyle name="Beregning 2 18 5" xfId="15734"/>
    <cellStyle name="Beregning 2 18 5 2" xfId="28081"/>
    <cellStyle name="Beregning 2 18 5 3" xfId="46662"/>
    <cellStyle name="Beregning 2 18 6" xfId="27301"/>
    <cellStyle name="Beregning 2 18 7" xfId="44263"/>
    <cellStyle name="Beregning 2 19" xfId="8688"/>
    <cellStyle name="Beregning 2 19 2" xfId="10124"/>
    <cellStyle name="Beregning 2 19 2 2" xfId="14361"/>
    <cellStyle name="Beregning 2 19 2 2 2" xfId="18148"/>
    <cellStyle name="Beregning 2 19 2 2 3" xfId="35926"/>
    <cellStyle name="Beregning 2 19 2 2 4" xfId="45811"/>
    <cellStyle name="Beregning 2 19 2 3" xfId="17098"/>
    <cellStyle name="Beregning 2 19 2 3 2" xfId="32242"/>
    <cellStyle name="Beregning 2 19 2 3 3" xfId="40895"/>
    <cellStyle name="Beregning 2 19 2 4" xfId="38133"/>
    <cellStyle name="Beregning 2 19 2 5" xfId="43897"/>
    <cellStyle name="Beregning 2 19 3" xfId="11681"/>
    <cellStyle name="Beregning 2 19 3 2" xfId="18150"/>
    <cellStyle name="Beregning 2 19 3 3" xfId="34660"/>
    <cellStyle name="Beregning 2 19 3 4" xfId="44436"/>
    <cellStyle name="Beregning 2 19 4" xfId="13036"/>
    <cellStyle name="Beregning 2 19 4 2" xfId="18151"/>
    <cellStyle name="Beregning 2 19 4 3" xfId="36018"/>
    <cellStyle name="Beregning 2 19 4 4" xfId="45065"/>
    <cellStyle name="Beregning 2 19 5" xfId="15868"/>
    <cellStyle name="Beregning 2 19 5 2" xfId="31988"/>
    <cellStyle name="Beregning 2 19 5 3" xfId="43466"/>
    <cellStyle name="Beregning 2 19 6" xfId="27453"/>
    <cellStyle name="Beregning 2 19 7" xfId="41433"/>
    <cellStyle name="Beregning 2 2" xfId="6847"/>
    <cellStyle name="Beregning 2 2 2" xfId="9188"/>
    <cellStyle name="Beregning 2 2 2 2" xfId="13443"/>
    <cellStyle name="Beregning 2 2 2 2 2" xfId="18155"/>
    <cellStyle name="Beregning 2 2 2 2 3" xfId="35464"/>
    <cellStyle name="Beregning 2 2 2 2 4" xfId="47305"/>
    <cellStyle name="Beregning 2 2 2 3" xfId="16199"/>
    <cellStyle name="Beregning 2 2 2 3 2" xfId="23219"/>
    <cellStyle name="Beregning 2 2 2 3 3" xfId="39406"/>
    <cellStyle name="Beregning 2 2 2 4" xfId="22090"/>
    <cellStyle name="Beregning 2 2 2 5" xfId="44613"/>
    <cellStyle name="Beregning 2 2 3" xfId="10763"/>
    <cellStyle name="Beregning 2 2 3 2" xfId="18157"/>
    <cellStyle name="Beregning 2 2 3 3" xfId="38162"/>
    <cellStyle name="Beregning 2 2 3 4" xfId="45469"/>
    <cellStyle name="Beregning 2 2 4" xfId="12118"/>
    <cellStyle name="Beregning 2 2 4 2" xfId="18158"/>
    <cellStyle name="Beregning 2 2 4 3" xfId="35194"/>
    <cellStyle name="Beregning 2 2 4 4" xfId="41895"/>
    <cellStyle name="Beregning 2 2 5" xfId="14950"/>
    <cellStyle name="Beregning 2 2 5 2" xfId="33608"/>
    <cellStyle name="Beregning 2 2 5 3" xfId="47131"/>
    <cellStyle name="Beregning 2 2 6" xfId="21950"/>
    <cellStyle name="Beregning 2 2 7" xfId="40201"/>
    <cellStyle name="Beregning 2 20" xfId="8899"/>
    <cellStyle name="Beregning 2 20 2" xfId="13172"/>
    <cellStyle name="Beregning 2 20 2 2" xfId="18161"/>
    <cellStyle name="Beregning 2 20 2 3" xfId="36946"/>
    <cellStyle name="Beregning 2 20 2 4" xfId="40588"/>
    <cellStyle name="Beregning 2 20 3" xfId="15977"/>
    <cellStyle name="Beregning 2 20 3 2" xfId="22177"/>
    <cellStyle name="Beregning 2 20 3 3" xfId="40955"/>
    <cellStyle name="Beregning 2 20 4" xfId="22093"/>
    <cellStyle name="Beregning 2 20 5" xfId="38981"/>
    <cellStyle name="Beregning 2 21" xfId="10258"/>
    <cellStyle name="Beregning 2 21 2" xfId="14495"/>
    <cellStyle name="Beregning 2 21 2 2" xfId="18164"/>
    <cellStyle name="Beregning 2 21 2 3" xfId="35306"/>
    <cellStyle name="Beregning 2 21 2 4" xfId="47562"/>
    <cellStyle name="Beregning 2 21 3" xfId="17232"/>
    <cellStyle name="Beregning 2 21 3 2" xfId="34532"/>
    <cellStyle name="Beregning 2 21 3 3" xfId="46635"/>
    <cellStyle name="Beregning 2 21 4" xfId="34589"/>
    <cellStyle name="Beregning 2 21 5" xfId="41268"/>
    <cellStyle name="Beregning 2 22" xfId="10330"/>
    <cellStyle name="Beregning 2 22 2" xfId="14567"/>
    <cellStyle name="Beregning 2 22 2 2" xfId="18167"/>
    <cellStyle name="Beregning 2 22 2 3" xfId="33843"/>
    <cellStyle name="Beregning 2 22 2 4" xfId="48196"/>
    <cellStyle name="Beregning 2 22 3" xfId="17304"/>
    <cellStyle name="Beregning 2 22 3 2" xfId="37691"/>
    <cellStyle name="Beregning 2 22 3 3" xfId="40712"/>
    <cellStyle name="Beregning 2 22 4" xfId="34741"/>
    <cellStyle name="Beregning 2 22 5" xfId="44314"/>
    <cellStyle name="Beregning 2 23" xfId="10325"/>
    <cellStyle name="Beregning 2 23 2" xfId="14562"/>
    <cellStyle name="Beregning 2 23 2 2" xfId="18170"/>
    <cellStyle name="Beregning 2 23 2 3" xfId="32597"/>
    <cellStyle name="Beregning 2 23 2 4" xfId="47139"/>
    <cellStyle name="Beregning 2 23 3" xfId="17299"/>
    <cellStyle name="Beregning 2 23 3 2" xfId="36615"/>
    <cellStyle name="Beregning 2 23 3 3" xfId="40593"/>
    <cellStyle name="Beregning 2 23 4" xfId="37534"/>
    <cellStyle name="Beregning 2 23 5" xfId="43281"/>
    <cellStyle name="Beregning 2 24" xfId="10409"/>
    <cellStyle name="Beregning 2 24 2" xfId="18172"/>
    <cellStyle name="Beregning 2 24 3" xfId="37560"/>
    <cellStyle name="Beregning 2 24 4" xfId="42454"/>
    <cellStyle name="Beregning 2 25" xfId="10440"/>
    <cellStyle name="Beregning 2 25 2" xfId="18173"/>
    <cellStyle name="Beregning 2 25 3" xfId="36416"/>
    <cellStyle name="Beregning 2 25 4" xfId="46452"/>
    <cellStyle name="Beregning 2 26" xfId="11846"/>
    <cellStyle name="Beregning 2 26 2" xfId="18174"/>
    <cellStyle name="Beregning 2 26 3" xfId="33600"/>
    <cellStyle name="Beregning 2 26 4" xfId="46979"/>
    <cellStyle name="Beregning 2 27" xfId="14679"/>
    <cellStyle name="Beregning 2 27 2" xfId="34017"/>
    <cellStyle name="Beregning 2 27 3" xfId="45111"/>
    <cellStyle name="Beregning 2 3" xfId="6780"/>
    <cellStyle name="Beregning 2 3 2" xfId="9121"/>
    <cellStyle name="Beregning 2 3 2 2" xfId="13376"/>
    <cellStyle name="Beregning 2 3 2 2 2" xfId="18178"/>
    <cellStyle name="Beregning 2 3 2 2 3" xfId="36304"/>
    <cellStyle name="Beregning 2 3 2 2 4" xfId="47472"/>
    <cellStyle name="Beregning 2 3 2 3" xfId="16145"/>
    <cellStyle name="Beregning 2 3 2 3 2" xfId="26228"/>
    <cellStyle name="Beregning 2 3 2 3 3" xfId="39785"/>
    <cellStyle name="Beregning 2 3 2 4" xfId="22263"/>
    <cellStyle name="Beregning 2 3 2 5" xfId="41016"/>
    <cellStyle name="Beregning 2 3 3" xfId="10696"/>
    <cellStyle name="Beregning 2 3 3 2" xfId="18180"/>
    <cellStyle name="Beregning 2 3 3 3" xfId="38424"/>
    <cellStyle name="Beregning 2 3 3 4" xfId="48252"/>
    <cellStyle name="Beregning 2 3 4" xfId="12051"/>
    <cellStyle name="Beregning 2 3 4 2" xfId="18181"/>
    <cellStyle name="Beregning 2 3 4 3" xfId="33345"/>
    <cellStyle name="Beregning 2 3 4 4" xfId="48050"/>
    <cellStyle name="Beregning 2 3 5" xfId="14883"/>
    <cellStyle name="Beregning 2 3 5 2" xfId="33401"/>
    <cellStyle name="Beregning 2 3 5 3" xfId="43332"/>
    <cellStyle name="Beregning 2 3 6" xfId="21624"/>
    <cellStyle name="Beregning 2 3 7" xfId="45796"/>
    <cellStyle name="Beregning 2 4" xfId="6834"/>
    <cellStyle name="Beregning 2 4 2" xfId="9175"/>
    <cellStyle name="Beregning 2 4 2 2" xfId="13430"/>
    <cellStyle name="Beregning 2 4 2 2 2" xfId="18184"/>
    <cellStyle name="Beregning 2 4 2 2 3" xfId="35164"/>
    <cellStyle name="Beregning 2 4 2 2 4" xfId="45979"/>
    <cellStyle name="Beregning 2 4 2 3" xfId="16190"/>
    <cellStyle name="Beregning 2 4 2 3 2" xfId="22097"/>
    <cellStyle name="Beregning 2 4 2 3 3" xfId="40009"/>
    <cellStyle name="Beregning 2 4 2 4" xfId="22530"/>
    <cellStyle name="Beregning 2 4 2 5" xfId="44511"/>
    <cellStyle name="Beregning 2 4 3" xfId="10750"/>
    <cellStyle name="Beregning 2 4 3 2" xfId="18186"/>
    <cellStyle name="Beregning 2 4 3 3" xfId="37836"/>
    <cellStyle name="Beregning 2 4 3 4" xfId="40910"/>
    <cellStyle name="Beregning 2 4 4" xfId="12105"/>
    <cellStyle name="Beregning 2 4 4 2" xfId="18187"/>
    <cellStyle name="Beregning 2 4 4 3" xfId="38347"/>
    <cellStyle name="Beregning 2 4 4 4" xfId="43353"/>
    <cellStyle name="Beregning 2 4 5" xfId="14937"/>
    <cellStyle name="Beregning 2 4 5 2" xfId="38484"/>
    <cellStyle name="Beregning 2 4 5 3" xfId="45433"/>
    <cellStyle name="Beregning 2 4 6" xfId="22195"/>
    <cellStyle name="Beregning 2 4 7" xfId="42219"/>
    <cellStyle name="Beregning 2 5" xfId="6875"/>
    <cellStyle name="Beregning 2 5 2" xfId="9216"/>
    <cellStyle name="Beregning 2 5 2 2" xfId="13471"/>
    <cellStyle name="Beregning 2 5 2 2 2" xfId="18191"/>
    <cellStyle name="Beregning 2 5 2 2 3" xfId="36456"/>
    <cellStyle name="Beregning 2 5 2 2 4" xfId="45825"/>
    <cellStyle name="Beregning 2 5 2 3" xfId="16226"/>
    <cellStyle name="Beregning 2 5 2 3 2" xfId="22344"/>
    <cellStyle name="Beregning 2 5 2 3 3" xfId="39088"/>
    <cellStyle name="Beregning 2 5 2 4" xfId="21695"/>
    <cellStyle name="Beregning 2 5 2 5" xfId="40229"/>
    <cellStyle name="Beregning 2 5 3" xfId="10791"/>
    <cellStyle name="Beregning 2 5 3 2" xfId="18193"/>
    <cellStyle name="Beregning 2 5 3 3" xfId="38619"/>
    <cellStyle name="Beregning 2 5 3 4" xfId="46821"/>
    <cellStyle name="Beregning 2 5 4" xfId="12146"/>
    <cellStyle name="Beregning 2 5 4 2" xfId="18194"/>
    <cellStyle name="Beregning 2 5 4 3" xfId="33158"/>
    <cellStyle name="Beregning 2 5 4 4" xfId="42503"/>
    <cellStyle name="Beregning 2 5 5" xfId="14978"/>
    <cellStyle name="Beregning 2 5 5 2" xfId="36286"/>
    <cellStyle name="Beregning 2 5 5 3" xfId="48466"/>
    <cellStyle name="Beregning 2 5 6" xfId="26405"/>
    <cellStyle name="Beregning 2 5 7" xfId="45630"/>
    <cellStyle name="Beregning 2 6" xfId="6603"/>
    <cellStyle name="Beregning 2 6 2" xfId="8944"/>
    <cellStyle name="Beregning 2 6 2 2" xfId="13199"/>
    <cellStyle name="Beregning 2 6 2 2 2" xfId="18198"/>
    <cellStyle name="Beregning 2 6 2 2 3" xfId="36559"/>
    <cellStyle name="Beregning 2 6 2 2 4" xfId="48001"/>
    <cellStyle name="Beregning 2 6 2 3" xfId="15986"/>
    <cellStyle name="Beregning 2 6 2 3 2" xfId="32359"/>
    <cellStyle name="Beregning 2 6 2 3 3" xfId="41131"/>
    <cellStyle name="Beregning 2 6 2 4" xfId="21764"/>
    <cellStyle name="Beregning 2 6 2 5" xfId="41039"/>
    <cellStyle name="Beregning 2 6 3" xfId="10519"/>
    <cellStyle name="Beregning 2 6 3 2" xfId="18200"/>
    <cellStyle name="Beregning 2 6 3 3" xfId="27728"/>
    <cellStyle name="Beregning 2 6 3 4" xfId="42290"/>
    <cellStyle name="Beregning 2 6 4" xfId="11874"/>
    <cellStyle name="Beregning 2 6 4 2" xfId="18201"/>
    <cellStyle name="Beregning 2 6 4 3" xfId="36288"/>
    <cellStyle name="Beregning 2 6 4 4" xfId="42980"/>
    <cellStyle name="Beregning 2 6 5" xfId="14706"/>
    <cellStyle name="Beregning 2 6 5 2" xfId="37274"/>
    <cellStyle name="Beregning 2 6 5 3" xfId="45116"/>
    <cellStyle name="Beregning 2 6 6" xfId="26728"/>
    <cellStyle name="Beregning 2 6 7" xfId="41109"/>
    <cellStyle name="Beregning 2 7" xfId="7131"/>
    <cellStyle name="Beregning 2 7 2" xfId="9472"/>
    <cellStyle name="Beregning 2 7 2 2" xfId="13727"/>
    <cellStyle name="Beregning 2 7 2 2 2" xfId="18205"/>
    <cellStyle name="Beregning 2 7 2 2 3" xfId="34170"/>
    <cellStyle name="Beregning 2 7 2 2 4" xfId="42719"/>
    <cellStyle name="Beregning 2 7 2 3" xfId="16464"/>
    <cellStyle name="Beregning 2 7 2 3 2" xfId="24912"/>
    <cellStyle name="Beregning 2 7 2 3 3" xfId="39208"/>
    <cellStyle name="Beregning 2 7 2 4" xfId="32210"/>
    <cellStyle name="Beregning 2 7 2 5" xfId="45164"/>
    <cellStyle name="Beregning 2 7 3" xfId="11047"/>
    <cellStyle name="Beregning 2 7 3 2" xfId="18207"/>
    <cellStyle name="Beregning 2 7 3 3" xfId="37925"/>
    <cellStyle name="Beregning 2 7 3 4" xfId="45768"/>
    <cellStyle name="Beregning 2 7 4" xfId="12402"/>
    <cellStyle name="Beregning 2 7 4 2" xfId="18208"/>
    <cellStyle name="Beregning 2 7 4 3" xfId="35283"/>
    <cellStyle name="Beregning 2 7 4 4" xfId="42045"/>
    <cellStyle name="Beregning 2 7 5" xfId="15234"/>
    <cellStyle name="Beregning 2 7 5 2" xfId="35395"/>
    <cellStyle name="Beregning 2 7 5 3" xfId="45296"/>
    <cellStyle name="Beregning 2 7 6" xfId="22164"/>
    <cellStyle name="Beregning 2 7 7" xfId="39402"/>
    <cellStyle name="Beregning 2 8" xfId="7138"/>
    <cellStyle name="Beregning 2 8 2" xfId="9479"/>
    <cellStyle name="Beregning 2 8 2 2" xfId="13734"/>
    <cellStyle name="Beregning 2 8 2 2 2" xfId="18212"/>
    <cellStyle name="Beregning 2 8 2 2 3" xfId="36998"/>
    <cellStyle name="Beregning 2 8 2 2 4" xfId="46042"/>
    <cellStyle name="Beregning 2 8 2 3" xfId="16471"/>
    <cellStyle name="Beregning 2 8 2 3 2" xfId="24847"/>
    <cellStyle name="Beregning 2 8 2 3 3" xfId="40914"/>
    <cellStyle name="Beregning 2 8 2 4" xfId="27543"/>
    <cellStyle name="Beregning 2 8 2 5" xfId="47501"/>
    <cellStyle name="Beregning 2 8 3" xfId="11054"/>
    <cellStyle name="Beregning 2 8 3 2" xfId="18214"/>
    <cellStyle name="Beregning 2 8 3 3" xfId="36645"/>
    <cellStyle name="Beregning 2 8 3 4" xfId="43402"/>
    <cellStyle name="Beregning 2 8 4" xfId="12409"/>
    <cellStyle name="Beregning 2 8 4 2" xfId="18215"/>
    <cellStyle name="Beregning 2 8 4 3" xfId="34239"/>
    <cellStyle name="Beregning 2 8 4 4" xfId="45370"/>
    <cellStyle name="Beregning 2 8 5" xfId="15241"/>
    <cellStyle name="Beregning 2 8 5 2" xfId="34352"/>
    <cellStyle name="Beregning 2 8 5 3" xfId="42165"/>
    <cellStyle name="Beregning 2 8 6" xfId="22161"/>
    <cellStyle name="Beregning 2 8 7" xfId="39167"/>
    <cellStyle name="Beregning 2 9" xfId="7165"/>
    <cellStyle name="Beregning 2 9 2" xfId="9506"/>
    <cellStyle name="Beregning 2 9 2 2" xfId="13761"/>
    <cellStyle name="Beregning 2 9 2 2 2" xfId="18219"/>
    <cellStyle name="Beregning 2 9 2 2 3" xfId="37736"/>
    <cellStyle name="Beregning 2 9 2 2 4" xfId="43685"/>
    <cellStyle name="Beregning 2 9 2 3" xfId="16498"/>
    <cellStyle name="Beregning 2 9 2 3 2" xfId="22048"/>
    <cellStyle name="Beregning 2 9 2 3 3" xfId="40098"/>
    <cellStyle name="Beregning 2 9 2 4" xfId="33906"/>
    <cellStyle name="Beregning 2 9 2 5" xfId="41308"/>
    <cellStyle name="Beregning 2 9 3" xfId="11081"/>
    <cellStyle name="Beregning 2 9 3 2" xfId="18221"/>
    <cellStyle name="Beregning 2 9 3 3" xfId="36191"/>
    <cellStyle name="Beregning 2 9 3 4" xfId="45399"/>
    <cellStyle name="Beregning 2 9 4" xfId="12436"/>
    <cellStyle name="Beregning 2 9 4 2" xfId="18222"/>
    <cellStyle name="Beregning 2 9 4 3" xfId="37486"/>
    <cellStyle name="Beregning 2 9 4 4" xfId="48355"/>
    <cellStyle name="Beregning 2 9 5" xfId="15268"/>
    <cellStyle name="Beregning 2 9 5 2" xfId="38238"/>
    <cellStyle name="Beregning 2 9 5 3" xfId="46175"/>
    <cellStyle name="Beregning 2 9 6" xfId="23994"/>
    <cellStyle name="Beregning 2 9 7" xfId="40083"/>
    <cellStyle name="Bruger data" xfId="7380"/>
    <cellStyle name="C01_Main head" xfId="7381"/>
    <cellStyle name="C02_Column heads" xfId="7382"/>
    <cellStyle name="C03_Sub head bold" xfId="7383"/>
    <cellStyle name="C03a_Sub head" xfId="7384"/>
    <cellStyle name="C04_Total text white bold" xfId="7385"/>
    <cellStyle name="C04a_Total text black with rule" xfId="7386"/>
    <cellStyle name="C05_Main text" xfId="7387"/>
    <cellStyle name="C06_Figs" xfId="7388"/>
    <cellStyle name="C07_Figs 1 dec percent" xfId="7389"/>
    <cellStyle name="C08_Figs 1 decimal" xfId="7390"/>
    <cellStyle name="C09_Notes" xfId="7391"/>
    <cellStyle name="Calculation 2" xfId="7392"/>
    <cellStyle name="Calculation 2 10" xfId="41599"/>
    <cellStyle name="Calculation 2 2" xfId="7393"/>
    <cellStyle name="Calculation 2 2 2" xfId="8172"/>
    <cellStyle name="Calculation 2 2 2 2" xfId="8815"/>
    <cellStyle name="Calculation 2 2 2 2 2" xfId="13101"/>
    <cellStyle name="Calculation 2 2 2 2 2 2" xfId="18240"/>
    <cellStyle name="Calculation 2 2 2 2 2 3" xfId="33037"/>
    <cellStyle name="Calculation 2 2 2 2 2 4" xfId="48027"/>
    <cellStyle name="Calculation 2 2 2 2 3" xfId="15933"/>
    <cellStyle name="Calculation 2 2 2 2 3 2" xfId="32907"/>
    <cellStyle name="Calculation 2 2 2 2 3 3" xfId="39873"/>
    <cellStyle name="Calculation 2 2 2 2 4" xfId="22043"/>
    <cellStyle name="Calculation 2 2 2 2 5" xfId="39233"/>
    <cellStyle name="Calculation 2 2 2 3" xfId="9611"/>
    <cellStyle name="Calculation 2 2 2 3 2" xfId="13848"/>
    <cellStyle name="Calculation 2 2 2 3 2 2" xfId="18243"/>
    <cellStyle name="Calculation 2 2 2 3 2 3" xfId="37761"/>
    <cellStyle name="Calculation 2 2 2 3 2 4" xfId="46046"/>
    <cellStyle name="Calculation 2 2 2 3 3" xfId="16585"/>
    <cellStyle name="Calculation 2 2 2 3 3 2" xfId="32365"/>
    <cellStyle name="Calculation 2 2 2 3 3 3" xfId="38998"/>
    <cellStyle name="Calculation 2 2 2 3 4" xfId="27620"/>
    <cellStyle name="Calculation 2 2 2 3 5" xfId="45760"/>
    <cellStyle name="Calculation 2 2 2 4" xfId="11168"/>
    <cellStyle name="Calculation 2 2 2 4 2" xfId="18245"/>
    <cellStyle name="Calculation 2 2 2 4 3" xfId="32531"/>
    <cellStyle name="Calculation 2 2 2 4 4" xfId="47917"/>
    <cellStyle name="Calculation 2 2 2 5" xfId="12523"/>
    <cellStyle name="Calculation 2 2 2 5 2" xfId="18246"/>
    <cellStyle name="Calculation 2 2 2 5 3" xfId="36737"/>
    <cellStyle name="Calculation 2 2 2 5 4" xfId="45476"/>
    <cellStyle name="Calculation 2 2 2 6" xfId="15355"/>
    <cellStyle name="Calculation 2 2 2 6 2" xfId="33771"/>
    <cellStyle name="Calculation 2 2 2 6 3" xfId="45333"/>
    <cellStyle name="Calculation 2 2 2 7" xfId="22386"/>
    <cellStyle name="Calculation 2 2 2 8" xfId="39725"/>
    <cellStyle name="Calculation 2 2 3" xfId="8729"/>
    <cellStyle name="Calculation 2 2 3 2" xfId="13070"/>
    <cellStyle name="Calculation 2 2 3 2 2" xfId="18249"/>
    <cellStyle name="Calculation 2 2 3 2 3" xfId="32652"/>
    <cellStyle name="Calculation 2 2 3 2 4" xfId="43979"/>
    <cellStyle name="Calculation 2 2 3 3" xfId="15902"/>
    <cellStyle name="Calculation 2 2 3 3 2" xfId="32021"/>
    <cellStyle name="Calculation 2 2 3 3 3" xfId="41208"/>
    <cellStyle name="Calculation 2 2 3 4" xfId="22210"/>
    <cellStyle name="Calculation 2 2 3 5" xfId="41028"/>
    <cellStyle name="Calculation 2 2 4" xfId="9563"/>
    <cellStyle name="Calculation 2 2 4 2" xfId="13817"/>
    <cellStyle name="Calculation 2 2 4 2 2" xfId="18252"/>
    <cellStyle name="Calculation 2 2 4 2 3" xfId="37386"/>
    <cellStyle name="Calculation 2 2 4 2 4" xfId="47569"/>
    <cellStyle name="Calculation 2 2 4 3" xfId="16554"/>
    <cellStyle name="Calculation 2 2 4 3 2" xfId="25883"/>
    <cellStyle name="Calculation 2 2 4 3 3" xfId="41020"/>
    <cellStyle name="Calculation 2 2 4 4" xfId="37942"/>
    <cellStyle name="Calculation 2 2 4 5" xfId="43679"/>
    <cellStyle name="Calculation 2 2 5" xfId="11137"/>
    <cellStyle name="Calculation 2 2 5 2" xfId="18254"/>
    <cellStyle name="Calculation 2 2 5 3" xfId="33507"/>
    <cellStyle name="Calculation 2 2 5 4" xfId="48030"/>
    <cellStyle name="Calculation 2 2 6" xfId="12492"/>
    <cellStyle name="Calculation 2 2 6 2" xfId="18255"/>
    <cellStyle name="Calculation 2 2 6 3" xfId="37966"/>
    <cellStyle name="Calculation 2 2 6 4" xfId="42804"/>
    <cellStyle name="Calculation 2 2 7" xfId="15324"/>
    <cellStyle name="Calculation 2 2 7 2" xfId="38079"/>
    <cellStyle name="Calculation 2 2 7 3" xfId="41153"/>
    <cellStyle name="Calculation 2 2 8" xfId="22141"/>
    <cellStyle name="Calculation 2 2 9" xfId="39987"/>
    <cellStyle name="Calculation 2 3" xfId="8171"/>
    <cellStyle name="Calculation 2 3 2" xfId="8814"/>
    <cellStyle name="Calculation 2 3 2 2" xfId="13100"/>
    <cellStyle name="Calculation 2 3 2 2 2" xfId="18259"/>
    <cellStyle name="Calculation 2 3 2 2 3" xfId="34619"/>
    <cellStyle name="Calculation 2 3 2 2 4" xfId="46128"/>
    <cellStyle name="Calculation 2 3 2 3" xfId="15932"/>
    <cellStyle name="Calculation 2 3 2 3 2" xfId="32041"/>
    <cellStyle name="Calculation 2 3 2 3 3" xfId="46708"/>
    <cellStyle name="Calculation 2 3 2 4" xfId="31876"/>
    <cellStyle name="Calculation 2 3 2 5" xfId="39606"/>
    <cellStyle name="Calculation 2 3 3" xfId="9610"/>
    <cellStyle name="Calculation 2 3 3 2" xfId="13847"/>
    <cellStyle name="Calculation 2 3 3 2 2" xfId="18262"/>
    <cellStyle name="Calculation 2 3 3 2 3" xfId="36163"/>
    <cellStyle name="Calculation 2 3 3 2 4" xfId="42574"/>
    <cellStyle name="Calculation 2 3 3 3" xfId="16584"/>
    <cellStyle name="Calculation 2 3 3 3 2" xfId="32116"/>
    <cellStyle name="Calculation 2 3 3 3 3" xfId="39210"/>
    <cellStyle name="Calculation 2 3 3 4" xfId="27619"/>
    <cellStyle name="Calculation 2 3 3 5" xfId="42318"/>
    <cellStyle name="Calculation 2 3 4" xfId="11167"/>
    <cellStyle name="Calculation 2 3 4 2" xfId="18264"/>
    <cellStyle name="Calculation 2 3 4 3" xfId="34112"/>
    <cellStyle name="Calculation 2 3 4 4" xfId="46928"/>
    <cellStyle name="Calculation 2 3 5" xfId="12522"/>
    <cellStyle name="Calculation 2 3 5 2" xfId="18265"/>
    <cellStyle name="Calculation 2 3 5 3" xfId="33574"/>
    <cellStyle name="Calculation 2 3 5 4" xfId="41755"/>
    <cellStyle name="Calculation 2 3 6" xfId="15354"/>
    <cellStyle name="Calculation 2 3 6 2" xfId="35353"/>
    <cellStyle name="Calculation 2 3 6 3" xfId="42556"/>
    <cellStyle name="Calculation 2 3 7" xfId="21748"/>
    <cellStyle name="Calculation 2 3 8" xfId="40286"/>
    <cellStyle name="Calculation 2 4" xfId="8728"/>
    <cellStyle name="Calculation 2 4 2" xfId="13069"/>
    <cellStyle name="Calculation 2 4 2 2" xfId="18268"/>
    <cellStyle name="Calculation 2 4 2 3" xfId="34233"/>
    <cellStyle name="Calculation 2 4 2 4" xfId="47755"/>
    <cellStyle name="Calculation 2 4 3" xfId="15901"/>
    <cellStyle name="Calculation 2 4 3 2" xfId="32020"/>
    <cellStyle name="Calculation 2 4 3 3" xfId="46909"/>
    <cellStyle name="Calculation 2 4 4" xfId="21593"/>
    <cellStyle name="Calculation 2 4 5" xfId="40157"/>
    <cellStyle name="Calculation 2 5" xfId="9562"/>
    <cellStyle name="Calculation 2 5 2" xfId="13816"/>
    <cellStyle name="Calculation 2 5 2 2" xfId="18271"/>
    <cellStyle name="Calculation 2 5 2 3" xfId="35778"/>
    <cellStyle name="Calculation 2 5 2 4" xfId="45880"/>
    <cellStyle name="Calculation 2 5 3" xfId="16553"/>
    <cellStyle name="Calculation 2 5 3 2" xfId="22231"/>
    <cellStyle name="Calculation 2 5 3 3" xfId="39041"/>
    <cellStyle name="Calculation 2 5 4" xfId="36344"/>
    <cellStyle name="Calculation 2 5 5" xfId="42339"/>
    <cellStyle name="Calculation 2 6" xfId="11136"/>
    <cellStyle name="Calculation 2 6 2" xfId="18273"/>
    <cellStyle name="Calculation 2 6 3" xfId="35090"/>
    <cellStyle name="Calculation 2 6 4" xfId="46698"/>
    <cellStyle name="Calculation 2 7" xfId="12491"/>
    <cellStyle name="Calculation 2 7 2" xfId="18274"/>
    <cellStyle name="Calculation 2 7 3" xfId="36368"/>
    <cellStyle name="Calculation 2 7 4" xfId="48206"/>
    <cellStyle name="Calculation 2 8" xfId="15323"/>
    <cellStyle name="Calculation 2 8 2" xfId="36481"/>
    <cellStyle name="Calculation 2 8 3" xfId="47264"/>
    <cellStyle name="Calculation 2 9" xfId="18692"/>
    <cellStyle name="Calculations" xfId="7394"/>
    <cellStyle name="Check Cell 2" xfId="7395"/>
    <cellStyle name="Comma 10" xfId="7396"/>
    <cellStyle name="Comma 10 2" xfId="8730"/>
    <cellStyle name="Comma 2" xfId="7397"/>
    <cellStyle name="Comma 2 2" xfId="7398"/>
    <cellStyle name="Comma 2 3" xfId="8731"/>
    <cellStyle name="Comma 3" xfId="7399"/>
    <cellStyle name="Comma 3 2" xfId="7400"/>
    <cellStyle name="Comma 3 3" xfId="8732"/>
    <cellStyle name="Comma 4" xfId="7401"/>
    <cellStyle name="Comma 4 2" xfId="7402"/>
    <cellStyle name="Comma 4 3" xfId="8733"/>
    <cellStyle name="Comma 5" xfId="7403"/>
    <cellStyle name="Comma 5 2" xfId="7404"/>
    <cellStyle name="Comma 5 3" xfId="8734"/>
    <cellStyle name="Comma 6" xfId="7405"/>
    <cellStyle name="Comma 6 2" xfId="7406"/>
    <cellStyle name="Comma 6 3" xfId="8735"/>
    <cellStyle name="Comma 7" xfId="7407"/>
    <cellStyle name="Comma 8" xfId="7408"/>
    <cellStyle name="Comma 9" xfId="7409"/>
    <cellStyle name="Comma 9 2" xfId="7410"/>
    <cellStyle name="Comma 9 2 2" xfId="7411"/>
    <cellStyle name="Comma 9 2 2 2" xfId="7412"/>
    <cellStyle name="Comma 9 2 3" xfId="7413"/>
    <cellStyle name="Comma 9 2 3 2" xfId="7414"/>
    <cellStyle name="Comma 9 2 4" xfId="7415"/>
    <cellStyle name="Comma 9 3" xfId="7416"/>
    <cellStyle name="Comma 9 3 2" xfId="7417"/>
    <cellStyle name="Comma 9 4" xfId="7418"/>
    <cellStyle name="Comma 9 4 2" xfId="7419"/>
    <cellStyle name="Comma 9 5" xfId="7420"/>
    <cellStyle name="Comma 9 5 2" xfId="7421"/>
    <cellStyle name="Comma 9 6" xfId="7422"/>
    <cellStyle name="Comma0 - Type3" xfId="34"/>
    <cellStyle name="Constants" xfId="1761"/>
    <cellStyle name="CustomizationCells" xfId="1762"/>
    <cellStyle name="Date" xfId="8119"/>
    <cellStyle name="Date 2" xfId="8771"/>
    <cellStyle name="DocBox_EmptyRow" xfId="1763"/>
    <cellStyle name="Empty_B_border" xfId="1764"/>
    <cellStyle name="Euro" xfId="7423"/>
    <cellStyle name="Euro 2" xfId="8736"/>
    <cellStyle name="Explanatory Text 2" xfId="7424"/>
    <cellStyle name="Farve1" xfId="1" builtinId="29" customBuiltin="1"/>
    <cellStyle name="Farve2" xfId="7236" builtinId="33" customBuiltin="1"/>
    <cellStyle name="Farve3" xfId="6" builtinId="37" customBuiltin="1"/>
    <cellStyle name="Farve4" xfId="7242" builtinId="41" customBuiltin="1"/>
    <cellStyle name="Farve5" xfId="7246" builtinId="45" customBuiltin="1"/>
    <cellStyle name="Farve6" xfId="3" builtinId="49" customBuiltin="1"/>
    <cellStyle name="Fixed2 - Type2" xfId="35"/>
    <cellStyle name="Forklarende tekst" xfId="4" builtinId="53" customBuiltin="1"/>
    <cellStyle name="Forklarende tekst 2" xfId="211"/>
    <cellStyle name="God" xfId="7225" builtinId="26" customBuiltin="1"/>
    <cellStyle name="God 2" xfId="212"/>
    <cellStyle name="Good 2" xfId="7425"/>
    <cellStyle name="Heading 1 2" xfId="7426"/>
    <cellStyle name="Heading 2 2" xfId="7427"/>
    <cellStyle name="Heading 3 2" xfId="7428"/>
    <cellStyle name="Heading 4 2" xfId="7429"/>
    <cellStyle name="Headline" xfId="1765"/>
    <cellStyle name="Hyperlink 2" xfId="7430"/>
    <cellStyle name="Hyperlink 2 2" xfId="7431"/>
    <cellStyle name="Hyperlink 3" xfId="7432"/>
    <cellStyle name="Input" xfId="7227" builtinId="20" customBuiltin="1"/>
    <cellStyle name="Input 2" xfId="37"/>
    <cellStyle name="Input 2 10" xfId="7204"/>
    <cellStyle name="Input 2 10 2" xfId="9545"/>
    <cellStyle name="Input 2 10 2 2" xfId="13800"/>
    <cellStyle name="Input 2 10 2 2 2" xfId="18332"/>
    <cellStyle name="Input 2 10 2 2 3" xfId="33407"/>
    <cellStyle name="Input 2 10 2 2 4" xfId="47670"/>
    <cellStyle name="Input 2 10 2 3" xfId="16537"/>
    <cellStyle name="Input 2 10 2 3 2" xfId="21586"/>
    <cellStyle name="Input 2 10 2 3 3" xfId="40031"/>
    <cellStyle name="Input 2 10 2 4" xfId="38078"/>
    <cellStyle name="Input 2 10 2 5" xfId="47700"/>
    <cellStyle name="Input 2 10 3" xfId="11120"/>
    <cellStyle name="Input 2 10 3 2" xfId="18334"/>
    <cellStyle name="Input 2 10 3 3" xfId="34386"/>
    <cellStyle name="Input 2 10 3 4" xfId="47269"/>
    <cellStyle name="Input 2 10 4" xfId="12475"/>
    <cellStyle name="Input 2 10 4 2" xfId="18335"/>
    <cellStyle name="Input 2 10 4 3" xfId="33862"/>
    <cellStyle name="Input 2 10 4 4" xfId="44107"/>
    <cellStyle name="Input 2 10 5" xfId="15307"/>
    <cellStyle name="Input 2 10 5 2" xfId="33635"/>
    <cellStyle name="Input 2 10 5 3" xfId="44900"/>
    <cellStyle name="Input 2 10 6" xfId="38877"/>
    <cellStyle name="Input 2 10 7" xfId="39334"/>
    <cellStyle name="Input 2 11" xfId="7178"/>
    <cellStyle name="Input 2 11 2" xfId="9519"/>
    <cellStyle name="Input 2 11 2 2" xfId="13774"/>
    <cellStyle name="Input 2 11 2 2 2" xfId="18339"/>
    <cellStyle name="Input 2 11 2 2 3" xfId="38007"/>
    <cellStyle name="Input 2 11 2 2 4" xfId="47521"/>
    <cellStyle name="Input 2 11 2 3" xfId="16511"/>
    <cellStyle name="Input 2 11 2 3 2" xfId="20291"/>
    <cellStyle name="Input 2 11 2 3 3" xfId="39563"/>
    <cellStyle name="Input 2 11 2 4" xfId="27590"/>
    <cellStyle name="Input 2 11 2 5" xfId="42866"/>
    <cellStyle name="Input 2 11 3" xfId="11094"/>
    <cellStyle name="Input 2 11 3 2" xfId="18341"/>
    <cellStyle name="Input 2 11 3 3" xfId="33393"/>
    <cellStyle name="Input 2 11 3 4" xfId="46371"/>
    <cellStyle name="Input 2 11 4" xfId="12449"/>
    <cellStyle name="Input 2 11 4 2" xfId="18342"/>
    <cellStyle name="Input 2 11 4 3" xfId="38533"/>
    <cellStyle name="Input 2 11 4 4" xfId="42643"/>
    <cellStyle name="Input 2 11 5" xfId="15281"/>
    <cellStyle name="Input 2 11 5 2" xfId="35124"/>
    <cellStyle name="Input 2 11 5 3" xfId="44535"/>
    <cellStyle name="Input 2 11 6" xfId="22798"/>
    <cellStyle name="Input 2 11 7" xfId="39130"/>
    <cellStyle name="Input 2 12" xfId="8301"/>
    <cellStyle name="Input 2 12 2" xfId="9739"/>
    <cellStyle name="Input 2 12 2 2" xfId="13976"/>
    <cellStyle name="Input 2 12 2 2 2" xfId="18346"/>
    <cellStyle name="Input 2 12 2 2 3" xfId="34683"/>
    <cellStyle name="Input 2 12 2 2 4" xfId="41211"/>
    <cellStyle name="Input 2 12 2 3" xfId="16713"/>
    <cellStyle name="Input 2 12 2 3 2" xfId="32122"/>
    <cellStyle name="Input 2 12 2 3 3" xfId="39557"/>
    <cellStyle name="Input 2 12 2 4" xfId="38197"/>
    <cellStyle name="Input 2 12 2 5" xfId="43453"/>
    <cellStyle name="Input 2 12 3" xfId="11296"/>
    <cellStyle name="Input 2 12 3 2" xfId="18348"/>
    <cellStyle name="Input 2 12 3 3" xfId="33834"/>
    <cellStyle name="Input 2 12 3 4" xfId="42639"/>
    <cellStyle name="Input 2 12 4" xfId="12651"/>
    <cellStyle name="Input 2 12 4 2" xfId="18349"/>
    <cellStyle name="Input 2 12 4 3" xfId="38592"/>
    <cellStyle name="Input 2 12 4 4" xfId="40774"/>
    <cellStyle name="Input 2 12 5" xfId="15483"/>
    <cellStyle name="Input 2 12 5 2" xfId="34419"/>
    <cellStyle name="Input 2 12 5 3" xfId="41998"/>
    <cellStyle name="Input 2 12 6" xfId="23765"/>
    <cellStyle name="Input 2 12 7" xfId="39989"/>
    <cellStyle name="Input 2 13" xfId="8429"/>
    <cellStyle name="Input 2 13 2" xfId="9867"/>
    <cellStyle name="Input 2 13 2 2" xfId="14104"/>
    <cellStyle name="Input 2 13 2 2 2" xfId="18353"/>
    <cellStyle name="Input 2 13 2 2 3" xfId="35373"/>
    <cellStyle name="Input 2 13 2 2 4" xfId="41666"/>
    <cellStyle name="Input 2 13 2 3" xfId="16841"/>
    <cellStyle name="Input 2 13 2 3 2" xfId="25519"/>
    <cellStyle name="Input 2 13 2 3 3" xfId="40893"/>
    <cellStyle name="Input 2 13 2 4" xfId="35482"/>
    <cellStyle name="Input 2 13 2 5" xfId="42788"/>
    <cellStyle name="Input 2 13 3" xfId="11424"/>
    <cellStyle name="Input 2 13 3 2" xfId="18355"/>
    <cellStyle name="Input 2 13 3 3" xfId="35899"/>
    <cellStyle name="Input 2 13 3 4" xfId="44340"/>
    <cellStyle name="Input 2 13 4" xfId="12779"/>
    <cellStyle name="Input 2 13 4 2" xfId="18356"/>
    <cellStyle name="Input 2 13 4 3" xfId="35706"/>
    <cellStyle name="Input 2 13 4 4" xfId="41765"/>
    <cellStyle name="Input 2 13 5" xfId="15611"/>
    <cellStyle name="Input 2 13 5 2" xfId="36207"/>
    <cellStyle name="Input 2 13 5 3" xfId="43247"/>
    <cellStyle name="Input 2 13 6" xfId="27195"/>
    <cellStyle name="Input 2 13 7" xfId="40614"/>
    <cellStyle name="Input 2 14" xfId="8435"/>
    <cellStyle name="Input 2 14 2" xfId="9871"/>
    <cellStyle name="Input 2 14 2 2" xfId="14108"/>
    <cellStyle name="Input 2 14 2 2 2" xfId="18360"/>
    <cellStyle name="Input 2 14 2 2 3" xfId="33269"/>
    <cellStyle name="Input 2 14 2 2 4" xfId="43879"/>
    <cellStyle name="Input 2 14 2 3" xfId="16845"/>
    <cellStyle name="Input 2 14 2 3 2" xfId="22363"/>
    <cellStyle name="Input 2 14 2 3 3" xfId="40222"/>
    <cellStyle name="Input 2 14 2 4" xfId="33378"/>
    <cellStyle name="Input 2 14 2 5" xfId="45132"/>
    <cellStyle name="Input 2 14 3" xfId="11428"/>
    <cellStyle name="Input 2 14 3 2" xfId="18362"/>
    <cellStyle name="Input 2 14 3 3" xfId="36738"/>
    <cellStyle name="Input 2 14 3 4" xfId="47698"/>
    <cellStyle name="Input 2 14 4" xfId="12783"/>
    <cellStyle name="Input 2 14 4 2" xfId="18363"/>
    <cellStyle name="Input 2 14 4 3" xfId="35468"/>
    <cellStyle name="Input 2 14 4 4" xfId="48175"/>
    <cellStyle name="Input 2 14 5" xfId="15615"/>
    <cellStyle name="Input 2 14 5 2" xfId="35686"/>
    <cellStyle name="Input 2 14 5 3" xfId="39200"/>
    <cellStyle name="Input 2 14 6" xfId="35036"/>
    <cellStyle name="Input 2 14 7" xfId="42857"/>
    <cellStyle name="Input 2 15" xfId="8457"/>
    <cellStyle name="Input 2 15 2" xfId="9893"/>
    <cellStyle name="Input 2 15 2 2" xfId="14130"/>
    <cellStyle name="Input 2 15 2 2 2" xfId="18367"/>
    <cellStyle name="Input 2 15 2 2 3" xfId="37051"/>
    <cellStyle name="Input 2 15 2 2 4" xfId="47454"/>
    <cellStyle name="Input 2 15 2 3" xfId="16867"/>
    <cellStyle name="Input 2 15 2 3 2" xfId="22640"/>
    <cellStyle name="Input 2 15 2 3 3" xfId="40168"/>
    <cellStyle name="Input 2 15 2 4" xfId="34893"/>
    <cellStyle name="Input 2 15 2 5" xfId="47095"/>
    <cellStyle name="Input 2 15 3" xfId="11450"/>
    <cellStyle name="Input 2 15 3 2" xfId="18369"/>
    <cellStyle name="Input 2 15 3 3" xfId="35224"/>
    <cellStyle name="Input 2 15 3 4" xfId="47805"/>
    <cellStyle name="Input 2 15 4" xfId="12805"/>
    <cellStyle name="Input 2 15 4 2" xfId="18370"/>
    <cellStyle name="Input 2 15 4 3" xfId="38379"/>
    <cellStyle name="Input 2 15 4 4" xfId="42121"/>
    <cellStyle name="Input 2 15 5" xfId="15637"/>
    <cellStyle name="Input 2 15 5 2" xfId="27967"/>
    <cellStyle name="Input 2 15 5 3" xfId="46069"/>
    <cellStyle name="Input 2 15 6" xfId="37671"/>
    <cellStyle name="Input 2 15 7" xfId="44587"/>
    <cellStyle name="Input 2 16" xfId="8512"/>
    <cellStyle name="Input 2 16 2" xfId="9948"/>
    <cellStyle name="Input 2 16 2 2" xfId="14185"/>
    <cellStyle name="Input 2 16 2 2 2" xfId="18374"/>
    <cellStyle name="Input 2 16 2 2 3" xfId="38245"/>
    <cellStyle name="Input 2 16 2 2 4" xfId="46594"/>
    <cellStyle name="Input 2 16 2 3" xfId="16922"/>
    <cellStyle name="Input 2 16 2 3 2" xfId="32136"/>
    <cellStyle name="Input 2 16 2 3 3" xfId="46004"/>
    <cellStyle name="Input 2 16 2 4" xfId="38325"/>
    <cellStyle name="Input 2 16 2 5" xfId="44243"/>
    <cellStyle name="Input 2 16 3" xfId="11505"/>
    <cellStyle name="Input 2 16 3 2" xfId="18376"/>
    <cellStyle name="Input 2 16 3 3" xfId="34329"/>
    <cellStyle name="Input 2 16 3 4" xfId="47448"/>
    <cellStyle name="Input 2 16 4" xfId="12860"/>
    <cellStyle name="Input 2 16 4 2" xfId="18377"/>
    <cellStyle name="Input 2 16 4 3" xfId="34085"/>
    <cellStyle name="Input 2 16 4 4" xfId="45091"/>
    <cellStyle name="Input 2 16 5" xfId="15692"/>
    <cellStyle name="Input 2 16 5 2" xfId="37159"/>
    <cellStyle name="Input 2 16 5 3" xfId="42718"/>
    <cellStyle name="Input 2 16 6" xfId="27224"/>
    <cellStyle name="Input 2 16 7" xfId="48247"/>
    <cellStyle name="Input 2 17" xfId="8603"/>
    <cellStyle name="Input 2 17 2" xfId="10039"/>
    <cellStyle name="Input 2 17 2 2" xfId="14276"/>
    <cellStyle name="Input 2 17 2 2 2" xfId="18381"/>
    <cellStyle name="Input 2 17 2 2 3" xfId="36418"/>
    <cellStyle name="Input 2 17 2 2 4" xfId="41707"/>
    <cellStyle name="Input 2 17 2 3" xfId="17013"/>
    <cellStyle name="Input 2 17 2 3 2" xfId="32152"/>
    <cellStyle name="Input 2 17 2 3 3" xfId="40887"/>
    <cellStyle name="Input 2 17 2 4" xfId="36561"/>
    <cellStyle name="Input 2 17 2 5" xfId="44732"/>
    <cellStyle name="Input 2 17 3" xfId="11596"/>
    <cellStyle name="Input 2 17 3 2" xfId="18383"/>
    <cellStyle name="Input 2 17 3 3" xfId="33026"/>
    <cellStyle name="Input 2 17 3 4" xfId="41335"/>
    <cellStyle name="Input 2 17 4" xfId="12951"/>
    <cellStyle name="Input 2 17 4 2" xfId="18384"/>
    <cellStyle name="Input 2 17 4 3" xfId="35520"/>
    <cellStyle name="Input 2 17 4 4" xfId="42986"/>
    <cellStyle name="Input 2 17 5" xfId="15783"/>
    <cellStyle name="Input 2 17 5 2" xfId="36072"/>
    <cellStyle name="Input 2 17 5 3" xfId="43956"/>
    <cellStyle name="Input 2 17 6" xfId="27378"/>
    <cellStyle name="Input 2 17 7" xfId="46566"/>
    <cellStyle name="Input 2 18" xfId="8550"/>
    <cellStyle name="Input 2 18 2" xfId="9986"/>
    <cellStyle name="Input 2 18 2 2" xfId="14223"/>
    <cellStyle name="Input 2 18 2 2 2" xfId="18388"/>
    <cellStyle name="Input 2 18 2 2 3" xfId="35225"/>
    <cellStyle name="Input 2 18 2 2 4" xfId="43426"/>
    <cellStyle name="Input 2 18 2 3" xfId="16960"/>
    <cellStyle name="Input 2 18 2 3 2" xfId="33462"/>
    <cellStyle name="Input 2 18 2 3 3" xfId="45624"/>
    <cellStyle name="Input 2 18 2 4" xfId="35305"/>
    <cellStyle name="Input 2 18 2 5" xfId="45319"/>
    <cellStyle name="Input 2 18 3" xfId="11543"/>
    <cellStyle name="Input 2 18 3 2" xfId="18390"/>
    <cellStyle name="Input 2 18 3 3" xfId="37344"/>
    <cellStyle name="Input 2 18 3 4" xfId="45970"/>
    <cellStyle name="Input 2 18 4" xfId="12898"/>
    <cellStyle name="Input 2 18 4 2" xfId="18391"/>
    <cellStyle name="Input 2 18 4 3" xfId="32801"/>
    <cellStyle name="Input 2 18 4 4" xfId="46417"/>
    <cellStyle name="Input 2 18 5" xfId="15730"/>
    <cellStyle name="Input 2 18 5 2" xfId="28075"/>
    <cellStyle name="Input 2 18 5 3" xfId="40575"/>
    <cellStyle name="Input 2 18 6" xfId="27294"/>
    <cellStyle name="Input 2 18 7" xfId="46232"/>
    <cellStyle name="Input 2 19" xfId="8600"/>
    <cellStyle name="Input 2 19 2" xfId="10036"/>
    <cellStyle name="Input 2 19 2 2" xfId="14273"/>
    <cellStyle name="Input 2 19 2 2 2" xfId="18395"/>
    <cellStyle name="Input 2 19 2 2 3" xfId="36939"/>
    <cellStyle name="Input 2 19 2 2 4" xfId="40632"/>
    <cellStyle name="Input 2 19 2 3" xfId="17010"/>
    <cellStyle name="Input 2 19 2 3 2" xfId="38780"/>
    <cellStyle name="Input 2 19 2 3 3" xfId="48225"/>
    <cellStyle name="Input 2 19 2 4" xfId="37082"/>
    <cellStyle name="Input 2 19 2 5" xfId="43712"/>
    <cellStyle name="Input 2 19 3" xfId="11593"/>
    <cellStyle name="Input 2 19 3 2" xfId="18397"/>
    <cellStyle name="Input 2 19 3 3" xfId="33547"/>
    <cellStyle name="Input 2 19 3 4" xfId="45268"/>
    <cellStyle name="Input 2 19 4" xfId="12948"/>
    <cellStyle name="Input 2 19 4 2" xfId="18398"/>
    <cellStyle name="Input 2 19 4 3" xfId="38336"/>
    <cellStyle name="Input 2 19 4 4" xfId="47512"/>
    <cellStyle name="Input 2 19 5" xfId="15780"/>
    <cellStyle name="Input 2 19 5 2" xfId="38192"/>
    <cellStyle name="Input 2 19 5 3" xfId="43470"/>
    <cellStyle name="Input 2 19 6" xfId="27375"/>
    <cellStyle name="Input 2 19 7" xfId="43163"/>
    <cellStyle name="Input 2 2" xfId="6607"/>
    <cellStyle name="Input 2 2 10" xfId="46569"/>
    <cellStyle name="Input 2 2 2" xfId="8169"/>
    <cellStyle name="Input 2 2 2 2" xfId="8812"/>
    <cellStyle name="Input 2 2 2 2 2" xfId="13098"/>
    <cellStyle name="Input 2 2 2 2 2 2" xfId="18403"/>
    <cellStyle name="Input 2 2 2 2 2 3" xfId="33558"/>
    <cellStyle name="Input 2 2 2 2 2 4" xfId="46760"/>
    <cellStyle name="Input 2 2 2 2 3" xfId="15930"/>
    <cellStyle name="Input 2 2 2 2 3 2" xfId="34489"/>
    <cellStyle name="Input 2 2 2 2 3 3" xfId="46333"/>
    <cellStyle name="Input 2 2 2 2 4" xfId="22348"/>
    <cellStyle name="Input 2 2 2 2 5" xfId="39885"/>
    <cellStyle name="Input 2 2 2 3" xfId="9608"/>
    <cellStyle name="Input 2 2 2 3 2" xfId="13845"/>
    <cellStyle name="Input 2 2 2 3 2 2" xfId="18406"/>
    <cellStyle name="Input 2 2 2 3 2 3" xfId="34582"/>
    <cellStyle name="Input 2 2 2 3 2 4" xfId="42111"/>
    <cellStyle name="Input 2 2 2 3 3" xfId="16582"/>
    <cellStyle name="Input 2 2 2 3 3 2" xfId="25838"/>
    <cellStyle name="Input 2 2 2 3 3 3" xfId="40008"/>
    <cellStyle name="Input 2 2 2 3 4" xfId="38535"/>
    <cellStyle name="Input 2 2 2 3 5" xfId="47047"/>
    <cellStyle name="Input 2 2 2 4" xfId="11165"/>
    <cellStyle name="Input 2 2 2 4 2" xfId="18408"/>
    <cellStyle name="Input 2 2 2 4 3" xfId="36215"/>
    <cellStyle name="Input 2 2 2 4 4" xfId="44113"/>
    <cellStyle name="Input 2 2 2 5" xfId="12520"/>
    <cellStyle name="Input 2 2 2 5 2" xfId="18409"/>
    <cellStyle name="Input 2 2 2 5 3" xfId="37496"/>
    <cellStyle name="Input 2 2 2 5 4" xfId="47440"/>
    <cellStyle name="Input 2 2 2 6" xfId="15352"/>
    <cellStyle name="Input 2 2 2 6 2" xfId="38264"/>
    <cellStyle name="Input 2 2 2 6 3" xfId="43145"/>
    <cellStyle name="Input 2 2 2 7" xfId="25201"/>
    <cellStyle name="Input 2 2 2 8" xfId="39654"/>
    <cellStyle name="Input 2 2 3" xfId="7433"/>
    <cellStyle name="Input 2 2 3 2" xfId="9564"/>
    <cellStyle name="Input 2 2 3 2 2" xfId="13818"/>
    <cellStyle name="Input 2 2 3 2 2 2" xfId="18413"/>
    <cellStyle name="Input 2 2 3 2 2 3" xfId="38422"/>
    <cellStyle name="Input 2 2 3 2 2 4" xfId="42601"/>
    <cellStyle name="Input 2 2 3 2 3" xfId="16555"/>
    <cellStyle name="Input 2 2 3 2 3 2" xfId="32112"/>
    <cellStyle name="Input 2 2 3 2 3 3" xfId="46474"/>
    <cellStyle name="Input 2 2 3 2 4" xfId="34241"/>
    <cellStyle name="Input 2 2 3 2 5" xfId="43212"/>
    <cellStyle name="Input 2 2 3 3" xfId="11138"/>
    <cellStyle name="Input 2 2 3 3 2" xfId="18415"/>
    <cellStyle name="Input 2 2 3 3 3" xfId="36670"/>
    <cellStyle name="Input 2 2 3 3 4" xfId="42355"/>
    <cellStyle name="Input 2 2 3 4" xfId="12493"/>
    <cellStyle name="Input 2 2 3 4 2" xfId="18416"/>
    <cellStyle name="Input 2 2 3 4 3" xfId="34265"/>
    <cellStyle name="Input 2 2 3 4 4" xfId="44818"/>
    <cellStyle name="Input 2 2 3 5" xfId="15325"/>
    <cellStyle name="Input 2 2 3 5 2" xfId="34378"/>
    <cellStyle name="Input 2 2 3 5 3" xfId="44817"/>
    <cellStyle name="Input 2 2 3 6" xfId="22488"/>
    <cellStyle name="Input 2 2 3 7" xfId="39856"/>
    <cellStyle name="Input 2 2 4" xfId="8737"/>
    <cellStyle name="Input 2 2 4 2" xfId="13071"/>
    <cellStyle name="Input 2 2 4 2 2" xfId="18419"/>
    <cellStyle name="Input 2 2 4 2 3" xfId="35815"/>
    <cellStyle name="Input 2 2 4 2 4" xfId="48074"/>
    <cellStyle name="Input 2 2 4 3" xfId="15903"/>
    <cellStyle name="Input 2 2 4 3 2" xfId="32022"/>
    <cellStyle name="Input 2 2 4 3 3" xfId="47610"/>
    <cellStyle name="Input 2 2 4 4" xfId="26003"/>
    <cellStyle name="Input 2 2 4 5" xfId="43052"/>
    <cellStyle name="Input 2 2 5" xfId="8948"/>
    <cellStyle name="Input 2 2 5 2" xfId="13203"/>
    <cellStyle name="Input 2 2 5 2 2" xfId="18422"/>
    <cellStyle name="Input 2 2 5 2 3" xfId="36037"/>
    <cellStyle name="Input 2 2 5 2 4" xfId="43360"/>
    <cellStyle name="Input 2 2 5 3" xfId="15990"/>
    <cellStyle name="Input 2 2 5 3 2" xfId="21575"/>
    <cellStyle name="Input 2 2 5 3 3" xfId="39325"/>
    <cellStyle name="Input 2 2 5 4" xfId="22079"/>
    <cellStyle name="Input 2 2 5 5" xfId="46893"/>
    <cellStyle name="Input 2 2 6" xfId="10523"/>
    <cellStyle name="Input 2 2 6 2" xfId="18424"/>
    <cellStyle name="Input 2 2 6 3" xfId="27733"/>
    <cellStyle name="Input 2 2 6 4" xfId="44678"/>
    <cellStyle name="Input 2 2 7" xfId="11878"/>
    <cellStyle name="Input 2 2 7 2" xfId="18425"/>
    <cellStyle name="Input 2 2 7 3" xfId="35767"/>
    <cellStyle name="Input 2 2 7 4" xfId="46847"/>
    <cellStyle name="Input 2 2 8" xfId="14710"/>
    <cellStyle name="Input 2 2 8 2" xfId="35493"/>
    <cellStyle name="Input 2 2 8 3" xfId="42688"/>
    <cellStyle name="Input 2 2 9" xfId="17724"/>
    <cellStyle name="Input 2 20" xfId="8859"/>
    <cellStyle name="Input 2 20 2" xfId="13139"/>
    <cellStyle name="Input 2 20 2 2" xfId="18428"/>
    <cellStyle name="Input 2 20 2 3" xfId="36498"/>
    <cellStyle name="Input 2 20 2 4" xfId="46150"/>
    <cellStyle name="Input 2 20 3" xfId="15971"/>
    <cellStyle name="Input 2 20 3 2" xfId="25432"/>
    <cellStyle name="Input 2 20 3 3" xfId="39576"/>
    <cellStyle name="Input 2 20 4" xfId="25576"/>
    <cellStyle name="Input 2 20 5" xfId="43730"/>
    <cellStyle name="Input 2 21" xfId="10226"/>
    <cellStyle name="Input 2 21 2" xfId="14463"/>
    <cellStyle name="Input 2 21 2 2" xfId="18431"/>
    <cellStyle name="Input 2 21 2 3" xfId="34988"/>
    <cellStyle name="Input 2 21 2 4" xfId="46818"/>
    <cellStyle name="Input 2 21 3" xfId="17200"/>
    <cellStyle name="Input 2 21 3 2" xfId="33470"/>
    <cellStyle name="Input 2 21 3 3" xfId="47253"/>
    <cellStyle name="Input 2 21 4" xfId="37904"/>
    <cellStyle name="Input 2 21 5" xfId="40638"/>
    <cellStyle name="Input 2 22" xfId="10247"/>
    <cellStyle name="Input 2 22 2" xfId="14484"/>
    <cellStyle name="Input 2 22 2 2" xfId="18434"/>
    <cellStyle name="Input 2 22 2 3" xfId="33859"/>
    <cellStyle name="Input 2 22 2 4" xfId="45166"/>
    <cellStyle name="Input 2 22 3" xfId="17221"/>
    <cellStyle name="Input 2 22 3 2" xfId="38787"/>
    <cellStyle name="Input 2 22 3 3" xfId="48455"/>
    <cellStyle name="Input 2 22 4" xfId="34793"/>
    <cellStyle name="Input 2 22 5" xfId="41220"/>
    <cellStyle name="Input 2 23" xfId="10321"/>
    <cellStyle name="Input 2 23 2" xfId="14558"/>
    <cellStyle name="Input 2 23 2 2" xfId="18437"/>
    <cellStyle name="Input 2 23 2 3" xfId="33118"/>
    <cellStyle name="Input 2 23 2 4" xfId="43026"/>
    <cellStyle name="Input 2 23 3" xfId="17295"/>
    <cellStyle name="Input 2 23 3 2" xfId="33973"/>
    <cellStyle name="Input 2 23 3 3" xfId="42292"/>
    <cellStyle name="Input 2 23 4" xfId="38056"/>
    <cellStyle name="Input 2 23 5" xfId="45407"/>
    <cellStyle name="Input 2 24" xfId="10341"/>
    <cellStyle name="Input 2 24 2" xfId="18439"/>
    <cellStyle name="Input 2 24 3" xfId="34538"/>
    <cellStyle name="Input 2 24 4" xfId="46195"/>
    <cellStyle name="Input 2 25" xfId="10478"/>
    <cellStyle name="Input 2 25 2" xfId="18440"/>
    <cellStyle name="Input 2 25 3" xfId="32421"/>
    <cellStyle name="Input 2 25 4" xfId="43903"/>
    <cellStyle name="Input 2 26" xfId="11783"/>
    <cellStyle name="Input 2 26 2" xfId="18441"/>
    <cellStyle name="Input 2 26 3" xfId="32882"/>
    <cellStyle name="Input 2 26 4" xfId="38935"/>
    <cellStyle name="Input 2 27" xfId="14673"/>
    <cellStyle name="Input 2 27 2" xfId="33478"/>
    <cellStyle name="Input 2 27 3" xfId="47671"/>
    <cellStyle name="Input 2 3" xfId="6655"/>
    <cellStyle name="Input 2 3 2" xfId="8170"/>
    <cellStyle name="Input 2 3 2 2" xfId="9609"/>
    <cellStyle name="Input 2 3 2 2 2" xfId="13846"/>
    <cellStyle name="Input 2 3 2 2 2 2" xfId="18446"/>
    <cellStyle name="Input 2 3 2 2 2 3" xfId="33000"/>
    <cellStyle name="Input 2 3 2 2 2 4" xfId="45282"/>
    <cellStyle name="Input 2 3 2 2 3" xfId="16583"/>
    <cellStyle name="Input 2 3 2 2 3 2" xfId="32117"/>
    <cellStyle name="Input 2 3 2 2 3 3" xfId="39835"/>
    <cellStyle name="Input 2 3 2 2 4" xfId="27616"/>
    <cellStyle name="Input 2 3 2 2 5" xfId="41226"/>
    <cellStyle name="Input 2 3 2 3" xfId="11166"/>
    <cellStyle name="Input 2 3 2 3 2" xfId="18448"/>
    <cellStyle name="Input 2 3 2 3 3" xfId="37813"/>
    <cellStyle name="Input 2 3 2 3 4" xfId="45338"/>
    <cellStyle name="Input 2 3 2 4" xfId="12521"/>
    <cellStyle name="Input 2 3 2 4 2" xfId="18449"/>
    <cellStyle name="Input 2 3 2 4 3" xfId="35157"/>
    <cellStyle name="Input 2 3 2 4 4" xfId="46090"/>
    <cellStyle name="Input 2 3 2 5" xfId="15353"/>
    <cellStyle name="Input 2 3 2 5 2" xfId="38468"/>
    <cellStyle name="Input 2 3 2 5 3" xfId="40384"/>
    <cellStyle name="Input 2 3 2 6" xfId="26864"/>
    <cellStyle name="Input 2 3 2 7" xfId="41940"/>
    <cellStyle name="Input 2 3 3" xfId="8813"/>
    <cellStyle name="Input 2 3 3 2" xfId="13099"/>
    <cellStyle name="Input 2 3 3 2 2" xfId="18452"/>
    <cellStyle name="Input 2 3 3 2 3" xfId="36721"/>
    <cellStyle name="Input 2 3 3 2 4" xfId="40696"/>
    <cellStyle name="Input 2 3 3 3" xfId="15931"/>
    <cellStyle name="Input 2 3 3 3 2" xfId="32040"/>
    <cellStyle name="Input 2 3 3 3 3" xfId="43520"/>
    <cellStyle name="Input 2 3 3 4" xfId="23374"/>
    <cellStyle name="Input 2 3 3 5" xfId="39509"/>
    <cellStyle name="Input 2 3 4" xfId="8996"/>
    <cellStyle name="Input 2 3 4 2" xfId="13251"/>
    <cellStyle name="Input 2 3 4 2 2" xfId="18455"/>
    <cellStyle name="Input 2 3 4 2 3" xfId="38274"/>
    <cellStyle name="Input 2 3 4 2 4" xfId="46834"/>
    <cellStyle name="Input 2 3 4 3" xfId="16036"/>
    <cellStyle name="Input 2 3 4 3 2" xfId="24850"/>
    <cellStyle name="Input 2 3 4 3 3" xfId="40084"/>
    <cellStyle name="Input 2 3 4 4" xfId="22585"/>
    <cellStyle name="Input 2 3 4 5" xfId="40970"/>
    <cellStyle name="Input 2 3 5" xfId="10571"/>
    <cellStyle name="Input 2 3 5 2" xfId="18457"/>
    <cellStyle name="Input 2 3 5 3" xfId="34521"/>
    <cellStyle name="Input 2 3 5 4" xfId="48356"/>
    <cellStyle name="Input 2 3 6" xfId="11926"/>
    <cellStyle name="Input 2 3 6 2" xfId="18458"/>
    <cellStyle name="Input 2 3 6 3" xfId="35915"/>
    <cellStyle name="Input 2 3 6 4" xfId="38919"/>
    <cellStyle name="Input 2 3 7" xfId="14758"/>
    <cellStyle name="Input 2 3 7 2" xfId="35117"/>
    <cellStyle name="Input 2 3 7 3" xfId="44503"/>
    <cellStyle name="Input 2 3 8" xfId="24666"/>
    <cellStyle name="Input 2 3 9" xfId="39271"/>
    <cellStyle name="Input 2 4" xfId="6679"/>
    <cellStyle name="Input 2 4 2" xfId="9020"/>
    <cellStyle name="Input 2 4 2 2" xfId="13275"/>
    <cellStyle name="Input 2 4 2 2 2" xfId="18462"/>
    <cellStyle name="Input 2 4 2 2 3" xfId="38355"/>
    <cellStyle name="Input 2 4 2 2 4" xfId="44427"/>
    <cellStyle name="Input 2 4 2 3" xfId="16059"/>
    <cellStyle name="Input 2 4 2 3 2" xfId="21724"/>
    <cellStyle name="Input 2 4 2 3 3" xfId="40140"/>
    <cellStyle name="Input 2 4 2 4" xfId="21655"/>
    <cellStyle name="Input 2 4 2 5" xfId="39712"/>
    <cellStyle name="Input 2 4 3" xfId="10595"/>
    <cellStyle name="Input 2 4 3 2" xfId="18464"/>
    <cellStyle name="Input 2 4 3 3" xfId="27824"/>
    <cellStyle name="Input 2 4 3 4" xfId="43787"/>
    <cellStyle name="Input 2 4 4" xfId="11950"/>
    <cellStyle name="Input 2 4 4 2" xfId="18465"/>
    <cellStyle name="Input 2 4 4 3" xfId="36012"/>
    <cellStyle name="Input 2 4 4 4" xfId="47329"/>
    <cellStyle name="Input 2 4 5" xfId="14782"/>
    <cellStyle name="Input 2 4 5 2" xfId="35180"/>
    <cellStyle name="Input 2 4 5 3" xfId="41737"/>
    <cellStyle name="Input 2 4 6" xfId="23119"/>
    <cellStyle name="Input 2 4 7" xfId="40274"/>
    <cellStyle name="Input 2 5" xfId="6660"/>
    <cellStyle name="Input 2 5 2" xfId="9001"/>
    <cellStyle name="Input 2 5 2 2" xfId="13256"/>
    <cellStyle name="Input 2 5 2 2 2" xfId="18469"/>
    <cellStyle name="Input 2 5 2 2 3" xfId="34855"/>
    <cellStyle name="Input 2 5 2 2 4" xfId="47608"/>
    <cellStyle name="Input 2 5 2 3" xfId="16041"/>
    <cellStyle name="Input 2 5 2 3 2" xfId="31914"/>
    <cellStyle name="Input 2 5 2 3 3" xfId="39588"/>
    <cellStyle name="Input 2 5 2 4" xfId="21668"/>
    <cellStyle name="Input 2 5 2 5" xfId="39219"/>
    <cellStyle name="Input 2 5 3" xfId="10576"/>
    <cellStyle name="Input 2 5 3 2" xfId="18471"/>
    <cellStyle name="Input 2 5 3 3" xfId="32939"/>
    <cellStyle name="Input 2 5 3 4" xfId="42606"/>
    <cellStyle name="Input 2 5 4" xfId="11931"/>
    <cellStyle name="Input 2 5 4 2" xfId="18472"/>
    <cellStyle name="Input 2 5 4 3" xfId="34652"/>
    <cellStyle name="Input 2 5 4 4" xfId="43250"/>
    <cellStyle name="Input 2 5 5" xfId="14763"/>
    <cellStyle name="Input 2 5 5 2" xfId="36176"/>
    <cellStyle name="Input 2 5 5 3" xfId="41672"/>
    <cellStyle name="Input 2 5 6" xfId="38884"/>
    <cellStyle name="Input 2 5 7" xfId="48493"/>
    <cellStyle name="Input 2 6" xfId="6832"/>
    <cellStyle name="Input 2 6 2" xfId="9173"/>
    <cellStyle name="Input 2 6 2 2" xfId="13428"/>
    <cellStyle name="Input 2 6 2 2 2" xfId="18476"/>
    <cellStyle name="Input 2 6 2 2 3" xfId="35905"/>
    <cellStyle name="Input 2 6 2 2 4" xfId="43418"/>
    <cellStyle name="Input 2 6 2 3" xfId="16188"/>
    <cellStyle name="Input 2 6 2 3 2" xfId="23639"/>
    <cellStyle name="Input 2 6 2 3 3" xfId="40306"/>
    <cellStyle name="Input 2 6 2 4" xfId="26247"/>
    <cellStyle name="Input 2 6 2 5" xfId="40023"/>
    <cellStyle name="Input 2 6 3" xfId="10748"/>
    <cellStyle name="Input 2 6 3 2" xfId="18478"/>
    <cellStyle name="Input 2 6 3 3" xfId="33075"/>
    <cellStyle name="Input 2 6 3 4" xfId="40748"/>
    <cellStyle name="Input 2 6 4" xfId="12103"/>
    <cellStyle name="Input 2 6 4 2" xfId="18479"/>
    <cellStyle name="Input 2 6 4 3" xfId="35703"/>
    <cellStyle name="Input 2 6 4 4" xfId="44087"/>
    <cellStyle name="Input 2 6 5" xfId="14935"/>
    <cellStyle name="Input 2 6 5 2" xfId="37244"/>
    <cellStyle name="Input 2 6 5 3" xfId="47419"/>
    <cellStyle name="Input 2 6 6" xfId="23925"/>
    <cellStyle name="Input 2 6 7" xfId="39362"/>
    <cellStyle name="Input 2 7" xfId="7068"/>
    <cellStyle name="Input 2 7 2" xfId="9409"/>
    <cellStyle name="Input 2 7 2 2" xfId="13664"/>
    <cellStyle name="Input 2 7 2 2 2" xfId="18483"/>
    <cellStyle name="Input 2 7 2 2 3" xfId="34803"/>
    <cellStyle name="Input 2 7 2 2 4" xfId="47965"/>
    <cellStyle name="Input 2 7 2 3" xfId="16401"/>
    <cellStyle name="Input 2 7 2 3 2" xfId="21938"/>
    <cellStyle name="Input 2 7 2 3 3" xfId="47412"/>
    <cellStyle name="Input 2 7 2 4" xfId="37119"/>
    <cellStyle name="Input 2 7 2 5" xfId="46379"/>
    <cellStyle name="Input 2 7 3" xfId="10984"/>
    <cellStyle name="Input 2 7 3 2" xfId="18485"/>
    <cellStyle name="Input 2 7 3 3" xfId="36955"/>
    <cellStyle name="Input 2 7 3 4" xfId="45614"/>
    <cellStyle name="Input 2 7 4" xfId="12339"/>
    <cellStyle name="Input 2 7 4 2" xfId="18486"/>
    <cellStyle name="Input 2 7 4 3" xfId="35660"/>
    <cellStyle name="Input 2 7 4 4" xfId="46539"/>
    <cellStyle name="Input 2 7 5" xfId="15171"/>
    <cellStyle name="Input 2 7 5 2" xfId="32686"/>
    <cellStyle name="Input 2 7 5 3" xfId="44437"/>
    <cellStyle name="Input 2 7 6" xfId="22851"/>
    <cellStyle name="Input 2 7 7" xfId="39445"/>
    <cellStyle name="Input 2 8" xfId="7157"/>
    <cellStyle name="Input 2 8 2" xfId="9498"/>
    <cellStyle name="Input 2 8 2 2" xfId="13753"/>
    <cellStyle name="Input 2 8 2 2 2" xfId="18490"/>
    <cellStyle name="Input 2 8 2 2 3" xfId="35820"/>
    <cellStyle name="Input 2 8 2 2 4" xfId="42388"/>
    <cellStyle name="Input 2 8 2 3" xfId="16490"/>
    <cellStyle name="Input 2 8 2 3 2" xfId="31884"/>
    <cellStyle name="Input 2 8 2 3 3" xfId="40032"/>
    <cellStyle name="Input 2 8 2 4" xfId="27575"/>
    <cellStyle name="Input 2 8 2 5" xfId="42180"/>
    <cellStyle name="Input 2 8 3" xfId="11073"/>
    <cellStyle name="Input 2 8 3 2" xfId="18492"/>
    <cellStyle name="Input 2 8 3 3" xfId="32710"/>
    <cellStyle name="Input 2 8 3 4" xfId="41331"/>
    <cellStyle name="Input 2 8 4" xfId="12428"/>
    <cellStyle name="Input 2 8 4 2" xfId="18493"/>
    <cellStyle name="Input 2 8 4 3" xfId="36931"/>
    <cellStyle name="Input 2 8 4 4" xfId="46549"/>
    <cellStyle name="Input 2 8 5" xfId="15260"/>
    <cellStyle name="Input 2 8 5 2" xfId="34535"/>
    <cellStyle name="Input 2 8 5 3" xfId="40753"/>
    <cellStyle name="Input 2 8 6" xfId="22833"/>
    <cellStyle name="Input 2 8 7" xfId="39251"/>
    <cellStyle name="Input 2 9" xfId="7199"/>
    <cellStyle name="Input 2 9 2" xfId="9540"/>
    <cellStyle name="Input 2 9 2 2" xfId="13795"/>
    <cellStyle name="Input 2 9 2 2 2" xfId="18497"/>
    <cellStyle name="Input 2 9 2 2 3" xfId="38668"/>
    <cellStyle name="Input 2 9 2 2 4" xfId="41183"/>
    <cellStyle name="Input 2 9 2 3" xfId="16532"/>
    <cellStyle name="Input 2 9 2 3 2" xfId="26383"/>
    <cellStyle name="Input 2 9 2 3 3" xfId="39947"/>
    <cellStyle name="Input 2 9 2 4" xfId="33838"/>
    <cellStyle name="Input 2 9 2 5" xfId="45025"/>
    <cellStyle name="Input 2 9 3" xfId="11115"/>
    <cellStyle name="Input 2 9 3 2" xfId="18499"/>
    <cellStyle name="Input 2 9 3 3" xfId="37010"/>
    <cellStyle name="Input 2 9 3 4" xfId="42705"/>
    <cellStyle name="Input 2 9 4" xfId="12470"/>
    <cellStyle name="Input 2 9 4 2" xfId="18500"/>
    <cellStyle name="Input 2 9 4 3" xfId="32616"/>
    <cellStyle name="Input 2 9 4 4" xfId="43823"/>
    <cellStyle name="Input 2 9 5" xfId="15302"/>
    <cellStyle name="Input 2 9 5 2" xfId="34446"/>
    <cellStyle name="Input 2 9 5 3" xfId="45907"/>
    <cellStyle name="Input 2 9 6" xfId="21984"/>
    <cellStyle name="Input 2 9 7" xfId="39876"/>
    <cellStyle name="Input 3" xfId="36"/>
    <cellStyle name="Input 3 10" xfId="7176"/>
    <cellStyle name="Input 3 10 2" xfId="9517"/>
    <cellStyle name="Input 3 10 2 2" xfId="13772"/>
    <cellStyle name="Input 3 10 2 2 2" xfId="18505"/>
    <cellStyle name="Input 3 10 2 2 3" xfId="33245"/>
    <cellStyle name="Input 3 10 2 2 4" xfId="42451"/>
    <cellStyle name="Input 3 10 2 3" xfId="16509"/>
    <cellStyle name="Input 3 10 2 3 2" xfId="22719"/>
    <cellStyle name="Input 3 10 2 3 3" xfId="44582"/>
    <cellStyle name="Input 3 10 2 4" xfId="37624"/>
    <cellStyle name="Input 3 10 2 5" xfId="42467"/>
    <cellStyle name="Input 3 10 3" xfId="11092"/>
    <cellStyle name="Input 3 10 3 2" xfId="18507"/>
    <cellStyle name="Input 3 10 3 3" xfId="37078"/>
    <cellStyle name="Input 3 10 3 4" xfId="41349"/>
    <cellStyle name="Input 3 10 4" xfId="12447"/>
    <cellStyle name="Input 3 10 4 2" xfId="18508"/>
    <cellStyle name="Input 3 10 4 3" xfId="37293"/>
    <cellStyle name="Input 3 10 4 4" xfId="47925"/>
    <cellStyle name="Input 3 10 5" xfId="15279"/>
    <cellStyle name="Input 3 10 5 2" xfId="35865"/>
    <cellStyle name="Input 3 10 5 3" xfId="46500"/>
    <cellStyle name="Input 3 10 6" xfId="32367"/>
    <cellStyle name="Input 3 10 7" xfId="40791"/>
    <cellStyle name="Input 3 11" xfId="7202"/>
    <cellStyle name="Input 3 11 2" xfId="9543"/>
    <cellStyle name="Input 3 11 2 2" xfId="13798"/>
    <cellStyle name="Input 3 11 2 2 2" xfId="18512"/>
    <cellStyle name="Input 3 11 2 2 3" xfId="37092"/>
    <cellStyle name="Input 3 11 2 2 4" xfId="41563"/>
    <cellStyle name="Input 3 11 2 3" xfId="16535"/>
    <cellStyle name="Input 3 11 2 3 2" xfId="22754"/>
    <cellStyle name="Input 3 11 2 3 3" xfId="39924"/>
    <cellStyle name="Input 3 11 2 4" xfId="33316"/>
    <cellStyle name="Input 3 11 2 5" xfId="44992"/>
    <cellStyle name="Input 3 11 3" xfId="11118"/>
    <cellStyle name="Input 3 11 3 2" xfId="18514"/>
    <cellStyle name="Input 3 11 3 3" xfId="36489"/>
    <cellStyle name="Input 3 11 3 4" xfId="42786"/>
    <cellStyle name="Input 3 11 4" xfId="12473"/>
    <cellStyle name="Input 3 11 4 2" xfId="18515"/>
    <cellStyle name="Input 3 11 4 3" xfId="38423"/>
    <cellStyle name="Input 3 11 4 4" xfId="46040"/>
    <cellStyle name="Input 3 11 5" xfId="15305"/>
    <cellStyle name="Input 3 11 5 2" xfId="37625"/>
    <cellStyle name="Input 3 11 5 3" xfId="47003"/>
    <cellStyle name="Input 3 11 6" xfId="32384"/>
    <cellStyle name="Input 3 11 7" xfId="42452"/>
    <cellStyle name="Input 3 12" xfId="8311"/>
    <cellStyle name="Input 3 12 2" xfId="9749"/>
    <cellStyle name="Input 3 12 2 2" xfId="13986"/>
    <cellStyle name="Input 3 12 2 2 2" xfId="18519"/>
    <cellStyle name="Input 3 12 2 2 3" xfId="33826"/>
    <cellStyle name="Input 3 12 2 2 4" xfId="41522"/>
    <cellStyle name="Input 3 12 2 3" xfId="16723"/>
    <cellStyle name="Input 3 12 2 3 2" xfId="21970"/>
    <cellStyle name="Input 3 12 2 3 3" xfId="39839"/>
    <cellStyle name="Input 3 12 2 4" xfId="36424"/>
    <cellStyle name="Input 3 12 2 5" xfId="40780"/>
    <cellStyle name="Input 3 12 3" xfId="11306"/>
    <cellStyle name="Input 3 12 3 2" xfId="18521"/>
    <cellStyle name="Input 3 12 3 3" xfId="38599"/>
    <cellStyle name="Input 3 12 3 4" xfId="40460"/>
    <cellStyle name="Input 3 12 4" xfId="12661"/>
    <cellStyle name="Input 3 12 4 2" xfId="18522"/>
    <cellStyle name="Input 3 12 4 3" xfId="35812"/>
    <cellStyle name="Input 3 12 4 4" xfId="41326"/>
    <cellStyle name="Input 3 12 5" xfId="15493"/>
    <cellStyle name="Input 3 12 5 2" xfId="36386"/>
    <cellStyle name="Input 3 12 5 3" xfId="42830"/>
    <cellStyle name="Input 3 12 6" xfId="25445"/>
    <cellStyle name="Input 3 12 7" xfId="39278"/>
    <cellStyle name="Input 3 13" xfId="8434"/>
    <cellStyle name="Input 3 13 2" xfId="9870"/>
    <cellStyle name="Input 3 13 2 2" xfId="14107"/>
    <cellStyle name="Input 3 13 2 2 2" xfId="18526"/>
    <cellStyle name="Input 3 13 2 2 3" xfId="34852"/>
    <cellStyle name="Input 3 13 2 2 4" xfId="40609"/>
    <cellStyle name="Input 3 13 2 3" xfId="16844"/>
    <cellStyle name="Input 3 13 2 3 2" xfId="21744"/>
    <cellStyle name="Input 3 13 2 3 3" xfId="41118"/>
    <cellStyle name="Input 3 13 2 4" xfId="34961"/>
    <cellStyle name="Input 3 13 2 5" xfId="40457"/>
    <cellStyle name="Input 3 13 3" xfId="11427"/>
    <cellStyle name="Input 3 13 3 2" xfId="18528"/>
    <cellStyle name="Input 3 13 3 3" xfId="33575"/>
    <cellStyle name="Input 3 13 3 4" xfId="45213"/>
    <cellStyle name="Input 3 13 4" xfId="12782"/>
    <cellStyle name="Input 3 13 4 2" xfId="18529"/>
    <cellStyle name="Input 3 13 4 3" xfId="38554"/>
    <cellStyle name="Input 3 13 4 4" xfId="46390"/>
    <cellStyle name="Input 3 13 5" xfId="15614"/>
    <cellStyle name="Input 3 13 5 2" xfId="32523"/>
    <cellStyle name="Input 3 13 5 3" xfId="46380"/>
    <cellStyle name="Input 3 13 6" xfId="37138"/>
    <cellStyle name="Input 3 13 7" xfId="41903"/>
    <cellStyle name="Input 3 14" xfId="8458"/>
    <cellStyle name="Input 3 14 2" xfId="9894"/>
    <cellStyle name="Input 3 14 2 2" xfId="14131"/>
    <cellStyle name="Input 3 14 2 2 2" xfId="18533"/>
    <cellStyle name="Input 3 14 2 2 3" xfId="34949"/>
    <cellStyle name="Input 3 14 2 2 4" xfId="45516"/>
    <cellStyle name="Input 3 14 2 3" xfId="16868"/>
    <cellStyle name="Input 3 14 2 3 2" xfId="23723"/>
    <cellStyle name="Input 3 14 2 3 3" xfId="40199"/>
    <cellStyle name="Input 3 14 2 4" xfId="33310"/>
    <cellStyle name="Input 3 14 2 5" xfId="43114"/>
    <cellStyle name="Input 3 14 3" xfId="11451"/>
    <cellStyle name="Input 3 14 3 2" xfId="18535"/>
    <cellStyle name="Input 3 14 3 3" xfId="33641"/>
    <cellStyle name="Input 3 14 3 4" xfId="46230"/>
    <cellStyle name="Input 3 14 4" xfId="12806"/>
    <cellStyle name="Input 3 14 4 2" xfId="18536"/>
    <cellStyle name="Input 3 14 4 3" xfId="35400"/>
    <cellStyle name="Input 3 14 4 4" xfId="40735"/>
    <cellStyle name="Input 3 14 5" xfId="15638"/>
    <cellStyle name="Input 3 14 5 2" xfId="27968"/>
    <cellStyle name="Input 3 14 5 3" xfId="48283"/>
    <cellStyle name="Input 3 14 6" xfId="38770"/>
    <cellStyle name="Input 3 14 7" xfId="44602"/>
    <cellStyle name="Input 3 15" xfId="8555"/>
    <cellStyle name="Input 3 15 2" xfId="9991"/>
    <cellStyle name="Input 3 15 2 2" xfId="14228"/>
    <cellStyle name="Input 3 15 2 2 2" xfId="18540"/>
    <cellStyle name="Input 3 15 2 2 3" xfId="36284"/>
    <cellStyle name="Input 3 15 2 2 4" xfId="42817"/>
    <cellStyle name="Input 3 15 2 3" xfId="16965"/>
    <cellStyle name="Input 3 15 2 3 2" xfId="36104"/>
    <cellStyle name="Input 3 15 2 3 3" xfId="48323"/>
    <cellStyle name="Input 3 15 2 4" xfId="36364"/>
    <cellStyle name="Input 3 15 2 5" xfId="46954"/>
    <cellStyle name="Input 3 15 3" xfId="11548"/>
    <cellStyle name="Input 3 15 3 2" xfId="18542"/>
    <cellStyle name="Input 3 15 3 3" xfId="34880"/>
    <cellStyle name="Input 3 15 3 4" xfId="40856"/>
    <cellStyle name="Input 3 15 4" xfId="12903"/>
    <cellStyle name="Input 3 15 4 2" xfId="18543"/>
    <cellStyle name="Input 3 15 4 3" xfId="33708"/>
    <cellStyle name="Input 3 15 4 4" xfId="42407"/>
    <cellStyle name="Input 3 15 5" xfId="15735"/>
    <cellStyle name="Input 3 15 5 2" xfId="33996"/>
    <cellStyle name="Input 3 15 5 3" xfId="40607"/>
    <cellStyle name="Input 3 15 6" xfId="38800"/>
    <cellStyle name="Input 3 15 7" xfId="45117"/>
    <cellStyle name="Input 3 16" xfId="8485"/>
    <cellStyle name="Input 3 16 2" xfId="9921"/>
    <cellStyle name="Input 3 16 2 2" xfId="14158"/>
    <cellStyle name="Input 3 16 2 2 2" xfId="18547"/>
    <cellStyle name="Input 3 16 2 2 3" xfId="34359"/>
    <cellStyle name="Input 3 16 2 2 4" xfId="42366"/>
    <cellStyle name="Input 3 16 2 3" xfId="16895"/>
    <cellStyle name="Input 3 16 2 3 2" xfId="22725"/>
    <cellStyle name="Input 3 16 2 3 3" xfId="39842"/>
    <cellStyle name="Input 3 16 2 4" xfId="32451"/>
    <cellStyle name="Input 3 16 2 5" xfId="40736"/>
    <cellStyle name="Input 3 16 3" xfId="11478"/>
    <cellStyle name="Input 3 16 3 2" xfId="18549"/>
    <cellStyle name="Input 3 16 3 3" xfId="33187"/>
    <cellStyle name="Input 3 16 3 4" xfId="40688"/>
    <cellStyle name="Input 3 16 4" xfId="12833"/>
    <cellStyle name="Input 3 16 4 2" xfId="18550"/>
    <cellStyle name="Input 3 16 4 3" xfId="32958"/>
    <cellStyle name="Input 3 16 4 4" xfId="43844"/>
    <cellStyle name="Input 3 16 5" xfId="15665"/>
    <cellStyle name="Input 3 16 5 2" xfId="28008"/>
    <cellStyle name="Input 3 16 5 3" xfId="43859"/>
    <cellStyle name="Input 3 16 6" xfId="27207"/>
    <cellStyle name="Input 3 16 7" xfId="43510"/>
    <cellStyle name="Input 3 17" xfId="8674"/>
    <cellStyle name="Input 3 17 2" xfId="10110"/>
    <cellStyle name="Input 3 17 2 2" xfId="14347"/>
    <cellStyle name="Input 3 17 2 2 2" xfId="18554"/>
    <cellStyle name="Input 3 17 2 2 3" xfId="32487"/>
    <cellStyle name="Input 3 17 2 2 4" xfId="47008"/>
    <cellStyle name="Input 3 17 2 3" xfId="17084"/>
    <cellStyle name="Input 3 17 2 3 2" xfId="33966"/>
    <cellStyle name="Input 3 17 2 3 3" xfId="48282"/>
    <cellStyle name="Input 3 17 2 4" xfId="36234"/>
    <cellStyle name="Input 3 17 2 5" xfId="47815"/>
    <cellStyle name="Input 3 17 3" xfId="11667"/>
    <cellStyle name="Input 3 17 3 2" xfId="18556"/>
    <cellStyle name="Input 3 17 3 3" xfId="35385"/>
    <cellStyle name="Input 3 17 3 4" xfId="46166"/>
    <cellStyle name="Input 3 17 4" xfId="13022"/>
    <cellStyle name="Input 3 17 4 2" xfId="18557"/>
    <cellStyle name="Input 3 17 4 3" xfId="32556"/>
    <cellStyle name="Input 3 17 4 4" xfId="47984"/>
    <cellStyle name="Input 3 17 5" xfId="15854"/>
    <cellStyle name="Input 3 17 5 2" xfId="31974"/>
    <cellStyle name="Input 3 17 5 3" xfId="43275"/>
    <cellStyle name="Input 3 17 6" xfId="27440"/>
    <cellStyle name="Input 3 17 7" xfId="41284"/>
    <cellStyle name="Input 3 18" xfId="8612"/>
    <cellStyle name="Input 3 18 2" xfId="10048"/>
    <cellStyle name="Input 3 18 2 2" xfId="14285"/>
    <cellStyle name="Input 3 18 2 2 2" xfId="18561"/>
    <cellStyle name="Input 3 18 2 2 3" xfId="34633"/>
    <cellStyle name="Input 3 18 2 2 4" xfId="46167"/>
    <cellStyle name="Input 3 18 2 3" xfId="17022"/>
    <cellStyle name="Input 3 18 2 3 2" xfId="32943"/>
    <cellStyle name="Input 3 18 2 3 3" xfId="46690"/>
    <cellStyle name="Input 3 18 2 4" xfId="34708"/>
    <cellStyle name="Input 3 18 2 5" xfId="48285"/>
    <cellStyle name="Input 3 18 3" xfId="11605"/>
    <cellStyle name="Input 3 18 3 2" xfId="18563"/>
    <cellStyle name="Input 3 18 3 3" xfId="38652"/>
    <cellStyle name="Input 3 18 3 4" xfId="40749"/>
    <cellStyle name="Input 3 18 4" xfId="12960"/>
    <cellStyle name="Input 3 18 4 2" xfId="18564"/>
    <cellStyle name="Input 3 18 4 3" xfId="36313"/>
    <cellStyle name="Input 3 18 4 4" xfId="44479"/>
    <cellStyle name="Input 3 18 5" xfId="15792"/>
    <cellStyle name="Input 3 18 5 2" xfId="38811"/>
    <cellStyle name="Input 3 18 5 3" xfId="42253"/>
    <cellStyle name="Input 3 18 6" xfId="35561"/>
    <cellStyle name="Input 3 18 7" xfId="42704"/>
    <cellStyle name="Input 3 19" xfId="8858"/>
    <cellStyle name="Input 3 19 2" xfId="13138"/>
    <cellStyle name="Input 3 19 2 2" xfId="18567"/>
    <cellStyle name="Input 3 19 2 3" xfId="33334"/>
    <cellStyle name="Input 3 19 2 4" xfId="41354"/>
    <cellStyle name="Input 3 19 3" xfId="15970"/>
    <cellStyle name="Input 3 19 3 2" xfId="22133"/>
    <cellStyle name="Input 3 19 3 3" xfId="41507"/>
    <cellStyle name="Input 3 19 4" xfId="22175"/>
    <cellStyle name="Input 3 19 5" xfId="39580"/>
    <cellStyle name="Input 3 2" xfId="6675"/>
    <cellStyle name="Input 3 2 2" xfId="9016"/>
    <cellStyle name="Input 3 2 2 2" xfId="13271"/>
    <cellStyle name="Input 3 2 2 2 2" xfId="18571"/>
    <cellStyle name="Input 3 2 2 2 3" xfId="34129"/>
    <cellStyle name="Input 3 2 2 2 4" xfId="47897"/>
    <cellStyle name="Input 3 2 2 3" xfId="16055"/>
    <cellStyle name="Input 3 2 2 3 2" xfId="31897"/>
    <cellStyle name="Input 3 2 2 3 3" xfId="39982"/>
    <cellStyle name="Input 3 2 2 4" xfId="23628"/>
    <cellStyle name="Input 3 2 2 5" xfId="40021"/>
    <cellStyle name="Input 3 2 3" xfId="10591"/>
    <cellStyle name="Input 3 2 3 2" xfId="18573"/>
    <cellStyle name="Input 3 2 3 3" xfId="27819"/>
    <cellStyle name="Input 3 2 3 4" xfId="47528"/>
    <cellStyle name="Input 3 2 4" xfId="11946"/>
    <cellStyle name="Input 3 2 4 2" xfId="18574"/>
    <cellStyle name="Input 3 2 4 3" xfId="36534"/>
    <cellStyle name="Input 3 2 4 4" xfId="40679"/>
    <cellStyle name="Input 3 2 5" xfId="14778"/>
    <cellStyle name="Input 3 2 5 2" xfId="34340"/>
    <cellStyle name="Input 3 2 5 3" xfId="40782"/>
    <cellStyle name="Input 3 2 6" xfId="24743"/>
    <cellStyle name="Input 3 2 7" xfId="39017"/>
    <cellStyle name="Input 3 20" xfId="10225"/>
    <cellStyle name="Input 3 20 2" xfId="14462"/>
    <cellStyle name="Input 3 20 2 2" xfId="18577"/>
    <cellStyle name="Input 3 20 2 3" xfId="37090"/>
    <cellStyle name="Input 3 20 2 4" xfId="44847"/>
    <cellStyle name="Input 3 20 3" xfId="17199"/>
    <cellStyle name="Input 3 20 3 2" xfId="35053"/>
    <cellStyle name="Input 3 20 3 3" xfId="45398"/>
    <cellStyle name="Input 3 20 4" xfId="36306"/>
    <cellStyle name="Input 3 20 5" xfId="44158"/>
    <cellStyle name="Input 3 21" xfId="10248"/>
    <cellStyle name="Input 3 21 2" xfId="14485"/>
    <cellStyle name="Input 3 21 2 2" xfId="18580"/>
    <cellStyle name="Input 3 21 2 3" xfId="37022"/>
    <cellStyle name="Input 3 21 2 4" xfId="45507"/>
    <cellStyle name="Input 3 21 3" xfId="17222"/>
    <cellStyle name="Input 3 21 3 2" xfId="32237"/>
    <cellStyle name="Input 3 21 3 3" xfId="40680"/>
    <cellStyle name="Input 3 21 4" xfId="33210"/>
    <cellStyle name="Input 3 21 5" xfId="45238"/>
    <cellStyle name="Input 3 22" xfId="10288"/>
    <cellStyle name="Input 3 22 2" xfId="14525"/>
    <cellStyle name="Input 3 22 2 2" xfId="18583"/>
    <cellStyle name="Input 3 22 2 3" xfId="38051"/>
    <cellStyle name="Input 3 22 2 4" xfId="43753"/>
    <cellStyle name="Input 3 22 3" xfId="17262"/>
    <cellStyle name="Input 3 22 3 2" xfId="32951"/>
    <cellStyle name="Input 3 22 3 3" xfId="44131"/>
    <cellStyle name="Input 3 22 4" xfId="35704"/>
    <cellStyle name="Input 3 22 5" xfId="46385"/>
    <cellStyle name="Input 3 23" xfId="10340"/>
    <cellStyle name="Input 3 23 2" xfId="18585"/>
    <cellStyle name="Input 3 23 3" xfId="36640"/>
    <cellStyle name="Input 3 23 4" xfId="46632"/>
    <cellStyle name="Input 3 24" xfId="10461"/>
    <cellStyle name="Input 3 24 2" xfId="18586"/>
    <cellStyle name="Input 3 24 3" xfId="27704"/>
    <cellStyle name="Input 3 24 4" xfId="48069"/>
    <cellStyle name="Input 3 25" xfId="11782"/>
    <cellStyle name="Input 3 25 2" xfId="18587"/>
    <cellStyle name="Input 3 25 3" xfId="34464"/>
    <cellStyle name="Input 3 25 4" xfId="47313"/>
    <cellStyle name="Input 3 26" xfId="14672"/>
    <cellStyle name="Input 3 26 2" xfId="35061"/>
    <cellStyle name="Input 3 26 3" xfId="48165"/>
    <cellStyle name="Input 3 3" xfId="6744"/>
    <cellStyle name="Input 3 3 2" xfId="9085"/>
    <cellStyle name="Input 3 3 2 2" xfId="13340"/>
    <cellStyle name="Input 3 3 2 2 2" xfId="18591"/>
    <cellStyle name="Input 3 3 2 2 3" xfId="33233"/>
    <cellStyle name="Input 3 3 2 2 4" xfId="43719"/>
    <cellStyle name="Input 3 3 2 3" xfId="16113"/>
    <cellStyle name="Input 3 3 2 3 2" xfId="22176"/>
    <cellStyle name="Input 3 3 2 3 3" xfId="46001"/>
    <cellStyle name="Input 3 3 2 4" xfId="21783"/>
    <cellStyle name="Input 3 3 2 5" xfId="41052"/>
    <cellStyle name="Input 3 3 3" xfId="10660"/>
    <cellStyle name="Input 3 3 3 2" xfId="18593"/>
    <cellStyle name="Input 3 3 3 3" xfId="27891"/>
    <cellStyle name="Input 3 3 3 4" xfId="44155"/>
    <cellStyle name="Input 3 3 4" xfId="12015"/>
    <cellStyle name="Input 3 3 4 2" xfId="18594"/>
    <cellStyle name="Input 3 3 4 3" xfId="33031"/>
    <cellStyle name="Input 3 3 4 4" xfId="44815"/>
    <cellStyle name="Input 3 3 5" xfId="14847"/>
    <cellStyle name="Input 3 3 5 2" xfId="37730"/>
    <cellStyle name="Input 3 3 5 3" xfId="47043"/>
    <cellStyle name="Input 3 3 6" xfId="17612"/>
    <cellStyle name="Input 3 3 7" xfId="47566"/>
    <cellStyle name="Input 3 4" xfId="7032"/>
    <cellStyle name="Input 3 4 2" xfId="9373"/>
    <cellStyle name="Input 3 4 2 2" xfId="13628"/>
    <cellStyle name="Input 3 4 2 2 2" xfId="18598"/>
    <cellStyle name="Input 3 4 2 2 3" xfId="25369"/>
    <cellStyle name="Input 3 4 2 2 4" xfId="44811"/>
    <cellStyle name="Input 3 4 2 3" xfId="16365"/>
    <cellStyle name="Input 3 4 2 3 2" xfId="26984"/>
    <cellStyle name="Input 3 4 2 3 3" xfId="44605"/>
    <cellStyle name="Input 3 4 2 4" xfId="38771"/>
    <cellStyle name="Input 3 4 2 5" xfId="42564"/>
    <cellStyle name="Input 3 4 3" xfId="10948"/>
    <cellStyle name="Input 3 4 3 2" xfId="18600"/>
    <cellStyle name="Input 3 4 3 3" xfId="37036"/>
    <cellStyle name="Input 3 4 3 4" xfId="45207"/>
    <cellStyle name="Input 3 4 4" xfId="12303"/>
    <cellStyle name="Input 3 4 4 2" xfId="18601"/>
    <cellStyle name="Input 3 4 4 3" xfId="37662"/>
    <cellStyle name="Input 3 4 4 4" xfId="47271"/>
    <cellStyle name="Input 3 4 5" xfId="15135"/>
    <cellStyle name="Input 3 4 5 2" xfId="34472"/>
    <cellStyle name="Input 3 4 5 3" xfId="42979"/>
    <cellStyle name="Input 3 4 6" xfId="31956"/>
    <cellStyle name="Input 3 4 7" xfId="39458"/>
    <cellStyle name="Input 3 5" xfId="7038"/>
    <cellStyle name="Input 3 5 2" xfId="9379"/>
    <cellStyle name="Input 3 5 2 2" xfId="13634"/>
    <cellStyle name="Input 3 5 2 2 2" xfId="18605"/>
    <cellStyle name="Input 3 5 2 2 3" xfId="37110"/>
    <cellStyle name="Input 3 5 2 2 4" xfId="42954"/>
    <cellStyle name="Input 3 5 2 3" xfId="16371"/>
    <cellStyle name="Input 3 5 2 3 2" xfId="32094"/>
    <cellStyle name="Input 3 5 2 3 3" xfId="43601"/>
    <cellStyle name="Input 3 5 2 4" xfId="27080"/>
    <cellStyle name="Input 3 5 2 5" xfId="41411"/>
    <cellStyle name="Input 3 5 3" xfId="10954"/>
    <cellStyle name="Input 3 5 3 2" xfId="18607"/>
    <cellStyle name="Input 3 5 3 3" xfId="32830"/>
    <cellStyle name="Input 3 5 3 4" xfId="44684"/>
    <cellStyle name="Input 3 5 4" xfId="12309"/>
    <cellStyle name="Input 3 5 4 2" xfId="18608"/>
    <cellStyle name="Input 3 5 4 3" xfId="34940"/>
    <cellStyle name="Input 3 5 4 4" xfId="48357"/>
    <cellStyle name="Input 3 5 5" xfId="15141"/>
    <cellStyle name="Input 3 5 5 2" xfId="36824"/>
    <cellStyle name="Input 3 5 5 3" xfId="41854"/>
    <cellStyle name="Input 3 5 6" xfId="26527"/>
    <cellStyle name="Input 3 5 7" xfId="41097"/>
    <cellStyle name="Input 3 6" xfId="6850"/>
    <cellStyle name="Input 3 6 2" xfId="9191"/>
    <cellStyle name="Input 3 6 2 2" xfId="13446"/>
    <cellStyle name="Input 3 6 2 2 2" xfId="18612"/>
    <cellStyle name="Input 3 6 2 2 3" xfId="34943"/>
    <cellStyle name="Input 3 6 2 2 4" xfId="46325"/>
    <cellStyle name="Input 3 6 2 3" xfId="16202"/>
    <cellStyle name="Input 3 6 2 3 2" xfId="24863"/>
    <cellStyle name="Input 3 6 2 3 3" xfId="39755"/>
    <cellStyle name="Input 3 6 2 4" xfId="22275"/>
    <cellStyle name="Input 3 6 2 5" xfId="40360"/>
    <cellStyle name="Input 3 6 3" xfId="10766"/>
    <cellStyle name="Input 3 6 3 2" xfId="18614"/>
    <cellStyle name="Input 3 6 3 3" xfId="36042"/>
    <cellStyle name="Input 3 6 3 4" xfId="45405"/>
    <cellStyle name="Input 3 6 4" xfId="12121"/>
    <cellStyle name="Input 3 6 4 2" xfId="18615"/>
    <cellStyle name="Input 3 6 4 3" xfId="34672"/>
    <cellStyle name="Input 3 6 4 4" xfId="47470"/>
    <cellStyle name="Input 3 6 5" xfId="14953"/>
    <cellStyle name="Input 3 6 5 2" xfId="33087"/>
    <cellStyle name="Input 3 6 5 3" xfId="41982"/>
    <cellStyle name="Input 3 6 6" xfId="21952"/>
    <cellStyle name="Input 3 6 7" xfId="40078"/>
    <cellStyle name="Input 3 7" xfId="7067"/>
    <cellStyle name="Input 3 7 2" xfId="9408"/>
    <cellStyle name="Input 3 7 2 2" xfId="13663"/>
    <cellStyle name="Input 3 7 2 2 2" xfId="18619"/>
    <cellStyle name="Input 3 7 2 2 3" xfId="36905"/>
    <cellStyle name="Input 3 7 2 2 4" xfId="42953"/>
    <cellStyle name="Input 3 7 2 3" xfId="16400"/>
    <cellStyle name="Input 3 7 2 3 2" xfId="32316"/>
    <cellStyle name="Input 3 7 2 3 3" xfId="39743"/>
    <cellStyle name="Input 3 7 2 4" xfId="33956"/>
    <cellStyle name="Input 3 7 2 5" xfId="42731"/>
    <cellStyle name="Input 3 7 3" xfId="10983"/>
    <cellStyle name="Input 3 7 3 2" xfId="18621"/>
    <cellStyle name="Input 3 7 3 3" xfId="33792"/>
    <cellStyle name="Input 3 7 3 4" xfId="45176"/>
    <cellStyle name="Input 3 7 4" xfId="12338"/>
    <cellStyle name="Input 3 7 4 2" xfId="18622"/>
    <cellStyle name="Input 3 7 4 3" xfId="32497"/>
    <cellStyle name="Input 3 7 4 4" xfId="41389"/>
    <cellStyle name="Input 3 7 5" xfId="15170"/>
    <cellStyle name="Input 3 7 5 2" xfId="34268"/>
    <cellStyle name="Input 3 7 5 3" xfId="42369"/>
    <cellStyle name="Input 3 7 6" xfId="21922"/>
    <cellStyle name="Input 3 7 7" xfId="39813"/>
    <cellStyle name="Input 3 8" xfId="7196"/>
    <cellStyle name="Input 3 8 2" xfId="9537"/>
    <cellStyle name="Input 3 8 2 2" xfId="13792"/>
    <cellStyle name="Input 3 8 2 2 2" xfId="18626"/>
    <cellStyle name="Input 3 8 2 2 3" xfId="26330"/>
    <cellStyle name="Input 3 8 2 2 4" xfId="45712"/>
    <cellStyle name="Input 3 8 2 3" xfId="16529"/>
    <cellStyle name="Input 3 8 2 3 2" xfId="32106"/>
    <cellStyle name="Input 3 8 2 3 3" xfId="39999"/>
    <cellStyle name="Input 3 8 2 4" xfId="27598"/>
    <cellStyle name="Input 3 8 2 5" xfId="41662"/>
    <cellStyle name="Input 3 8 3" xfId="11112"/>
    <cellStyle name="Input 3 8 3 2" xfId="18628"/>
    <cellStyle name="Input 3 8 3 3" xfId="38408"/>
    <cellStyle name="Input 3 8 3 4" xfId="42470"/>
    <cellStyle name="Input 3 8 4" xfId="12467"/>
    <cellStyle name="Input 3 8 4 2" xfId="18629"/>
    <cellStyle name="Input 3 8 4 3" xfId="36300"/>
    <cellStyle name="Input 3 8 4 4" xfId="46743"/>
    <cellStyle name="Input 3 8 5" xfId="15299"/>
    <cellStyle name="Input 3 8 5 2" xfId="33385"/>
    <cellStyle name="Input 3 8 5 3" xfId="44048"/>
    <cellStyle name="Input 3 8 6" xfId="22241"/>
    <cellStyle name="Input 3 8 7" xfId="39736"/>
    <cellStyle name="Input 3 9" xfId="7163"/>
    <cellStyle name="Input 3 9 2" xfId="9504"/>
    <cellStyle name="Input 3 9 2 2" xfId="13759"/>
    <cellStyle name="Input 3 9 2 2 2" xfId="18633"/>
    <cellStyle name="Input 3 9 2 2 3" xfId="32975"/>
    <cellStyle name="Input 3 9 2 2 4" xfId="42740"/>
    <cellStyle name="Input 3 9 2 3" xfId="16496"/>
    <cellStyle name="Input 3 9 2 3 2" xfId="23383"/>
    <cellStyle name="Input 3 9 2 3 3" xfId="39955"/>
    <cellStyle name="Input 3 9 2 4" xfId="27586"/>
    <cellStyle name="Input 3 9 2 5" xfId="44421"/>
    <cellStyle name="Input 3 9 3" xfId="11079"/>
    <cellStyle name="Input 3 9 3 2" xfId="18635"/>
    <cellStyle name="Input 3 9 3 3" xfId="34610"/>
    <cellStyle name="Input 3 9 3 4" xfId="41501"/>
    <cellStyle name="Input 3 9 4" xfId="12434"/>
    <cellStyle name="Input 3 9 4 2" xfId="18636"/>
    <cellStyle name="Input 3 9 4 3" xfId="32725"/>
    <cellStyle name="Input 3 9 4 4" xfId="42567"/>
    <cellStyle name="Input 3 9 5" xfId="15266"/>
    <cellStyle name="Input 3 9 5 2" xfId="35595"/>
    <cellStyle name="Input 3 9 5 3" xfId="47157"/>
    <cellStyle name="Input 3 9 6" xfId="21887"/>
    <cellStyle name="Input 3 9 7" xfId="39972"/>
    <cellStyle name="InputCells" xfId="1766"/>
    <cellStyle name="InputCells12_BBorder" xfId="1767"/>
    <cellStyle name="InputData" xfId="136"/>
    <cellStyle name="Komma" xfId="48500" builtinId="3"/>
    <cellStyle name="Komma 10" xfId="7434"/>
    <cellStyle name="Komma 10 2" xfId="7435"/>
    <cellStyle name="Komma 11" xfId="7436"/>
    <cellStyle name="Komma 11 2" xfId="8738"/>
    <cellStyle name="Komma 12" xfId="38886"/>
    <cellStyle name="Komma 2" xfId="39"/>
    <cellStyle name="Komma 2 2" xfId="249"/>
    <cellStyle name="Komma 2 2 2" xfId="8739"/>
    <cellStyle name="Komma 2 3" xfId="213"/>
    <cellStyle name="Komma 2 3 2" xfId="7437"/>
    <cellStyle name="Komma 2 3 2 2" xfId="9565"/>
    <cellStyle name="Komma 2 3 3" xfId="8740"/>
    <cellStyle name="Komma 2 3 4" xfId="8900"/>
    <cellStyle name="Komma 2 4" xfId="1777"/>
    <cellStyle name="Komma 2 4 2" xfId="7439"/>
    <cellStyle name="Komma 2 4 3" xfId="7438"/>
    <cellStyle name="Komma 2 4 4" xfId="8917"/>
    <cellStyle name="Komma 2 5" xfId="7440"/>
    <cellStyle name="Komma 2 6" xfId="7259"/>
    <cellStyle name="Komma 2 7" xfId="38887"/>
    <cellStyle name="Komma 3" xfId="163"/>
    <cellStyle name="Komma 3 2" xfId="1272"/>
    <cellStyle name="Komma 3 2 2" xfId="2889"/>
    <cellStyle name="Komma 3 2 2 2" xfId="6066"/>
    <cellStyle name="Komma 3 2 2 2 2" xfId="7441"/>
    <cellStyle name="Komma 3 2 2 3" xfId="7442"/>
    <cellStyle name="Komma 3 2 3" xfId="4479"/>
    <cellStyle name="Komma 3 2 3 2" xfId="7443"/>
    <cellStyle name="Komma 3 2 3 2 2" xfId="7444"/>
    <cellStyle name="Komma 3 2 3 3" xfId="7445"/>
    <cellStyle name="Komma 3 2 4" xfId="7446"/>
    <cellStyle name="Komma 3 2 4 2" xfId="7447"/>
    <cellStyle name="Komma 3 2 5" xfId="7448"/>
    <cellStyle name="Komma 3 3" xfId="749"/>
    <cellStyle name="Komma 3 3 2" xfId="2366"/>
    <cellStyle name="Komma 3 3 2 2" xfId="5543"/>
    <cellStyle name="Komma 3 3 3" xfId="3956"/>
    <cellStyle name="Komma 3 4" xfId="1843"/>
    <cellStyle name="Komma 3 4 2" xfId="5020"/>
    <cellStyle name="Komma 3 4 2 2" xfId="7449"/>
    <cellStyle name="Komma 3 4 3" xfId="7450"/>
    <cellStyle name="Komma 3 5" xfId="3433"/>
    <cellStyle name="Komma 3 5 2" xfId="7451"/>
    <cellStyle name="Komma 3 6" xfId="7452"/>
    <cellStyle name="Komma 3 6 2" xfId="8741"/>
    <cellStyle name="Komma 3 7" xfId="7453"/>
    <cellStyle name="Komma 3 7 2" xfId="7454"/>
    <cellStyle name="Komma 3 8" xfId="7455"/>
    <cellStyle name="Komma 3 8 2" xfId="8742"/>
    <cellStyle name="Komma 3 9" xfId="7456"/>
    <cellStyle name="Komma 4" xfId="38"/>
    <cellStyle name="Komma 4 2" xfId="7458"/>
    <cellStyle name="Komma 4 2 2" xfId="7459"/>
    <cellStyle name="Komma 4 2 2 2" xfId="7460"/>
    <cellStyle name="Komma 4 2 3" xfId="7461"/>
    <cellStyle name="Komma 4 2 3 2" xfId="7462"/>
    <cellStyle name="Komma 4 2 4" xfId="7463"/>
    <cellStyle name="Komma 4 2 4 2" xfId="7464"/>
    <cellStyle name="Komma 4 2 5" xfId="7465"/>
    <cellStyle name="Komma 4 3" xfId="7466"/>
    <cellStyle name="Komma 4 3 2" xfId="7467"/>
    <cellStyle name="Komma 4 3 2 2" xfId="7468"/>
    <cellStyle name="Komma 4 3 3" xfId="7469"/>
    <cellStyle name="Komma 4 3 3 2" xfId="7470"/>
    <cellStyle name="Komma 4 3 4" xfId="7471"/>
    <cellStyle name="Komma 4 4" xfId="7472"/>
    <cellStyle name="Komma 4 4 2" xfId="7473"/>
    <cellStyle name="Komma 4 5" xfId="7474"/>
    <cellStyle name="Komma 4 5 2" xfId="7475"/>
    <cellStyle name="Komma 4 6" xfId="7476"/>
    <cellStyle name="Komma 4 6 2" xfId="7477"/>
    <cellStyle name="Komma 4 7" xfId="7478"/>
    <cellStyle name="Komma 4 8" xfId="7457"/>
    <cellStyle name="Komma 5" xfId="7479"/>
    <cellStyle name="Komma 5 2" xfId="7480"/>
    <cellStyle name="Komma 5 2 2" xfId="7481"/>
    <cellStyle name="Komma 5 2 2 2" xfId="7482"/>
    <cellStyle name="Komma 5 2 3" xfId="7483"/>
    <cellStyle name="Komma 5 2 3 2" xfId="7484"/>
    <cellStyle name="Komma 5 2 4" xfId="7485"/>
    <cellStyle name="Komma 5 3" xfId="7486"/>
    <cellStyle name="Komma 5 3 2" xfId="7487"/>
    <cellStyle name="Komma 5 4" xfId="7488"/>
    <cellStyle name="Komma 5 4 2" xfId="7489"/>
    <cellStyle name="Komma 5 5" xfId="7490"/>
    <cellStyle name="Komma 5 5 2" xfId="7491"/>
    <cellStyle name="Komma 5 6" xfId="7492"/>
    <cellStyle name="Komma 6" xfId="7493"/>
    <cellStyle name="Komma 6 2" xfId="7494"/>
    <cellStyle name="Komma 6 2 2" xfId="7495"/>
    <cellStyle name="Komma 6 2 2 2" xfId="7496"/>
    <cellStyle name="Komma 6 2 3" xfId="7497"/>
    <cellStyle name="Komma 6 2 3 2" xfId="7498"/>
    <cellStyle name="Komma 6 2 4" xfId="7499"/>
    <cellStyle name="Komma 6 3" xfId="7500"/>
    <cellStyle name="Komma 6 3 2" xfId="7501"/>
    <cellStyle name="Komma 6 4" xfId="7502"/>
    <cellStyle name="Komma 6 4 2" xfId="7503"/>
    <cellStyle name="Komma 6 5" xfId="7504"/>
    <cellStyle name="Komma 6 5 2" xfId="7505"/>
    <cellStyle name="Komma 6 6" xfId="7506"/>
    <cellStyle name="Komma 7" xfId="7507"/>
    <cellStyle name="Komma 7 2" xfId="7508"/>
    <cellStyle name="Komma 7 2 2" xfId="7509"/>
    <cellStyle name="Komma 7 2 2 2" xfId="7510"/>
    <cellStyle name="Komma 7 2 3" xfId="7511"/>
    <cellStyle name="Komma 7 2 3 2" xfId="7512"/>
    <cellStyle name="Komma 7 2 4" xfId="7513"/>
    <cellStyle name="Komma 7 3" xfId="7514"/>
    <cellStyle name="Komma 7 3 2" xfId="7515"/>
    <cellStyle name="Komma 7 4" xfId="7516"/>
    <cellStyle name="Komma 7 4 2" xfId="7517"/>
    <cellStyle name="Komma 7 5" xfId="7518"/>
    <cellStyle name="Komma 8" xfId="7519"/>
    <cellStyle name="Komma 8 2" xfId="7520"/>
    <cellStyle name="Komma 8 2 2" xfId="7521"/>
    <cellStyle name="Komma 8 3" xfId="7522"/>
    <cellStyle name="Komma 8 3 2" xfId="7523"/>
    <cellStyle name="Komma 8 4" xfId="7524"/>
    <cellStyle name="Komma 9" xfId="7525"/>
    <cellStyle name="Komma 9 2" xfId="7526"/>
    <cellStyle name="Kontrollér celle" xfId="7231" builtinId="23" customBuiltin="1"/>
    <cellStyle name="Kontroller celle 2" xfId="214"/>
    <cellStyle name="Kontroller celle 3" xfId="40"/>
    <cellStyle name="Link" xfId="48498" builtinId="8"/>
    <cellStyle name="Link 2" xfId="169"/>
    <cellStyle name="Link 2 2" xfId="170"/>
    <cellStyle name="Link 2 3" xfId="173"/>
    <cellStyle name="Link 2 3 2" xfId="7528"/>
    <cellStyle name="Link 2 4" xfId="7529"/>
    <cellStyle name="Link 2 5" xfId="7527"/>
    <cellStyle name="Link 3" xfId="215"/>
    <cellStyle name="Link 3 2" xfId="250"/>
    <cellStyle name="Link 3 3" xfId="7530"/>
    <cellStyle name="Link 4" xfId="7531"/>
    <cellStyle name="Link 5" xfId="7532"/>
    <cellStyle name="Link 6" xfId="7533"/>
    <cellStyle name="Link 7" xfId="7534"/>
    <cellStyle name="Link 7 2" xfId="8128"/>
    <cellStyle name="Link 8" xfId="8120"/>
    <cellStyle name="Linked Cell 2" xfId="7535"/>
    <cellStyle name="Markeringsfarve1 2" xfId="216"/>
    <cellStyle name="Markeringsfarve1 3" xfId="41"/>
    <cellStyle name="Markeringsfarve1 4" xfId="8852"/>
    <cellStyle name="Markeringsfarve2 2" xfId="217"/>
    <cellStyle name="Markeringsfarve2 3" xfId="42"/>
    <cellStyle name="Markeringsfarve3 2" xfId="218"/>
    <cellStyle name="Markeringsfarve3 3" xfId="43"/>
    <cellStyle name="Markeringsfarve3 4" xfId="8855"/>
    <cellStyle name="Markeringsfarve4 2" xfId="219"/>
    <cellStyle name="Markeringsfarve4 3" xfId="44"/>
    <cellStyle name="Markeringsfarve5 2" xfId="220"/>
    <cellStyle name="Markeringsfarve5 3" xfId="45"/>
    <cellStyle name="Markeringsfarve6 2" xfId="221"/>
    <cellStyle name="Markeringsfarve6 3" xfId="46"/>
    <cellStyle name="Markeringsfarve6 4" xfId="8854"/>
    <cellStyle name="Migliaia" xfId="1783"/>
    <cellStyle name="Neutral" xfId="5" builtinId="28" customBuiltin="1"/>
    <cellStyle name="Neutral 2" xfId="48"/>
    <cellStyle name="Neutral 3" xfId="47"/>
    <cellStyle name="Normal" xfId="0" builtinId="0"/>
    <cellStyle name="Normal 10" xfId="139"/>
    <cellStyle name="Normal 10 10" xfId="6570"/>
    <cellStyle name="Normal 10 11" xfId="8131"/>
    <cellStyle name="Normal 10 11 2" xfId="8775"/>
    <cellStyle name="Normal 10 2" xfId="161"/>
    <cellStyle name="Normal 10 2 2" xfId="1270"/>
    <cellStyle name="Normal 10 2 2 2" xfId="2887"/>
    <cellStyle name="Normal 10 2 2 2 2" xfId="6064"/>
    <cellStyle name="Normal 10 2 2 3" xfId="4477"/>
    <cellStyle name="Normal 10 2 3" xfId="747"/>
    <cellStyle name="Normal 10 2 3 2" xfId="2364"/>
    <cellStyle name="Normal 10 2 3 2 2" xfId="5541"/>
    <cellStyle name="Normal 10 2 3 3" xfId="3954"/>
    <cellStyle name="Normal 10 2 4" xfId="1841"/>
    <cellStyle name="Normal 10 2 4 2" xfId="5018"/>
    <cellStyle name="Normal 10 2 5" xfId="3431"/>
    <cellStyle name="Normal 10 3" xfId="702"/>
    <cellStyle name="Normal 10 3 2" xfId="7537"/>
    <cellStyle name="Normal 10 3 3" xfId="7536"/>
    <cellStyle name="Normal 10 3 4" xfId="8910"/>
    <cellStyle name="Normal 10 4" xfId="1248"/>
    <cellStyle name="Normal 10 4 2" xfId="2865"/>
    <cellStyle name="Normal 10 4 2 2" xfId="6042"/>
    <cellStyle name="Normal 10 4 3" xfId="4455"/>
    <cellStyle name="Normal 10 5" xfId="725"/>
    <cellStyle name="Normal 10 5 2" xfId="2342"/>
    <cellStyle name="Normal 10 5 2 2" xfId="5519"/>
    <cellStyle name="Normal 10 5 3" xfId="3932"/>
    <cellStyle name="Normal 10 6" xfId="1774"/>
    <cellStyle name="Normal 10 6 2" xfId="3373"/>
    <cellStyle name="Normal 10 6 2 2" xfId="6550"/>
    <cellStyle name="Normal 10 6 3" xfId="4963"/>
    <cellStyle name="Normal 10 7" xfId="1793"/>
    <cellStyle name="Normal 10 7 2" xfId="3384"/>
    <cellStyle name="Normal 10 7 2 2" xfId="6559"/>
    <cellStyle name="Normal 10 7 3" xfId="4972"/>
    <cellStyle name="Normal 10 8" xfId="1819"/>
    <cellStyle name="Normal 10 8 2" xfId="4996"/>
    <cellStyle name="Normal 10 9" xfId="3409"/>
    <cellStyle name="Normal 100" xfId="8166"/>
    <cellStyle name="Normal 101" xfId="8209"/>
    <cellStyle name="Normal 102" xfId="8431"/>
    <cellStyle name="Normal 103" xfId="48497"/>
    <cellStyle name="Normal 11" xfId="222"/>
    <cellStyle name="Normal 11 2" xfId="1776"/>
    <cellStyle name="Normal 11 2 2" xfId="3374"/>
    <cellStyle name="Normal 11 2 2 2" xfId="6551"/>
    <cellStyle name="Normal 11 2 3" xfId="4964"/>
    <cellStyle name="Normal 11 2 3 2" xfId="7538"/>
    <cellStyle name="Normal 11 2 4" xfId="7539"/>
    <cellStyle name="Normal 11 2 4 2" xfId="7540"/>
    <cellStyle name="Normal 11 2 5" xfId="7541"/>
    <cellStyle name="Normal 11 3" xfId="1794"/>
    <cellStyle name="Normal 11 3 2" xfId="3385"/>
    <cellStyle name="Normal 11 3 2 2" xfId="6560"/>
    <cellStyle name="Normal 11 3 3" xfId="4973"/>
    <cellStyle name="Normal 11 3 3 2" xfId="7542"/>
    <cellStyle name="Normal 11 3 4" xfId="7543"/>
    <cellStyle name="Normal 11 4" xfId="6571"/>
    <cellStyle name="Normal 11 4 2" xfId="7544"/>
    <cellStyle name="Normal 11 5" xfId="7545"/>
    <cellStyle name="Normal 11 5 2" xfId="7546"/>
    <cellStyle name="Normal 11 6" xfId="7547"/>
    <cellStyle name="Normal 11 6 2" xfId="7548"/>
    <cellStyle name="Normal 11 7" xfId="7549"/>
    <cellStyle name="Normal 12" xfId="162"/>
    <cellStyle name="Normal 12 2" xfId="1271"/>
    <cellStyle name="Normal 12 2 2" xfId="2888"/>
    <cellStyle name="Normal 12 2 2 2" xfId="6065"/>
    <cellStyle name="Normal 12 2 3" xfId="4478"/>
    <cellStyle name="Normal 12 2 3 2" xfId="7550"/>
    <cellStyle name="Normal 12 2 4" xfId="7551"/>
    <cellStyle name="Normal 12 3" xfId="748"/>
    <cellStyle name="Normal 12 3 2" xfId="2365"/>
    <cellStyle name="Normal 12 3 2 2" xfId="5542"/>
    <cellStyle name="Normal 12 3 3" xfId="3955"/>
    <cellStyle name="Normal 12 4" xfId="1779"/>
    <cellStyle name="Normal 12 4 2" xfId="7553"/>
    <cellStyle name="Normal 12 4 3" xfId="7552"/>
    <cellStyle name="Normal 12 5" xfId="1842"/>
    <cellStyle name="Normal 12 5 2" xfId="5019"/>
    <cellStyle name="Normal 12 6" xfId="3432"/>
    <cellStyle name="Normal 13" xfId="1780"/>
    <cellStyle name="Normal 13 2" xfId="7555"/>
    <cellStyle name="Normal 13 2 2" xfId="7556"/>
    <cellStyle name="Normal 13 2 2 2" xfId="7557"/>
    <cellStyle name="Normal 13 2 3" xfId="7558"/>
    <cellStyle name="Normal 13 2 3 2" xfId="7559"/>
    <cellStyle name="Normal 13 2 4" xfId="7560"/>
    <cellStyle name="Normal 13 3" xfId="7561"/>
    <cellStyle name="Normal 13 3 2" xfId="7562"/>
    <cellStyle name="Normal 13 4" xfId="7563"/>
    <cellStyle name="Normal 13 4 2" xfId="7564"/>
    <cellStyle name="Normal 13 5" xfId="7565"/>
    <cellStyle name="Normal 13 5 2" xfId="7566"/>
    <cellStyle name="Normal 13 6" xfId="7567"/>
    <cellStyle name="Normal 13 7" xfId="7554"/>
    <cellStyle name="Normal 14" xfId="1781"/>
    <cellStyle name="Normal 14 2" xfId="1795"/>
    <cellStyle name="Normal 14 2 2" xfId="3386"/>
    <cellStyle name="Normal 14 2 2 2" xfId="6561"/>
    <cellStyle name="Normal 14 2 3" xfId="4974"/>
    <cellStyle name="Normal 14 3" xfId="3375"/>
    <cellStyle name="Normal 14 3 2" xfId="6552"/>
    <cellStyle name="Normal 14 4" xfId="4965"/>
    <cellStyle name="Normal 14 5" xfId="6572"/>
    <cellStyle name="Normal 14 6" xfId="7568"/>
    <cellStyle name="Normal 14 6 2" xfId="9566"/>
    <cellStyle name="Normal 14 7" xfId="8743"/>
    <cellStyle name="Normal 15" xfId="6562"/>
    <cellStyle name="Normal 15 2" xfId="6573"/>
    <cellStyle name="Normal 15 2 2" xfId="7570"/>
    <cellStyle name="Normal 15 2 2 2" xfId="7571"/>
    <cellStyle name="Normal 15 2 2 2 2" xfId="7572"/>
    <cellStyle name="Normal 15 2 2 3" xfId="7573"/>
    <cellStyle name="Normal 15 2 2 3 2" xfId="7574"/>
    <cellStyle name="Normal 15 2 2 4" xfId="7575"/>
    <cellStyle name="Normal 15 2 2 4 2" xfId="7576"/>
    <cellStyle name="Normal 15 2 2 5" xfId="7577"/>
    <cellStyle name="Normal 15 2 3" xfId="7578"/>
    <cellStyle name="Normal 15 2 3 2" xfId="7579"/>
    <cellStyle name="Normal 15 2 3 2 2" xfId="7580"/>
    <cellStyle name="Normal 15 2 3 3" xfId="7581"/>
    <cellStyle name="Normal 15 2 3 3 2" xfId="7582"/>
    <cellStyle name="Normal 15 2 3 4" xfId="7583"/>
    <cellStyle name="Normal 15 2 3 4 2" xfId="7584"/>
    <cellStyle name="Normal 15 2 3 5" xfId="7585"/>
    <cellStyle name="Normal 15 2 4" xfId="7569"/>
    <cellStyle name="Normal 15 2 4 2" xfId="9567"/>
    <cellStyle name="Normal 15 2 5" xfId="8744"/>
    <cellStyle name="Normal 15 3" xfId="7586"/>
    <cellStyle name="Normal 15 3 2" xfId="8745"/>
    <cellStyle name="Normal 15 4" xfId="7587"/>
    <cellStyle name="Normal 15 4 2" xfId="7588"/>
    <cellStyle name="Normal 15 5" xfId="7589"/>
    <cellStyle name="Normal 15 5 2" xfId="7590"/>
    <cellStyle name="Normal 15 6" xfId="7591"/>
    <cellStyle name="Normal 15_Trends fuels" xfId="7592"/>
    <cellStyle name="Normal 16" xfId="6574"/>
    <cellStyle name="Normal 16 2" xfId="7593"/>
    <cellStyle name="Normal 16 2 2" xfId="7594"/>
    <cellStyle name="Normal 16 3" xfId="7595"/>
    <cellStyle name="Normal 16 3 2" xfId="7596"/>
    <cellStyle name="Normal 16 4" xfId="7597"/>
    <cellStyle name="Normal 16 4 2" xfId="7598"/>
    <cellStyle name="Normal 16 5" xfId="7599"/>
    <cellStyle name="Normal 17" xfId="15"/>
    <cellStyle name="Normal 17 2" xfId="7601"/>
    <cellStyle name="Normal 17 2 2" xfId="7602"/>
    <cellStyle name="Normal 17 3" xfId="7603"/>
    <cellStyle name="Normal 17 3 2" xfId="7604"/>
    <cellStyle name="Normal 17 4" xfId="7605"/>
    <cellStyle name="Normal 17 4 2" xfId="7606"/>
    <cellStyle name="Normal 17 5" xfId="7607"/>
    <cellStyle name="Normal 17 6" xfId="7600"/>
    <cellStyle name="Normal 18" xfId="7608"/>
    <cellStyle name="Normal 18 2" xfId="7609"/>
    <cellStyle name="Normal 18 2 2" xfId="7610"/>
    <cellStyle name="Normal 18 3" xfId="7611"/>
    <cellStyle name="Normal 18 3 2" xfId="7612"/>
    <cellStyle name="Normal 18 4" xfId="7613"/>
    <cellStyle name="Normal 18 4 2" xfId="7614"/>
    <cellStyle name="Normal 18 5" xfId="7615"/>
    <cellStyle name="Normal 19" xfId="7616"/>
    <cellStyle name="Normal 19 2" xfId="7617"/>
    <cellStyle name="Normal 19 2 2" xfId="7618"/>
    <cellStyle name="Normal 19 3" xfId="8746"/>
    <cellStyle name="Normal 2" xfId="9"/>
    <cellStyle name="Normal 2 10" xfId="269"/>
    <cellStyle name="Normal 2 10 10" xfId="7619"/>
    <cellStyle name="Normal 2 10 10 2" xfId="9568"/>
    <cellStyle name="Normal 2 10 11" xfId="8747"/>
    <cellStyle name="Normal 2 10 2" xfId="405"/>
    <cellStyle name="Normal 2 10 2 2" xfId="609"/>
    <cellStyle name="Normal 2 10 2 2 2" xfId="1657"/>
    <cellStyle name="Normal 2 10 2 2 2 2" xfId="3274"/>
    <cellStyle name="Normal 2 10 2 2 2 2 2" xfId="6451"/>
    <cellStyle name="Normal 2 10 2 2 2 3" xfId="4864"/>
    <cellStyle name="Normal 2 10 2 2 3" xfId="1134"/>
    <cellStyle name="Normal 2 10 2 2 3 2" xfId="2751"/>
    <cellStyle name="Normal 2 10 2 2 3 2 2" xfId="5928"/>
    <cellStyle name="Normal 2 10 2 2 3 3" xfId="4341"/>
    <cellStyle name="Normal 2 10 2 2 4" xfId="2228"/>
    <cellStyle name="Normal 2 10 2 2 4 2" xfId="5405"/>
    <cellStyle name="Normal 2 10 2 2 5" xfId="3818"/>
    <cellStyle name="Normal 2 10 2 3" xfId="1453"/>
    <cellStyle name="Normal 2 10 2 3 2" xfId="3070"/>
    <cellStyle name="Normal 2 10 2 3 2 2" xfId="6247"/>
    <cellStyle name="Normal 2 10 2 3 3" xfId="4660"/>
    <cellStyle name="Normal 2 10 2 4" xfId="930"/>
    <cellStyle name="Normal 2 10 2 4 2" xfId="2547"/>
    <cellStyle name="Normal 2 10 2 4 2 2" xfId="5724"/>
    <cellStyle name="Normal 2 10 2 4 3" xfId="4137"/>
    <cellStyle name="Normal 2 10 2 5" xfId="2024"/>
    <cellStyle name="Normal 2 10 2 5 2" xfId="5201"/>
    <cellStyle name="Normal 2 10 2 6" xfId="3614"/>
    <cellStyle name="Normal 2 10 3" xfId="473"/>
    <cellStyle name="Normal 2 10 3 2" xfId="677"/>
    <cellStyle name="Normal 2 10 3 2 2" xfId="1725"/>
    <cellStyle name="Normal 2 10 3 2 2 2" xfId="3342"/>
    <cellStyle name="Normal 2 10 3 2 2 2 2" xfId="6519"/>
    <cellStyle name="Normal 2 10 3 2 2 3" xfId="4932"/>
    <cellStyle name="Normal 2 10 3 2 3" xfId="1202"/>
    <cellStyle name="Normal 2 10 3 2 3 2" xfId="2819"/>
    <cellStyle name="Normal 2 10 3 2 3 2 2" xfId="5996"/>
    <cellStyle name="Normal 2 10 3 2 3 3" xfId="4409"/>
    <cellStyle name="Normal 2 10 3 2 4" xfId="2296"/>
    <cellStyle name="Normal 2 10 3 2 4 2" xfId="5473"/>
    <cellStyle name="Normal 2 10 3 2 5" xfId="3886"/>
    <cellStyle name="Normal 2 10 3 3" xfId="1521"/>
    <cellStyle name="Normal 2 10 3 3 2" xfId="3138"/>
    <cellStyle name="Normal 2 10 3 3 2 2" xfId="6315"/>
    <cellStyle name="Normal 2 10 3 3 3" xfId="4728"/>
    <cellStyle name="Normal 2 10 3 4" xfId="998"/>
    <cellStyle name="Normal 2 10 3 4 2" xfId="2615"/>
    <cellStyle name="Normal 2 10 3 4 2 2" xfId="5792"/>
    <cellStyle name="Normal 2 10 3 4 3" xfId="4205"/>
    <cellStyle name="Normal 2 10 3 5" xfId="2092"/>
    <cellStyle name="Normal 2 10 3 5 2" xfId="5269"/>
    <cellStyle name="Normal 2 10 3 6" xfId="3682"/>
    <cellStyle name="Normal 2 10 4" xfId="337"/>
    <cellStyle name="Normal 2 10 4 2" xfId="1385"/>
    <cellStyle name="Normal 2 10 4 2 2" xfId="3002"/>
    <cellStyle name="Normal 2 10 4 2 2 2" xfId="6179"/>
    <cellStyle name="Normal 2 10 4 2 3" xfId="4592"/>
    <cellStyle name="Normal 2 10 4 3" xfId="862"/>
    <cellStyle name="Normal 2 10 4 3 2" xfId="2479"/>
    <cellStyle name="Normal 2 10 4 3 2 2" xfId="5656"/>
    <cellStyle name="Normal 2 10 4 3 3" xfId="4069"/>
    <cellStyle name="Normal 2 10 4 4" xfId="1956"/>
    <cellStyle name="Normal 2 10 4 4 2" xfId="5133"/>
    <cellStyle name="Normal 2 10 4 5" xfId="3546"/>
    <cellStyle name="Normal 2 10 5" xfId="541"/>
    <cellStyle name="Normal 2 10 5 2" xfId="1589"/>
    <cellStyle name="Normal 2 10 5 2 2" xfId="3206"/>
    <cellStyle name="Normal 2 10 5 2 2 2" xfId="6383"/>
    <cellStyle name="Normal 2 10 5 2 3" xfId="4796"/>
    <cellStyle name="Normal 2 10 5 3" xfId="1066"/>
    <cellStyle name="Normal 2 10 5 3 2" xfId="2683"/>
    <cellStyle name="Normal 2 10 5 3 2 2" xfId="5860"/>
    <cellStyle name="Normal 2 10 5 3 3" xfId="4273"/>
    <cellStyle name="Normal 2 10 5 4" xfId="2160"/>
    <cellStyle name="Normal 2 10 5 4 2" xfId="5337"/>
    <cellStyle name="Normal 2 10 5 5" xfId="3750"/>
    <cellStyle name="Normal 2 10 6" xfId="1317"/>
    <cellStyle name="Normal 2 10 6 2" xfId="2934"/>
    <cellStyle name="Normal 2 10 6 2 2" xfId="6111"/>
    <cellStyle name="Normal 2 10 6 3" xfId="4524"/>
    <cellStyle name="Normal 2 10 7" xfId="794"/>
    <cellStyle name="Normal 2 10 7 2" xfId="2411"/>
    <cellStyle name="Normal 2 10 7 2 2" xfId="5588"/>
    <cellStyle name="Normal 2 10 7 3" xfId="4001"/>
    <cellStyle name="Normal 2 10 8" xfId="1888"/>
    <cellStyle name="Normal 2 10 8 2" xfId="5065"/>
    <cellStyle name="Normal 2 10 9" xfId="3478"/>
    <cellStyle name="Normal 2 11" xfId="364"/>
    <cellStyle name="Normal 2 11 2" xfId="568"/>
    <cellStyle name="Normal 2 11 2 2" xfId="1616"/>
    <cellStyle name="Normal 2 11 2 2 2" xfId="3233"/>
    <cellStyle name="Normal 2 11 2 2 2 2" xfId="6410"/>
    <cellStyle name="Normal 2 11 2 2 3" xfId="4823"/>
    <cellStyle name="Normal 2 11 2 3" xfId="1093"/>
    <cellStyle name="Normal 2 11 2 3 2" xfId="2710"/>
    <cellStyle name="Normal 2 11 2 3 2 2" xfId="5887"/>
    <cellStyle name="Normal 2 11 2 3 3" xfId="4300"/>
    <cellStyle name="Normal 2 11 2 4" xfId="2187"/>
    <cellStyle name="Normal 2 11 2 4 2" xfId="5364"/>
    <cellStyle name="Normal 2 11 2 5" xfId="3777"/>
    <cellStyle name="Normal 2 11 3" xfId="1412"/>
    <cellStyle name="Normal 2 11 3 2" xfId="3029"/>
    <cellStyle name="Normal 2 11 3 2 2" xfId="6206"/>
    <cellStyle name="Normal 2 11 3 3" xfId="4619"/>
    <cellStyle name="Normal 2 11 4" xfId="889"/>
    <cellStyle name="Normal 2 11 4 2" xfId="2506"/>
    <cellStyle name="Normal 2 11 4 2 2" xfId="5683"/>
    <cellStyle name="Normal 2 11 4 3" xfId="4096"/>
    <cellStyle name="Normal 2 11 5" xfId="1983"/>
    <cellStyle name="Normal 2 11 5 2" xfId="5160"/>
    <cellStyle name="Normal 2 11 6" xfId="3573"/>
    <cellStyle name="Normal 2 12" xfId="430"/>
    <cellStyle name="Normal 2 12 2" xfId="634"/>
    <cellStyle name="Normal 2 12 2 2" xfId="1682"/>
    <cellStyle name="Normal 2 12 2 2 2" xfId="3299"/>
    <cellStyle name="Normal 2 12 2 2 2 2" xfId="6476"/>
    <cellStyle name="Normal 2 12 2 2 3" xfId="4889"/>
    <cellStyle name="Normal 2 12 2 3" xfId="1159"/>
    <cellStyle name="Normal 2 12 2 3 2" xfId="2776"/>
    <cellStyle name="Normal 2 12 2 3 2 2" xfId="5953"/>
    <cellStyle name="Normal 2 12 2 3 3" xfId="4366"/>
    <cellStyle name="Normal 2 12 2 4" xfId="2253"/>
    <cellStyle name="Normal 2 12 2 4 2" xfId="5430"/>
    <cellStyle name="Normal 2 12 2 5" xfId="3843"/>
    <cellStyle name="Normal 2 12 3" xfId="1478"/>
    <cellStyle name="Normal 2 12 3 2" xfId="3095"/>
    <cellStyle name="Normal 2 12 3 2 2" xfId="6272"/>
    <cellStyle name="Normal 2 12 3 3" xfId="4685"/>
    <cellStyle name="Normal 2 12 4" xfId="955"/>
    <cellStyle name="Normal 2 12 4 2" xfId="2572"/>
    <cellStyle name="Normal 2 12 4 2 2" xfId="5749"/>
    <cellStyle name="Normal 2 12 4 3" xfId="4162"/>
    <cellStyle name="Normal 2 12 5" xfId="2049"/>
    <cellStyle name="Normal 2 12 5 2" xfId="5226"/>
    <cellStyle name="Normal 2 12 6" xfId="3639"/>
    <cellStyle name="Normal 2 13" xfId="294"/>
    <cellStyle name="Normal 2 13 2" xfId="1342"/>
    <cellStyle name="Normal 2 13 2 2" xfId="2959"/>
    <cellStyle name="Normal 2 13 2 2 2" xfId="6136"/>
    <cellStyle name="Normal 2 13 2 3" xfId="4549"/>
    <cellStyle name="Normal 2 13 3" xfId="819"/>
    <cellStyle name="Normal 2 13 3 2" xfId="2436"/>
    <cellStyle name="Normal 2 13 3 2 2" xfId="5613"/>
    <cellStyle name="Normal 2 13 3 3" xfId="4026"/>
    <cellStyle name="Normal 2 13 4" xfId="1913"/>
    <cellStyle name="Normal 2 13 4 2" xfId="5090"/>
    <cellStyle name="Normal 2 13 5" xfId="3503"/>
    <cellStyle name="Normal 2 14" xfId="498"/>
    <cellStyle name="Normal 2 14 2" xfId="1546"/>
    <cellStyle name="Normal 2 14 2 2" xfId="3163"/>
    <cellStyle name="Normal 2 14 2 2 2" xfId="6340"/>
    <cellStyle name="Normal 2 14 2 3" xfId="4753"/>
    <cellStyle name="Normal 2 14 3" xfId="1023"/>
    <cellStyle name="Normal 2 14 3 2" xfId="2640"/>
    <cellStyle name="Normal 2 14 3 2 2" xfId="5817"/>
    <cellStyle name="Normal 2 14 3 3" xfId="4230"/>
    <cellStyle name="Normal 2 14 4" xfId="2117"/>
    <cellStyle name="Normal 2 14 4 2" xfId="5294"/>
    <cellStyle name="Normal 2 14 5" xfId="3707"/>
    <cellStyle name="Normal 2 15" xfId="703"/>
    <cellStyle name="Normal 2 15 2" xfId="7620"/>
    <cellStyle name="Normal 2 15 2 2" xfId="9569"/>
    <cellStyle name="Normal 2 15 3" xfId="8748"/>
    <cellStyle name="Normal 2 16" xfId="171"/>
    <cellStyle name="Normal 2 16 2" xfId="1274"/>
    <cellStyle name="Normal 2 16 2 2" xfId="2891"/>
    <cellStyle name="Normal 2 16 2 2 2" xfId="6068"/>
    <cellStyle name="Normal 2 16 2 3" xfId="4481"/>
    <cellStyle name="Normal 2 16 3" xfId="751"/>
    <cellStyle name="Normal 2 16 3 2" xfId="2368"/>
    <cellStyle name="Normal 2 16 3 2 2" xfId="5545"/>
    <cellStyle name="Normal 2 16 3 3" xfId="3958"/>
    <cellStyle name="Normal 2 16 4" xfId="1845"/>
    <cellStyle name="Normal 2 16 4 2" xfId="5022"/>
    <cellStyle name="Normal 2 16 5" xfId="3435"/>
    <cellStyle name="Normal 2 17" xfId="1239"/>
    <cellStyle name="Normal 2 17 2" xfId="2856"/>
    <cellStyle name="Normal 2 17 2 2" xfId="6033"/>
    <cellStyle name="Normal 2 17 3" xfId="4446"/>
    <cellStyle name="Normal 2 18" xfId="716"/>
    <cellStyle name="Normal 2 18 2" xfId="2333"/>
    <cellStyle name="Normal 2 18 2 2" xfId="5510"/>
    <cellStyle name="Normal 2 18 3" xfId="3923"/>
    <cellStyle name="Normal 2 19" xfId="1810"/>
    <cellStyle name="Normal 2 19 2" xfId="4987"/>
    <cellStyle name="Normal 2 2" xfId="16"/>
    <cellStyle name="Normal 2 2 10" xfId="296"/>
    <cellStyle name="Normal 2 2 10 2" xfId="1344"/>
    <cellStyle name="Normal 2 2 10 2 2" xfId="2961"/>
    <cellStyle name="Normal 2 2 10 2 2 2" xfId="6138"/>
    <cellStyle name="Normal 2 2 10 2 3" xfId="4551"/>
    <cellStyle name="Normal 2 2 10 3" xfId="821"/>
    <cellStyle name="Normal 2 2 10 3 2" xfId="2438"/>
    <cellStyle name="Normal 2 2 10 3 2 2" xfId="5615"/>
    <cellStyle name="Normal 2 2 10 3 3" xfId="4028"/>
    <cellStyle name="Normal 2 2 10 4" xfId="1915"/>
    <cellStyle name="Normal 2 2 10 4 2" xfId="5092"/>
    <cellStyle name="Normal 2 2 10 5" xfId="3505"/>
    <cellStyle name="Normal 2 2 10 6" xfId="8130"/>
    <cellStyle name="Normal 2 2 10 6 2" xfId="9585"/>
    <cellStyle name="Normal 2 2 10 7" xfId="8774"/>
    <cellStyle name="Normal 2 2 11" xfId="500"/>
    <cellStyle name="Normal 2 2 11 2" xfId="1548"/>
    <cellStyle name="Normal 2 2 11 2 2" xfId="3165"/>
    <cellStyle name="Normal 2 2 11 2 2 2" xfId="6342"/>
    <cellStyle name="Normal 2 2 11 2 3" xfId="4755"/>
    <cellStyle name="Normal 2 2 11 3" xfId="1025"/>
    <cellStyle name="Normal 2 2 11 3 2" xfId="2642"/>
    <cellStyle name="Normal 2 2 11 3 2 2" xfId="5819"/>
    <cellStyle name="Normal 2 2 11 3 3" xfId="4232"/>
    <cellStyle name="Normal 2 2 11 4" xfId="2119"/>
    <cellStyle name="Normal 2 2 11 4 2" xfId="5296"/>
    <cellStyle name="Normal 2 2 11 5" xfId="3709"/>
    <cellStyle name="Normal 2 2 12" xfId="174"/>
    <cellStyle name="Normal 2 2 12 2" xfId="1276"/>
    <cellStyle name="Normal 2 2 12 2 2" xfId="2893"/>
    <cellStyle name="Normal 2 2 12 2 2 2" xfId="6070"/>
    <cellStyle name="Normal 2 2 12 2 3" xfId="4483"/>
    <cellStyle name="Normal 2 2 12 3" xfId="753"/>
    <cellStyle name="Normal 2 2 12 3 2" xfId="2370"/>
    <cellStyle name="Normal 2 2 12 3 2 2" xfId="5547"/>
    <cellStyle name="Normal 2 2 12 3 3" xfId="3960"/>
    <cellStyle name="Normal 2 2 12 4" xfId="1847"/>
    <cellStyle name="Normal 2 2 12 4 2" xfId="5024"/>
    <cellStyle name="Normal 2 2 12 5" xfId="3437"/>
    <cellStyle name="Normal 2 2 13" xfId="1757"/>
    <cellStyle name="Normal 2 2 13 2" xfId="8914"/>
    <cellStyle name="Normal 2 2 14" xfId="7261"/>
    <cellStyle name="Normal 2 2 2" xfId="180"/>
    <cellStyle name="Normal 2 2 2 10" xfId="1280"/>
    <cellStyle name="Normal 2 2 2 10 2" xfId="2897"/>
    <cellStyle name="Normal 2 2 2 10 2 2" xfId="6074"/>
    <cellStyle name="Normal 2 2 2 10 3" xfId="4487"/>
    <cellStyle name="Normal 2 2 2 11" xfId="757"/>
    <cellStyle name="Normal 2 2 2 11 2" xfId="2374"/>
    <cellStyle name="Normal 2 2 2 11 2 2" xfId="5551"/>
    <cellStyle name="Normal 2 2 2 11 3" xfId="3964"/>
    <cellStyle name="Normal 2 2 2 12" xfId="1851"/>
    <cellStyle name="Normal 2 2 2 12 2" xfId="5028"/>
    <cellStyle name="Normal 2 2 2 13" xfId="3441"/>
    <cellStyle name="Normal 2 2 2 2" xfId="189"/>
    <cellStyle name="Normal 2 2 2 2 10" xfId="1860"/>
    <cellStyle name="Normal 2 2 2 2 10 2" xfId="5037"/>
    <cellStyle name="Normal 2 2 2 2 11" xfId="3450"/>
    <cellStyle name="Normal 2 2 2 2 2" xfId="267"/>
    <cellStyle name="Normal 2 2 2 2 2 2" xfId="403"/>
    <cellStyle name="Normal 2 2 2 2 2 2 2" xfId="607"/>
    <cellStyle name="Normal 2 2 2 2 2 2 2 2" xfId="1655"/>
    <cellStyle name="Normal 2 2 2 2 2 2 2 2 2" xfId="3272"/>
    <cellStyle name="Normal 2 2 2 2 2 2 2 2 2 2" xfId="6449"/>
    <cellStyle name="Normal 2 2 2 2 2 2 2 2 3" xfId="4862"/>
    <cellStyle name="Normal 2 2 2 2 2 2 2 3" xfId="1132"/>
    <cellStyle name="Normal 2 2 2 2 2 2 2 3 2" xfId="2749"/>
    <cellStyle name="Normal 2 2 2 2 2 2 2 3 2 2" xfId="5926"/>
    <cellStyle name="Normal 2 2 2 2 2 2 2 3 3" xfId="4339"/>
    <cellStyle name="Normal 2 2 2 2 2 2 2 4" xfId="2226"/>
    <cellStyle name="Normal 2 2 2 2 2 2 2 4 2" xfId="5403"/>
    <cellStyle name="Normal 2 2 2 2 2 2 2 5" xfId="3816"/>
    <cellStyle name="Normal 2 2 2 2 2 2 3" xfId="1451"/>
    <cellStyle name="Normal 2 2 2 2 2 2 3 2" xfId="3068"/>
    <cellStyle name="Normal 2 2 2 2 2 2 3 2 2" xfId="6245"/>
    <cellStyle name="Normal 2 2 2 2 2 2 3 3" xfId="4658"/>
    <cellStyle name="Normal 2 2 2 2 2 2 4" xfId="928"/>
    <cellStyle name="Normal 2 2 2 2 2 2 4 2" xfId="2545"/>
    <cellStyle name="Normal 2 2 2 2 2 2 4 2 2" xfId="5722"/>
    <cellStyle name="Normal 2 2 2 2 2 2 4 3" xfId="4135"/>
    <cellStyle name="Normal 2 2 2 2 2 2 5" xfId="2022"/>
    <cellStyle name="Normal 2 2 2 2 2 2 5 2" xfId="5199"/>
    <cellStyle name="Normal 2 2 2 2 2 2 6" xfId="3612"/>
    <cellStyle name="Normal 2 2 2 2 2 3" xfId="471"/>
    <cellStyle name="Normal 2 2 2 2 2 3 2" xfId="675"/>
    <cellStyle name="Normal 2 2 2 2 2 3 2 2" xfId="1723"/>
    <cellStyle name="Normal 2 2 2 2 2 3 2 2 2" xfId="3340"/>
    <cellStyle name="Normal 2 2 2 2 2 3 2 2 2 2" xfId="6517"/>
    <cellStyle name="Normal 2 2 2 2 2 3 2 2 3" xfId="4930"/>
    <cellStyle name="Normal 2 2 2 2 2 3 2 3" xfId="1200"/>
    <cellStyle name="Normal 2 2 2 2 2 3 2 3 2" xfId="2817"/>
    <cellStyle name="Normal 2 2 2 2 2 3 2 3 2 2" xfId="5994"/>
    <cellStyle name="Normal 2 2 2 2 2 3 2 3 3" xfId="4407"/>
    <cellStyle name="Normal 2 2 2 2 2 3 2 4" xfId="2294"/>
    <cellStyle name="Normal 2 2 2 2 2 3 2 4 2" xfId="5471"/>
    <cellStyle name="Normal 2 2 2 2 2 3 2 5" xfId="3884"/>
    <cellStyle name="Normal 2 2 2 2 2 3 3" xfId="1519"/>
    <cellStyle name="Normal 2 2 2 2 2 3 3 2" xfId="3136"/>
    <cellStyle name="Normal 2 2 2 2 2 3 3 2 2" xfId="6313"/>
    <cellStyle name="Normal 2 2 2 2 2 3 3 3" xfId="4726"/>
    <cellStyle name="Normal 2 2 2 2 2 3 4" xfId="996"/>
    <cellStyle name="Normal 2 2 2 2 2 3 4 2" xfId="2613"/>
    <cellStyle name="Normal 2 2 2 2 2 3 4 2 2" xfId="5790"/>
    <cellStyle name="Normal 2 2 2 2 2 3 4 3" xfId="4203"/>
    <cellStyle name="Normal 2 2 2 2 2 3 5" xfId="2090"/>
    <cellStyle name="Normal 2 2 2 2 2 3 5 2" xfId="5267"/>
    <cellStyle name="Normal 2 2 2 2 2 3 6" xfId="3680"/>
    <cellStyle name="Normal 2 2 2 2 2 4" xfId="335"/>
    <cellStyle name="Normal 2 2 2 2 2 4 2" xfId="1383"/>
    <cellStyle name="Normal 2 2 2 2 2 4 2 2" xfId="3000"/>
    <cellStyle name="Normal 2 2 2 2 2 4 2 2 2" xfId="6177"/>
    <cellStyle name="Normal 2 2 2 2 2 4 2 3" xfId="4590"/>
    <cellStyle name="Normal 2 2 2 2 2 4 3" xfId="860"/>
    <cellStyle name="Normal 2 2 2 2 2 4 3 2" xfId="2477"/>
    <cellStyle name="Normal 2 2 2 2 2 4 3 2 2" xfId="5654"/>
    <cellStyle name="Normal 2 2 2 2 2 4 3 3" xfId="4067"/>
    <cellStyle name="Normal 2 2 2 2 2 4 4" xfId="1954"/>
    <cellStyle name="Normal 2 2 2 2 2 4 4 2" xfId="5131"/>
    <cellStyle name="Normal 2 2 2 2 2 4 5" xfId="3544"/>
    <cellStyle name="Normal 2 2 2 2 2 5" xfId="539"/>
    <cellStyle name="Normal 2 2 2 2 2 5 2" xfId="1587"/>
    <cellStyle name="Normal 2 2 2 2 2 5 2 2" xfId="3204"/>
    <cellStyle name="Normal 2 2 2 2 2 5 2 2 2" xfId="6381"/>
    <cellStyle name="Normal 2 2 2 2 2 5 2 3" xfId="4794"/>
    <cellStyle name="Normal 2 2 2 2 2 5 3" xfId="1064"/>
    <cellStyle name="Normal 2 2 2 2 2 5 3 2" xfId="2681"/>
    <cellStyle name="Normal 2 2 2 2 2 5 3 2 2" xfId="5858"/>
    <cellStyle name="Normal 2 2 2 2 2 5 3 3" xfId="4271"/>
    <cellStyle name="Normal 2 2 2 2 2 5 4" xfId="2158"/>
    <cellStyle name="Normal 2 2 2 2 2 5 4 2" xfId="5335"/>
    <cellStyle name="Normal 2 2 2 2 2 5 5" xfId="3748"/>
    <cellStyle name="Normal 2 2 2 2 2 6" xfId="1315"/>
    <cellStyle name="Normal 2 2 2 2 2 6 2" xfId="2932"/>
    <cellStyle name="Normal 2 2 2 2 2 6 2 2" xfId="6109"/>
    <cellStyle name="Normal 2 2 2 2 2 6 3" xfId="4522"/>
    <cellStyle name="Normal 2 2 2 2 2 7" xfId="792"/>
    <cellStyle name="Normal 2 2 2 2 2 7 2" xfId="2409"/>
    <cellStyle name="Normal 2 2 2 2 2 7 2 2" xfId="5586"/>
    <cellStyle name="Normal 2 2 2 2 2 7 3" xfId="3999"/>
    <cellStyle name="Normal 2 2 2 2 2 8" xfId="1886"/>
    <cellStyle name="Normal 2 2 2 2 2 8 2" xfId="5063"/>
    <cellStyle name="Normal 2 2 2 2 2 9" xfId="3476"/>
    <cellStyle name="Normal 2 2 2 2 3" xfId="293"/>
    <cellStyle name="Normal 2 2 2 2 3 2" xfId="429"/>
    <cellStyle name="Normal 2 2 2 2 3 2 2" xfId="633"/>
    <cellStyle name="Normal 2 2 2 2 3 2 2 2" xfId="1681"/>
    <cellStyle name="Normal 2 2 2 2 3 2 2 2 2" xfId="3298"/>
    <cellStyle name="Normal 2 2 2 2 3 2 2 2 2 2" xfId="6475"/>
    <cellStyle name="Normal 2 2 2 2 3 2 2 2 3" xfId="4888"/>
    <cellStyle name="Normal 2 2 2 2 3 2 2 3" xfId="1158"/>
    <cellStyle name="Normal 2 2 2 2 3 2 2 3 2" xfId="2775"/>
    <cellStyle name="Normal 2 2 2 2 3 2 2 3 2 2" xfId="5952"/>
    <cellStyle name="Normal 2 2 2 2 3 2 2 3 3" xfId="4365"/>
    <cellStyle name="Normal 2 2 2 2 3 2 2 4" xfId="2252"/>
    <cellStyle name="Normal 2 2 2 2 3 2 2 4 2" xfId="5429"/>
    <cellStyle name="Normal 2 2 2 2 3 2 2 5" xfId="3842"/>
    <cellStyle name="Normal 2 2 2 2 3 2 3" xfId="1477"/>
    <cellStyle name="Normal 2 2 2 2 3 2 3 2" xfId="3094"/>
    <cellStyle name="Normal 2 2 2 2 3 2 3 2 2" xfId="6271"/>
    <cellStyle name="Normal 2 2 2 2 3 2 3 3" xfId="4684"/>
    <cellStyle name="Normal 2 2 2 2 3 2 4" xfId="954"/>
    <cellStyle name="Normal 2 2 2 2 3 2 4 2" xfId="2571"/>
    <cellStyle name="Normal 2 2 2 2 3 2 4 2 2" xfId="5748"/>
    <cellStyle name="Normal 2 2 2 2 3 2 4 3" xfId="4161"/>
    <cellStyle name="Normal 2 2 2 2 3 2 5" xfId="2048"/>
    <cellStyle name="Normal 2 2 2 2 3 2 5 2" xfId="5225"/>
    <cellStyle name="Normal 2 2 2 2 3 2 6" xfId="3638"/>
    <cellStyle name="Normal 2 2 2 2 3 3" xfId="497"/>
    <cellStyle name="Normal 2 2 2 2 3 3 2" xfId="701"/>
    <cellStyle name="Normal 2 2 2 2 3 3 2 2" xfId="1749"/>
    <cellStyle name="Normal 2 2 2 2 3 3 2 2 2" xfId="3366"/>
    <cellStyle name="Normal 2 2 2 2 3 3 2 2 2 2" xfId="6543"/>
    <cellStyle name="Normal 2 2 2 2 3 3 2 2 3" xfId="4956"/>
    <cellStyle name="Normal 2 2 2 2 3 3 2 3" xfId="1226"/>
    <cellStyle name="Normal 2 2 2 2 3 3 2 3 2" xfId="2843"/>
    <cellStyle name="Normal 2 2 2 2 3 3 2 3 2 2" xfId="6020"/>
    <cellStyle name="Normal 2 2 2 2 3 3 2 3 3" xfId="4433"/>
    <cellStyle name="Normal 2 2 2 2 3 3 2 4" xfId="2320"/>
    <cellStyle name="Normal 2 2 2 2 3 3 2 4 2" xfId="5497"/>
    <cellStyle name="Normal 2 2 2 2 3 3 2 5" xfId="3910"/>
    <cellStyle name="Normal 2 2 2 2 3 3 3" xfId="1545"/>
    <cellStyle name="Normal 2 2 2 2 3 3 3 2" xfId="3162"/>
    <cellStyle name="Normal 2 2 2 2 3 3 3 2 2" xfId="6339"/>
    <cellStyle name="Normal 2 2 2 2 3 3 3 3" xfId="4752"/>
    <cellStyle name="Normal 2 2 2 2 3 3 4" xfId="1022"/>
    <cellStyle name="Normal 2 2 2 2 3 3 4 2" xfId="2639"/>
    <cellStyle name="Normal 2 2 2 2 3 3 4 2 2" xfId="5816"/>
    <cellStyle name="Normal 2 2 2 2 3 3 4 3" xfId="4229"/>
    <cellStyle name="Normal 2 2 2 2 3 3 5" xfId="2116"/>
    <cellStyle name="Normal 2 2 2 2 3 3 5 2" xfId="5293"/>
    <cellStyle name="Normal 2 2 2 2 3 3 6" xfId="3706"/>
    <cellStyle name="Normal 2 2 2 2 3 4" xfId="361"/>
    <cellStyle name="Normal 2 2 2 2 3 4 2" xfId="1409"/>
    <cellStyle name="Normal 2 2 2 2 3 4 2 2" xfId="3026"/>
    <cellStyle name="Normal 2 2 2 2 3 4 2 2 2" xfId="6203"/>
    <cellStyle name="Normal 2 2 2 2 3 4 2 3" xfId="4616"/>
    <cellStyle name="Normal 2 2 2 2 3 4 3" xfId="886"/>
    <cellStyle name="Normal 2 2 2 2 3 4 3 2" xfId="2503"/>
    <cellStyle name="Normal 2 2 2 2 3 4 3 2 2" xfId="5680"/>
    <cellStyle name="Normal 2 2 2 2 3 4 3 3" xfId="4093"/>
    <cellStyle name="Normal 2 2 2 2 3 4 4" xfId="1980"/>
    <cellStyle name="Normal 2 2 2 2 3 4 4 2" xfId="5157"/>
    <cellStyle name="Normal 2 2 2 2 3 4 5" xfId="3570"/>
    <cellStyle name="Normal 2 2 2 2 3 5" xfId="565"/>
    <cellStyle name="Normal 2 2 2 2 3 5 2" xfId="1613"/>
    <cellStyle name="Normal 2 2 2 2 3 5 2 2" xfId="3230"/>
    <cellStyle name="Normal 2 2 2 2 3 5 2 2 2" xfId="6407"/>
    <cellStyle name="Normal 2 2 2 2 3 5 2 3" xfId="4820"/>
    <cellStyle name="Normal 2 2 2 2 3 5 3" xfId="1090"/>
    <cellStyle name="Normal 2 2 2 2 3 5 3 2" xfId="2707"/>
    <cellStyle name="Normal 2 2 2 2 3 5 3 2 2" xfId="5884"/>
    <cellStyle name="Normal 2 2 2 2 3 5 3 3" xfId="4297"/>
    <cellStyle name="Normal 2 2 2 2 3 5 4" xfId="2184"/>
    <cellStyle name="Normal 2 2 2 2 3 5 4 2" xfId="5361"/>
    <cellStyle name="Normal 2 2 2 2 3 5 5" xfId="3774"/>
    <cellStyle name="Normal 2 2 2 2 3 6" xfId="1341"/>
    <cellStyle name="Normal 2 2 2 2 3 6 2" xfId="2958"/>
    <cellStyle name="Normal 2 2 2 2 3 6 2 2" xfId="6135"/>
    <cellStyle name="Normal 2 2 2 2 3 6 3" xfId="4548"/>
    <cellStyle name="Normal 2 2 2 2 3 7" xfId="818"/>
    <cellStyle name="Normal 2 2 2 2 3 7 2" xfId="2435"/>
    <cellStyle name="Normal 2 2 2 2 3 7 2 2" xfId="5612"/>
    <cellStyle name="Normal 2 2 2 2 3 7 3" xfId="4025"/>
    <cellStyle name="Normal 2 2 2 2 3 8" xfId="1912"/>
    <cellStyle name="Normal 2 2 2 2 3 8 2" xfId="5089"/>
    <cellStyle name="Normal 2 2 2 2 3 9" xfId="3502"/>
    <cellStyle name="Normal 2 2 2 2 4" xfId="390"/>
    <cellStyle name="Normal 2 2 2 2 4 2" xfId="594"/>
    <cellStyle name="Normal 2 2 2 2 4 2 2" xfId="1642"/>
    <cellStyle name="Normal 2 2 2 2 4 2 2 2" xfId="3259"/>
    <cellStyle name="Normal 2 2 2 2 4 2 2 2 2" xfId="6436"/>
    <cellStyle name="Normal 2 2 2 2 4 2 2 3" xfId="4849"/>
    <cellStyle name="Normal 2 2 2 2 4 2 3" xfId="1119"/>
    <cellStyle name="Normal 2 2 2 2 4 2 3 2" xfId="2736"/>
    <cellStyle name="Normal 2 2 2 2 4 2 3 2 2" xfId="5913"/>
    <cellStyle name="Normal 2 2 2 2 4 2 3 3" xfId="4326"/>
    <cellStyle name="Normal 2 2 2 2 4 2 4" xfId="2213"/>
    <cellStyle name="Normal 2 2 2 2 4 2 4 2" xfId="5390"/>
    <cellStyle name="Normal 2 2 2 2 4 2 5" xfId="3803"/>
    <cellStyle name="Normal 2 2 2 2 4 3" xfId="1438"/>
    <cellStyle name="Normal 2 2 2 2 4 3 2" xfId="3055"/>
    <cellStyle name="Normal 2 2 2 2 4 3 2 2" xfId="6232"/>
    <cellStyle name="Normal 2 2 2 2 4 3 3" xfId="4645"/>
    <cellStyle name="Normal 2 2 2 2 4 4" xfId="915"/>
    <cellStyle name="Normal 2 2 2 2 4 4 2" xfId="2532"/>
    <cellStyle name="Normal 2 2 2 2 4 4 2 2" xfId="5709"/>
    <cellStyle name="Normal 2 2 2 2 4 4 3" xfId="4122"/>
    <cellStyle name="Normal 2 2 2 2 4 5" xfId="2009"/>
    <cellStyle name="Normal 2 2 2 2 4 5 2" xfId="5186"/>
    <cellStyle name="Normal 2 2 2 2 4 6" xfId="3599"/>
    <cellStyle name="Normal 2 2 2 2 5" xfId="445"/>
    <cellStyle name="Normal 2 2 2 2 5 2" xfId="649"/>
    <cellStyle name="Normal 2 2 2 2 5 2 2" xfId="1697"/>
    <cellStyle name="Normal 2 2 2 2 5 2 2 2" xfId="3314"/>
    <cellStyle name="Normal 2 2 2 2 5 2 2 2 2" xfId="6491"/>
    <cellStyle name="Normal 2 2 2 2 5 2 2 3" xfId="4904"/>
    <cellStyle name="Normal 2 2 2 2 5 2 3" xfId="1174"/>
    <cellStyle name="Normal 2 2 2 2 5 2 3 2" xfId="2791"/>
    <cellStyle name="Normal 2 2 2 2 5 2 3 2 2" xfId="5968"/>
    <cellStyle name="Normal 2 2 2 2 5 2 3 3" xfId="4381"/>
    <cellStyle name="Normal 2 2 2 2 5 2 4" xfId="2268"/>
    <cellStyle name="Normal 2 2 2 2 5 2 4 2" xfId="5445"/>
    <cellStyle name="Normal 2 2 2 2 5 2 5" xfId="3858"/>
    <cellStyle name="Normal 2 2 2 2 5 3" xfId="1493"/>
    <cellStyle name="Normal 2 2 2 2 5 3 2" xfId="3110"/>
    <cellStyle name="Normal 2 2 2 2 5 3 2 2" xfId="6287"/>
    <cellStyle name="Normal 2 2 2 2 5 3 3" xfId="4700"/>
    <cellStyle name="Normal 2 2 2 2 5 4" xfId="970"/>
    <cellStyle name="Normal 2 2 2 2 5 4 2" xfId="2587"/>
    <cellStyle name="Normal 2 2 2 2 5 4 2 2" xfId="5764"/>
    <cellStyle name="Normal 2 2 2 2 5 4 3" xfId="4177"/>
    <cellStyle name="Normal 2 2 2 2 5 5" xfId="2064"/>
    <cellStyle name="Normal 2 2 2 2 5 5 2" xfId="5241"/>
    <cellStyle name="Normal 2 2 2 2 5 6" xfId="3654"/>
    <cellStyle name="Normal 2 2 2 2 6" xfId="309"/>
    <cellStyle name="Normal 2 2 2 2 6 2" xfId="1357"/>
    <cellStyle name="Normal 2 2 2 2 6 2 2" xfId="2974"/>
    <cellStyle name="Normal 2 2 2 2 6 2 2 2" xfId="6151"/>
    <cellStyle name="Normal 2 2 2 2 6 2 3" xfId="4564"/>
    <cellStyle name="Normal 2 2 2 2 6 3" xfId="834"/>
    <cellStyle name="Normal 2 2 2 2 6 3 2" xfId="2451"/>
    <cellStyle name="Normal 2 2 2 2 6 3 2 2" xfId="5628"/>
    <cellStyle name="Normal 2 2 2 2 6 3 3" xfId="4041"/>
    <cellStyle name="Normal 2 2 2 2 6 4" xfId="1928"/>
    <cellStyle name="Normal 2 2 2 2 6 4 2" xfId="5105"/>
    <cellStyle name="Normal 2 2 2 2 6 5" xfId="3518"/>
    <cellStyle name="Normal 2 2 2 2 7" xfId="513"/>
    <cellStyle name="Normal 2 2 2 2 7 2" xfId="1561"/>
    <cellStyle name="Normal 2 2 2 2 7 2 2" xfId="3178"/>
    <cellStyle name="Normal 2 2 2 2 7 2 2 2" xfId="6355"/>
    <cellStyle name="Normal 2 2 2 2 7 2 3" xfId="4768"/>
    <cellStyle name="Normal 2 2 2 2 7 3" xfId="1038"/>
    <cellStyle name="Normal 2 2 2 2 7 3 2" xfId="2655"/>
    <cellStyle name="Normal 2 2 2 2 7 3 2 2" xfId="5832"/>
    <cellStyle name="Normal 2 2 2 2 7 3 3" xfId="4245"/>
    <cellStyle name="Normal 2 2 2 2 7 4" xfId="2132"/>
    <cellStyle name="Normal 2 2 2 2 7 4 2" xfId="5309"/>
    <cellStyle name="Normal 2 2 2 2 7 5" xfId="3722"/>
    <cellStyle name="Normal 2 2 2 2 8" xfId="1289"/>
    <cellStyle name="Normal 2 2 2 2 8 2" xfId="2906"/>
    <cellStyle name="Normal 2 2 2 2 8 2 2" xfId="6083"/>
    <cellStyle name="Normal 2 2 2 2 8 3" xfId="4496"/>
    <cellStyle name="Normal 2 2 2 2 9" xfId="766"/>
    <cellStyle name="Normal 2 2 2 2 9 2" xfId="2383"/>
    <cellStyle name="Normal 2 2 2 2 9 2 2" xfId="5560"/>
    <cellStyle name="Normal 2 2 2 2 9 3" xfId="3973"/>
    <cellStyle name="Normal 2 2 2 3" xfId="258"/>
    <cellStyle name="Normal 2 2 2 3 10" xfId="3467"/>
    <cellStyle name="Normal 2 2 2 3 2" xfId="284"/>
    <cellStyle name="Normal 2 2 2 3 2 2" xfId="420"/>
    <cellStyle name="Normal 2 2 2 3 2 2 2" xfId="624"/>
    <cellStyle name="Normal 2 2 2 3 2 2 2 2" xfId="1672"/>
    <cellStyle name="Normal 2 2 2 3 2 2 2 2 2" xfId="3289"/>
    <cellStyle name="Normal 2 2 2 3 2 2 2 2 2 2" xfId="6466"/>
    <cellStyle name="Normal 2 2 2 3 2 2 2 2 3" xfId="4879"/>
    <cellStyle name="Normal 2 2 2 3 2 2 2 3" xfId="1149"/>
    <cellStyle name="Normal 2 2 2 3 2 2 2 3 2" xfId="2766"/>
    <cellStyle name="Normal 2 2 2 3 2 2 2 3 2 2" xfId="5943"/>
    <cellStyle name="Normal 2 2 2 3 2 2 2 3 3" xfId="4356"/>
    <cellStyle name="Normal 2 2 2 3 2 2 2 4" xfId="2243"/>
    <cellStyle name="Normal 2 2 2 3 2 2 2 4 2" xfId="5420"/>
    <cellStyle name="Normal 2 2 2 3 2 2 2 5" xfId="3833"/>
    <cellStyle name="Normal 2 2 2 3 2 2 3" xfId="1468"/>
    <cellStyle name="Normal 2 2 2 3 2 2 3 2" xfId="3085"/>
    <cellStyle name="Normal 2 2 2 3 2 2 3 2 2" xfId="6262"/>
    <cellStyle name="Normal 2 2 2 3 2 2 3 3" xfId="4675"/>
    <cellStyle name="Normal 2 2 2 3 2 2 4" xfId="945"/>
    <cellStyle name="Normal 2 2 2 3 2 2 4 2" xfId="2562"/>
    <cellStyle name="Normal 2 2 2 3 2 2 4 2 2" xfId="5739"/>
    <cellStyle name="Normal 2 2 2 3 2 2 4 3" xfId="4152"/>
    <cellStyle name="Normal 2 2 2 3 2 2 5" xfId="2039"/>
    <cellStyle name="Normal 2 2 2 3 2 2 5 2" xfId="5216"/>
    <cellStyle name="Normal 2 2 2 3 2 2 6" xfId="3629"/>
    <cellStyle name="Normal 2 2 2 3 2 3" xfId="488"/>
    <cellStyle name="Normal 2 2 2 3 2 3 2" xfId="692"/>
    <cellStyle name="Normal 2 2 2 3 2 3 2 2" xfId="1740"/>
    <cellStyle name="Normal 2 2 2 3 2 3 2 2 2" xfId="3357"/>
    <cellStyle name="Normal 2 2 2 3 2 3 2 2 2 2" xfId="6534"/>
    <cellStyle name="Normal 2 2 2 3 2 3 2 2 3" xfId="4947"/>
    <cellStyle name="Normal 2 2 2 3 2 3 2 3" xfId="1217"/>
    <cellStyle name="Normal 2 2 2 3 2 3 2 3 2" xfId="2834"/>
    <cellStyle name="Normal 2 2 2 3 2 3 2 3 2 2" xfId="6011"/>
    <cellStyle name="Normal 2 2 2 3 2 3 2 3 3" xfId="4424"/>
    <cellStyle name="Normal 2 2 2 3 2 3 2 4" xfId="2311"/>
    <cellStyle name="Normal 2 2 2 3 2 3 2 4 2" xfId="5488"/>
    <cellStyle name="Normal 2 2 2 3 2 3 2 5" xfId="3901"/>
    <cellStyle name="Normal 2 2 2 3 2 3 3" xfId="1536"/>
    <cellStyle name="Normal 2 2 2 3 2 3 3 2" xfId="3153"/>
    <cellStyle name="Normal 2 2 2 3 2 3 3 2 2" xfId="6330"/>
    <cellStyle name="Normal 2 2 2 3 2 3 3 3" xfId="4743"/>
    <cellStyle name="Normal 2 2 2 3 2 3 4" xfId="1013"/>
    <cellStyle name="Normal 2 2 2 3 2 3 4 2" xfId="2630"/>
    <cellStyle name="Normal 2 2 2 3 2 3 4 2 2" xfId="5807"/>
    <cellStyle name="Normal 2 2 2 3 2 3 4 3" xfId="4220"/>
    <cellStyle name="Normal 2 2 2 3 2 3 5" xfId="2107"/>
    <cellStyle name="Normal 2 2 2 3 2 3 5 2" xfId="5284"/>
    <cellStyle name="Normal 2 2 2 3 2 3 6" xfId="3697"/>
    <cellStyle name="Normal 2 2 2 3 2 4" xfId="352"/>
    <cellStyle name="Normal 2 2 2 3 2 4 2" xfId="1400"/>
    <cellStyle name="Normal 2 2 2 3 2 4 2 2" xfId="3017"/>
    <cellStyle name="Normal 2 2 2 3 2 4 2 2 2" xfId="6194"/>
    <cellStyle name="Normal 2 2 2 3 2 4 2 3" xfId="4607"/>
    <cellStyle name="Normal 2 2 2 3 2 4 3" xfId="877"/>
    <cellStyle name="Normal 2 2 2 3 2 4 3 2" xfId="2494"/>
    <cellStyle name="Normal 2 2 2 3 2 4 3 2 2" xfId="5671"/>
    <cellStyle name="Normal 2 2 2 3 2 4 3 3" xfId="4084"/>
    <cellStyle name="Normal 2 2 2 3 2 4 4" xfId="1971"/>
    <cellStyle name="Normal 2 2 2 3 2 4 4 2" xfId="5148"/>
    <cellStyle name="Normal 2 2 2 3 2 4 5" xfId="3561"/>
    <cellStyle name="Normal 2 2 2 3 2 5" xfId="556"/>
    <cellStyle name="Normal 2 2 2 3 2 5 2" xfId="1604"/>
    <cellStyle name="Normal 2 2 2 3 2 5 2 2" xfId="3221"/>
    <cellStyle name="Normal 2 2 2 3 2 5 2 2 2" xfId="6398"/>
    <cellStyle name="Normal 2 2 2 3 2 5 2 3" xfId="4811"/>
    <cellStyle name="Normal 2 2 2 3 2 5 3" xfId="1081"/>
    <cellStyle name="Normal 2 2 2 3 2 5 3 2" xfId="2698"/>
    <cellStyle name="Normal 2 2 2 3 2 5 3 2 2" xfId="5875"/>
    <cellStyle name="Normal 2 2 2 3 2 5 3 3" xfId="4288"/>
    <cellStyle name="Normal 2 2 2 3 2 5 4" xfId="2175"/>
    <cellStyle name="Normal 2 2 2 3 2 5 4 2" xfId="5352"/>
    <cellStyle name="Normal 2 2 2 3 2 5 5" xfId="3765"/>
    <cellStyle name="Normal 2 2 2 3 2 6" xfId="1332"/>
    <cellStyle name="Normal 2 2 2 3 2 6 2" xfId="2949"/>
    <cellStyle name="Normal 2 2 2 3 2 6 2 2" xfId="6126"/>
    <cellStyle name="Normal 2 2 2 3 2 6 3" xfId="4539"/>
    <cellStyle name="Normal 2 2 2 3 2 7" xfId="809"/>
    <cellStyle name="Normal 2 2 2 3 2 7 2" xfId="2426"/>
    <cellStyle name="Normal 2 2 2 3 2 7 2 2" xfId="5603"/>
    <cellStyle name="Normal 2 2 2 3 2 7 3" xfId="4016"/>
    <cellStyle name="Normal 2 2 2 3 2 8" xfId="1903"/>
    <cellStyle name="Normal 2 2 2 3 2 8 2" xfId="5080"/>
    <cellStyle name="Normal 2 2 2 3 2 9" xfId="3493"/>
    <cellStyle name="Normal 2 2 2 3 3" xfId="381"/>
    <cellStyle name="Normal 2 2 2 3 3 2" xfId="585"/>
    <cellStyle name="Normal 2 2 2 3 3 2 2" xfId="1633"/>
    <cellStyle name="Normal 2 2 2 3 3 2 2 2" xfId="3250"/>
    <cellStyle name="Normal 2 2 2 3 3 2 2 2 2" xfId="6427"/>
    <cellStyle name="Normal 2 2 2 3 3 2 2 3" xfId="4840"/>
    <cellStyle name="Normal 2 2 2 3 3 2 3" xfId="1110"/>
    <cellStyle name="Normal 2 2 2 3 3 2 3 2" xfId="2727"/>
    <cellStyle name="Normal 2 2 2 3 3 2 3 2 2" xfId="5904"/>
    <cellStyle name="Normal 2 2 2 3 3 2 3 3" xfId="4317"/>
    <cellStyle name="Normal 2 2 2 3 3 2 4" xfId="2204"/>
    <cellStyle name="Normal 2 2 2 3 3 2 4 2" xfId="5381"/>
    <cellStyle name="Normal 2 2 2 3 3 2 5" xfId="3794"/>
    <cellStyle name="Normal 2 2 2 3 3 3" xfId="1429"/>
    <cellStyle name="Normal 2 2 2 3 3 3 2" xfId="3046"/>
    <cellStyle name="Normal 2 2 2 3 3 3 2 2" xfId="6223"/>
    <cellStyle name="Normal 2 2 2 3 3 3 3" xfId="4636"/>
    <cellStyle name="Normal 2 2 2 3 3 4" xfId="906"/>
    <cellStyle name="Normal 2 2 2 3 3 4 2" xfId="2523"/>
    <cellStyle name="Normal 2 2 2 3 3 4 2 2" xfId="5700"/>
    <cellStyle name="Normal 2 2 2 3 3 4 3" xfId="4113"/>
    <cellStyle name="Normal 2 2 2 3 3 5" xfId="2000"/>
    <cellStyle name="Normal 2 2 2 3 3 5 2" xfId="5177"/>
    <cellStyle name="Normal 2 2 2 3 3 6" xfId="3590"/>
    <cellStyle name="Normal 2 2 2 3 4" xfId="462"/>
    <cellStyle name="Normal 2 2 2 3 4 2" xfId="666"/>
    <cellStyle name="Normal 2 2 2 3 4 2 2" xfId="1714"/>
    <cellStyle name="Normal 2 2 2 3 4 2 2 2" xfId="3331"/>
    <cellStyle name="Normal 2 2 2 3 4 2 2 2 2" xfId="6508"/>
    <cellStyle name="Normal 2 2 2 3 4 2 2 3" xfId="4921"/>
    <cellStyle name="Normal 2 2 2 3 4 2 3" xfId="1191"/>
    <cellStyle name="Normal 2 2 2 3 4 2 3 2" xfId="2808"/>
    <cellStyle name="Normal 2 2 2 3 4 2 3 2 2" xfId="5985"/>
    <cellStyle name="Normal 2 2 2 3 4 2 3 3" xfId="4398"/>
    <cellStyle name="Normal 2 2 2 3 4 2 4" xfId="2285"/>
    <cellStyle name="Normal 2 2 2 3 4 2 4 2" xfId="5462"/>
    <cellStyle name="Normal 2 2 2 3 4 2 5" xfId="3875"/>
    <cellStyle name="Normal 2 2 2 3 4 3" xfId="1510"/>
    <cellStyle name="Normal 2 2 2 3 4 3 2" xfId="3127"/>
    <cellStyle name="Normal 2 2 2 3 4 3 2 2" xfId="6304"/>
    <cellStyle name="Normal 2 2 2 3 4 3 3" xfId="4717"/>
    <cellStyle name="Normal 2 2 2 3 4 4" xfId="987"/>
    <cellStyle name="Normal 2 2 2 3 4 4 2" xfId="2604"/>
    <cellStyle name="Normal 2 2 2 3 4 4 2 2" xfId="5781"/>
    <cellStyle name="Normal 2 2 2 3 4 4 3" xfId="4194"/>
    <cellStyle name="Normal 2 2 2 3 4 5" xfId="2081"/>
    <cellStyle name="Normal 2 2 2 3 4 5 2" xfId="5258"/>
    <cellStyle name="Normal 2 2 2 3 4 6" xfId="3671"/>
    <cellStyle name="Normal 2 2 2 3 5" xfId="326"/>
    <cellStyle name="Normal 2 2 2 3 5 2" xfId="1374"/>
    <cellStyle name="Normal 2 2 2 3 5 2 2" xfId="2991"/>
    <cellStyle name="Normal 2 2 2 3 5 2 2 2" xfId="6168"/>
    <cellStyle name="Normal 2 2 2 3 5 2 3" xfId="4581"/>
    <cellStyle name="Normal 2 2 2 3 5 3" xfId="851"/>
    <cellStyle name="Normal 2 2 2 3 5 3 2" xfId="2468"/>
    <cellStyle name="Normal 2 2 2 3 5 3 2 2" xfId="5645"/>
    <cellStyle name="Normal 2 2 2 3 5 3 3" xfId="4058"/>
    <cellStyle name="Normal 2 2 2 3 5 4" xfId="1945"/>
    <cellStyle name="Normal 2 2 2 3 5 4 2" xfId="5122"/>
    <cellStyle name="Normal 2 2 2 3 5 5" xfId="3535"/>
    <cellStyle name="Normal 2 2 2 3 6" xfId="530"/>
    <cellStyle name="Normal 2 2 2 3 6 2" xfId="1578"/>
    <cellStyle name="Normal 2 2 2 3 6 2 2" xfId="3195"/>
    <cellStyle name="Normal 2 2 2 3 6 2 2 2" xfId="6372"/>
    <cellStyle name="Normal 2 2 2 3 6 2 3" xfId="4785"/>
    <cellStyle name="Normal 2 2 2 3 6 3" xfId="1055"/>
    <cellStyle name="Normal 2 2 2 3 6 3 2" xfId="2672"/>
    <cellStyle name="Normal 2 2 2 3 6 3 2 2" xfId="5849"/>
    <cellStyle name="Normal 2 2 2 3 6 3 3" xfId="4262"/>
    <cellStyle name="Normal 2 2 2 3 6 4" xfId="2149"/>
    <cellStyle name="Normal 2 2 2 3 6 4 2" xfId="5326"/>
    <cellStyle name="Normal 2 2 2 3 6 5" xfId="3739"/>
    <cellStyle name="Normal 2 2 2 3 7" xfId="1306"/>
    <cellStyle name="Normal 2 2 2 3 7 2" xfId="2923"/>
    <cellStyle name="Normal 2 2 2 3 7 2 2" xfId="6100"/>
    <cellStyle name="Normal 2 2 2 3 7 3" xfId="4513"/>
    <cellStyle name="Normal 2 2 2 3 8" xfId="783"/>
    <cellStyle name="Normal 2 2 2 3 8 2" xfId="2400"/>
    <cellStyle name="Normal 2 2 2 3 8 2 2" xfId="5577"/>
    <cellStyle name="Normal 2 2 2 3 8 3" xfId="3990"/>
    <cellStyle name="Normal 2 2 2 3 9" xfId="1877"/>
    <cellStyle name="Normal 2 2 2 3 9 2" xfId="5054"/>
    <cellStyle name="Normal 2 2 2 4" xfId="247"/>
    <cellStyle name="Normal 2 2 2 4 2" xfId="362"/>
    <cellStyle name="Normal 2 2 2 4 2 2" xfId="566"/>
    <cellStyle name="Normal 2 2 2 4 2 2 2" xfId="1614"/>
    <cellStyle name="Normal 2 2 2 4 2 2 2 2" xfId="3231"/>
    <cellStyle name="Normal 2 2 2 4 2 2 2 2 2" xfId="6408"/>
    <cellStyle name="Normal 2 2 2 4 2 2 2 3" xfId="4821"/>
    <cellStyle name="Normal 2 2 2 4 2 2 3" xfId="1091"/>
    <cellStyle name="Normal 2 2 2 4 2 2 3 2" xfId="2708"/>
    <cellStyle name="Normal 2 2 2 4 2 2 3 2 2" xfId="5885"/>
    <cellStyle name="Normal 2 2 2 4 2 2 3 3" xfId="4298"/>
    <cellStyle name="Normal 2 2 2 4 2 2 4" xfId="2185"/>
    <cellStyle name="Normal 2 2 2 4 2 2 4 2" xfId="5362"/>
    <cellStyle name="Normal 2 2 2 4 2 2 5" xfId="3775"/>
    <cellStyle name="Normal 2 2 2 4 2 3" xfId="1410"/>
    <cellStyle name="Normal 2 2 2 4 2 3 2" xfId="3027"/>
    <cellStyle name="Normal 2 2 2 4 2 3 2 2" xfId="6204"/>
    <cellStyle name="Normal 2 2 2 4 2 3 3" xfId="4617"/>
    <cellStyle name="Normal 2 2 2 4 2 4" xfId="887"/>
    <cellStyle name="Normal 2 2 2 4 2 4 2" xfId="2504"/>
    <cellStyle name="Normal 2 2 2 4 2 4 2 2" xfId="5681"/>
    <cellStyle name="Normal 2 2 2 4 2 4 3" xfId="4094"/>
    <cellStyle name="Normal 2 2 2 4 2 5" xfId="1981"/>
    <cellStyle name="Normal 2 2 2 4 2 5 2" xfId="5158"/>
    <cellStyle name="Normal 2 2 2 4 2 6" xfId="3571"/>
    <cellStyle name="Normal 2 2 2 4 3" xfId="455"/>
    <cellStyle name="Normal 2 2 2 4 3 2" xfId="659"/>
    <cellStyle name="Normal 2 2 2 4 3 2 2" xfId="1707"/>
    <cellStyle name="Normal 2 2 2 4 3 2 2 2" xfId="3324"/>
    <cellStyle name="Normal 2 2 2 4 3 2 2 2 2" xfId="6501"/>
    <cellStyle name="Normal 2 2 2 4 3 2 2 3" xfId="4914"/>
    <cellStyle name="Normal 2 2 2 4 3 2 3" xfId="1184"/>
    <cellStyle name="Normal 2 2 2 4 3 2 3 2" xfId="2801"/>
    <cellStyle name="Normal 2 2 2 4 3 2 3 2 2" xfId="5978"/>
    <cellStyle name="Normal 2 2 2 4 3 2 3 3" xfId="4391"/>
    <cellStyle name="Normal 2 2 2 4 3 2 4" xfId="2278"/>
    <cellStyle name="Normal 2 2 2 4 3 2 4 2" xfId="5455"/>
    <cellStyle name="Normal 2 2 2 4 3 2 5" xfId="3868"/>
    <cellStyle name="Normal 2 2 2 4 3 3" xfId="1503"/>
    <cellStyle name="Normal 2 2 2 4 3 3 2" xfId="3120"/>
    <cellStyle name="Normal 2 2 2 4 3 3 2 2" xfId="6297"/>
    <cellStyle name="Normal 2 2 2 4 3 3 3" xfId="4710"/>
    <cellStyle name="Normal 2 2 2 4 3 4" xfId="980"/>
    <cellStyle name="Normal 2 2 2 4 3 4 2" xfId="2597"/>
    <cellStyle name="Normal 2 2 2 4 3 4 2 2" xfId="5774"/>
    <cellStyle name="Normal 2 2 2 4 3 4 3" xfId="4187"/>
    <cellStyle name="Normal 2 2 2 4 3 5" xfId="2074"/>
    <cellStyle name="Normal 2 2 2 4 3 5 2" xfId="5251"/>
    <cellStyle name="Normal 2 2 2 4 3 6" xfId="3664"/>
    <cellStyle name="Normal 2 2 2 4 4" xfId="319"/>
    <cellStyle name="Normal 2 2 2 4 4 2" xfId="1367"/>
    <cellStyle name="Normal 2 2 2 4 4 2 2" xfId="2984"/>
    <cellStyle name="Normal 2 2 2 4 4 2 2 2" xfId="6161"/>
    <cellStyle name="Normal 2 2 2 4 4 2 3" xfId="4574"/>
    <cellStyle name="Normal 2 2 2 4 4 3" xfId="844"/>
    <cellStyle name="Normal 2 2 2 4 4 3 2" xfId="2461"/>
    <cellStyle name="Normal 2 2 2 4 4 3 2 2" xfId="5638"/>
    <cellStyle name="Normal 2 2 2 4 4 3 3" xfId="4051"/>
    <cellStyle name="Normal 2 2 2 4 4 4" xfId="1938"/>
    <cellStyle name="Normal 2 2 2 4 4 4 2" xfId="5115"/>
    <cellStyle name="Normal 2 2 2 4 4 5" xfId="3528"/>
    <cellStyle name="Normal 2 2 2 4 5" xfId="523"/>
    <cellStyle name="Normal 2 2 2 4 5 2" xfId="1571"/>
    <cellStyle name="Normal 2 2 2 4 5 2 2" xfId="3188"/>
    <cellStyle name="Normal 2 2 2 4 5 2 2 2" xfId="6365"/>
    <cellStyle name="Normal 2 2 2 4 5 2 3" xfId="4778"/>
    <cellStyle name="Normal 2 2 2 4 5 3" xfId="1048"/>
    <cellStyle name="Normal 2 2 2 4 5 3 2" xfId="2665"/>
    <cellStyle name="Normal 2 2 2 4 5 3 2 2" xfId="5842"/>
    <cellStyle name="Normal 2 2 2 4 5 3 3" xfId="4255"/>
    <cellStyle name="Normal 2 2 2 4 5 4" xfId="2142"/>
    <cellStyle name="Normal 2 2 2 4 5 4 2" xfId="5319"/>
    <cellStyle name="Normal 2 2 2 4 5 5" xfId="3732"/>
    <cellStyle name="Normal 2 2 2 4 6" xfId="1299"/>
    <cellStyle name="Normal 2 2 2 4 6 2" xfId="2916"/>
    <cellStyle name="Normal 2 2 2 4 6 2 2" xfId="6093"/>
    <cellStyle name="Normal 2 2 2 4 6 3" xfId="4506"/>
    <cellStyle name="Normal 2 2 2 4 7" xfId="776"/>
    <cellStyle name="Normal 2 2 2 4 7 2" xfId="2393"/>
    <cellStyle name="Normal 2 2 2 4 7 2 2" xfId="5570"/>
    <cellStyle name="Normal 2 2 2 4 7 3" xfId="3983"/>
    <cellStyle name="Normal 2 2 2 4 8" xfId="1870"/>
    <cellStyle name="Normal 2 2 2 4 8 2" xfId="5047"/>
    <cellStyle name="Normal 2 2 2 4 9" xfId="3460"/>
    <cellStyle name="Normal 2 2 2 5" xfId="277"/>
    <cellStyle name="Normal 2 2 2 5 2" xfId="413"/>
    <cellStyle name="Normal 2 2 2 5 2 2" xfId="617"/>
    <cellStyle name="Normal 2 2 2 5 2 2 2" xfId="1665"/>
    <cellStyle name="Normal 2 2 2 5 2 2 2 2" xfId="3282"/>
    <cellStyle name="Normal 2 2 2 5 2 2 2 2 2" xfId="6459"/>
    <cellStyle name="Normal 2 2 2 5 2 2 2 3" xfId="4872"/>
    <cellStyle name="Normal 2 2 2 5 2 2 3" xfId="1142"/>
    <cellStyle name="Normal 2 2 2 5 2 2 3 2" xfId="2759"/>
    <cellStyle name="Normal 2 2 2 5 2 2 3 2 2" xfId="5936"/>
    <cellStyle name="Normal 2 2 2 5 2 2 3 3" xfId="4349"/>
    <cellStyle name="Normal 2 2 2 5 2 2 4" xfId="2236"/>
    <cellStyle name="Normal 2 2 2 5 2 2 4 2" xfId="5413"/>
    <cellStyle name="Normal 2 2 2 5 2 2 5" xfId="3826"/>
    <cellStyle name="Normal 2 2 2 5 2 3" xfId="1461"/>
    <cellStyle name="Normal 2 2 2 5 2 3 2" xfId="3078"/>
    <cellStyle name="Normal 2 2 2 5 2 3 2 2" xfId="6255"/>
    <cellStyle name="Normal 2 2 2 5 2 3 3" xfId="4668"/>
    <cellStyle name="Normal 2 2 2 5 2 4" xfId="938"/>
    <cellStyle name="Normal 2 2 2 5 2 4 2" xfId="2555"/>
    <cellStyle name="Normal 2 2 2 5 2 4 2 2" xfId="5732"/>
    <cellStyle name="Normal 2 2 2 5 2 4 3" xfId="4145"/>
    <cellStyle name="Normal 2 2 2 5 2 5" xfId="2032"/>
    <cellStyle name="Normal 2 2 2 5 2 5 2" xfId="5209"/>
    <cellStyle name="Normal 2 2 2 5 2 6" xfId="3622"/>
    <cellStyle name="Normal 2 2 2 5 3" xfId="481"/>
    <cellStyle name="Normal 2 2 2 5 3 2" xfId="685"/>
    <cellStyle name="Normal 2 2 2 5 3 2 2" xfId="1733"/>
    <cellStyle name="Normal 2 2 2 5 3 2 2 2" xfId="3350"/>
    <cellStyle name="Normal 2 2 2 5 3 2 2 2 2" xfId="6527"/>
    <cellStyle name="Normal 2 2 2 5 3 2 2 3" xfId="4940"/>
    <cellStyle name="Normal 2 2 2 5 3 2 3" xfId="1210"/>
    <cellStyle name="Normal 2 2 2 5 3 2 3 2" xfId="2827"/>
    <cellStyle name="Normal 2 2 2 5 3 2 3 2 2" xfId="6004"/>
    <cellStyle name="Normal 2 2 2 5 3 2 3 3" xfId="4417"/>
    <cellStyle name="Normal 2 2 2 5 3 2 4" xfId="2304"/>
    <cellStyle name="Normal 2 2 2 5 3 2 4 2" xfId="5481"/>
    <cellStyle name="Normal 2 2 2 5 3 2 5" xfId="3894"/>
    <cellStyle name="Normal 2 2 2 5 3 3" xfId="1529"/>
    <cellStyle name="Normal 2 2 2 5 3 3 2" xfId="3146"/>
    <cellStyle name="Normal 2 2 2 5 3 3 2 2" xfId="6323"/>
    <cellStyle name="Normal 2 2 2 5 3 3 3" xfId="4736"/>
    <cellStyle name="Normal 2 2 2 5 3 4" xfId="1006"/>
    <cellStyle name="Normal 2 2 2 5 3 4 2" xfId="2623"/>
    <cellStyle name="Normal 2 2 2 5 3 4 2 2" xfId="5800"/>
    <cellStyle name="Normal 2 2 2 5 3 4 3" xfId="4213"/>
    <cellStyle name="Normal 2 2 2 5 3 5" xfId="2100"/>
    <cellStyle name="Normal 2 2 2 5 3 5 2" xfId="5277"/>
    <cellStyle name="Normal 2 2 2 5 3 6" xfId="3690"/>
    <cellStyle name="Normal 2 2 2 5 4" xfId="345"/>
    <cellStyle name="Normal 2 2 2 5 4 2" xfId="1393"/>
    <cellStyle name="Normal 2 2 2 5 4 2 2" xfId="3010"/>
    <cellStyle name="Normal 2 2 2 5 4 2 2 2" xfId="6187"/>
    <cellStyle name="Normal 2 2 2 5 4 2 3" xfId="4600"/>
    <cellStyle name="Normal 2 2 2 5 4 3" xfId="870"/>
    <cellStyle name="Normal 2 2 2 5 4 3 2" xfId="2487"/>
    <cellStyle name="Normal 2 2 2 5 4 3 2 2" xfId="5664"/>
    <cellStyle name="Normal 2 2 2 5 4 3 3" xfId="4077"/>
    <cellStyle name="Normal 2 2 2 5 4 4" xfId="1964"/>
    <cellStyle name="Normal 2 2 2 5 4 4 2" xfId="5141"/>
    <cellStyle name="Normal 2 2 2 5 4 5" xfId="3554"/>
    <cellStyle name="Normal 2 2 2 5 5" xfId="549"/>
    <cellStyle name="Normal 2 2 2 5 5 2" xfId="1597"/>
    <cellStyle name="Normal 2 2 2 5 5 2 2" xfId="3214"/>
    <cellStyle name="Normal 2 2 2 5 5 2 2 2" xfId="6391"/>
    <cellStyle name="Normal 2 2 2 5 5 2 3" xfId="4804"/>
    <cellStyle name="Normal 2 2 2 5 5 3" xfId="1074"/>
    <cellStyle name="Normal 2 2 2 5 5 3 2" xfId="2691"/>
    <cellStyle name="Normal 2 2 2 5 5 3 2 2" xfId="5868"/>
    <cellStyle name="Normal 2 2 2 5 5 3 3" xfId="4281"/>
    <cellStyle name="Normal 2 2 2 5 5 4" xfId="2168"/>
    <cellStyle name="Normal 2 2 2 5 5 4 2" xfId="5345"/>
    <cellStyle name="Normal 2 2 2 5 5 5" xfId="3758"/>
    <cellStyle name="Normal 2 2 2 5 6" xfId="1325"/>
    <cellStyle name="Normal 2 2 2 5 6 2" xfId="2942"/>
    <cellStyle name="Normal 2 2 2 5 6 2 2" xfId="6119"/>
    <cellStyle name="Normal 2 2 2 5 6 3" xfId="4532"/>
    <cellStyle name="Normal 2 2 2 5 7" xfId="802"/>
    <cellStyle name="Normal 2 2 2 5 7 2" xfId="2419"/>
    <cellStyle name="Normal 2 2 2 5 7 2 2" xfId="5596"/>
    <cellStyle name="Normal 2 2 2 5 7 3" xfId="4009"/>
    <cellStyle name="Normal 2 2 2 5 8" xfId="1896"/>
    <cellStyle name="Normal 2 2 2 5 8 2" xfId="5073"/>
    <cellStyle name="Normal 2 2 2 5 9" xfId="3486"/>
    <cellStyle name="Normal 2 2 2 6" xfId="373"/>
    <cellStyle name="Normal 2 2 2 6 2" xfId="577"/>
    <cellStyle name="Normal 2 2 2 6 2 2" xfId="1625"/>
    <cellStyle name="Normal 2 2 2 6 2 2 2" xfId="3242"/>
    <cellStyle name="Normal 2 2 2 6 2 2 2 2" xfId="6419"/>
    <cellStyle name="Normal 2 2 2 6 2 2 3" xfId="4832"/>
    <cellStyle name="Normal 2 2 2 6 2 3" xfId="1102"/>
    <cellStyle name="Normal 2 2 2 6 2 3 2" xfId="2719"/>
    <cellStyle name="Normal 2 2 2 6 2 3 2 2" xfId="5896"/>
    <cellStyle name="Normal 2 2 2 6 2 3 3" xfId="4309"/>
    <cellStyle name="Normal 2 2 2 6 2 4" xfId="2196"/>
    <cellStyle name="Normal 2 2 2 6 2 4 2" xfId="5373"/>
    <cellStyle name="Normal 2 2 2 6 2 5" xfId="3786"/>
    <cellStyle name="Normal 2 2 2 6 3" xfId="1421"/>
    <cellStyle name="Normal 2 2 2 6 3 2" xfId="3038"/>
    <cellStyle name="Normal 2 2 2 6 3 2 2" xfId="6215"/>
    <cellStyle name="Normal 2 2 2 6 3 3" xfId="4628"/>
    <cellStyle name="Normal 2 2 2 6 4" xfId="898"/>
    <cellStyle name="Normal 2 2 2 6 4 2" xfId="2515"/>
    <cellStyle name="Normal 2 2 2 6 4 2 2" xfId="5692"/>
    <cellStyle name="Normal 2 2 2 6 4 3" xfId="4105"/>
    <cellStyle name="Normal 2 2 2 6 5" xfId="1992"/>
    <cellStyle name="Normal 2 2 2 6 5 2" xfId="5169"/>
    <cellStyle name="Normal 2 2 2 6 6" xfId="3582"/>
    <cellStyle name="Normal 2 2 2 7" xfId="436"/>
    <cellStyle name="Normal 2 2 2 7 2" xfId="640"/>
    <cellStyle name="Normal 2 2 2 7 2 2" xfId="1688"/>
    <cellStyle name="Normal 2 2 2 7 2 2 2" xfId="3305"/>
    <cellStyle name="Normal 2 2 2 7 2 2 2 2" xfId="6482"/>
    <cellStyle name="Normal 2 2 2 7 2 2 3" xfId="4895"/>
    <cellStyle name="Normal 2 2 2 7 2 3" xfId="1165"/>
    <cellStyle name="Normal 2 2 2 7 2 3 2" xfId="2782"/>
    <cellStyle name="Normal 2 2 2 7 2 3 2 2" xfId="5959"/>
    <cellStyle name="Normal 2 2 2 7 2 3 3" xfId="4372"/>
    <cellStyle name="Normal 2 2 2 7 2 4" xfId="2259"/>
    <cellStyle name="Normal 2 2 2 7 2 4 2" xfId="5436"/>
    <cellStyle name="Normal 2 2 2 7 2 5" xfId="3849"/>
    <cellStyle name="Normal 2 2 2 7 3" xfId="1484"/>
    <cellStyle name="Normal 2 2 2 7 3 2" xfId="3101"/>
    <cellStyle name="Normal 2 2 2 7 3 2 2" xfId="6278"/>
    <cellStyle name="Normal 2 2 2 7 3 3" xfId="4691"/>
    <cellStyle name="Normal 2 2 2 7 4" xfId="961"/>
    <cellStyle name="Normal 2 2 2 7 4 2" xfId="2578"/>
    <cellStyle name="Normal 2 2 2 7 4 2 2" xfId="5755"/>
    <cellStyle name="Normal 2 2 2 7 4 3" xfId="4168"/>
    <cellStyle name="Normal 2 2 2 7 5" xfId="2055"/>
    <cellStyle name="Normal 2 2 2 7 5 2" xfId="5232"/>
    <cellStyle name="Normal 2 2 2 7 6" xfId="3645"/>
    <cellStyle name="Normal 2 2 2 7 7" xfId="8127"/>
    <cellStyle name="Normal 2 2 2 7 7 2" xfId="9584"/>
    <cellStyle name="Normal 2 2 2 7 8" xfId="8772"/>
    <cellStyle name="Normal 2 2 2 8" xfId="300"/>
    <cellStyle name="Normal 2 2 2 8 2" xfId="1348"/>
    <cellStyle name="Normal 2 2 2 8 2 2" xfId="2965"/>
    <cellStyle name="Normal 2 2 2 8 2 2 2" xfId="6142"/>
    <cellStyle name="Normal 2 2 2 8 2 3" xfId="4555"/>
    <cellStyle name="Normal 2 2 2 8 3" xfId="825"/>
    <cellStyle name="Normal 2 2 2 8 3 2" xfId="2442"/>
    <cellStyle name="Normal 2 2 2 8 3 2 2" xfId="5619"/>
    <cellStyle name="Normal 2 2 2 8 3 3" xfId="4032"/>
    <cellStyle name="Normal 2 2 2 8 4" xfId="1919"/>
    <cellStyle name="Normal 2 2 2 8 4 2" xfId="5096"/>
    <cellStyle name="Normal 2 2 2 8 5" xfId="3509"/>
    <cellStyle name="Normal 2 2 2 9" xfId="504"/>
    <cellStyle name="Normal 2 2 2 9 2" xfId="1552"/>
    <cellStyle name="Normal 2 2 2 9 2 2" xfId="3169"/>
    <cellStyle name="Normal 2 2 2 9 2 2 2" xfId="6346"/>
    <cellStyle name="Normal 2 2 2 9 2 3" xfId="4759"/>
    <cellStyle name="Normal 2 2 2 9 3" xfId="1029"/>
    <cellStyle name="Normal 2 2 2 9 3 2" xfId="2646"/>
    <cellStyle name="Normal 2 2 2 9 3 2 2" xfId="5823"/>
    <cellStyle name="Normal 2 2 2 9 3 3" xfId="4236"/>
    <cellStyle name="Normal 2 2 2 9 4" xfId="2123"/>
    <cellStyle name="Normal 2 2 2 9 4 2" xfId="5300"/>
    <cellStyle name="Normal 2 2 2 9 5" xfId="3713"/>
    <cellStyle name="Normal 2 2 3" xfId="185"/>
    <cellStyle name="Normal 2 2 3 10" xfId="762"/>
    <cellStyle name="Normal 2 2 3 10 2" xfId="2379"/>
    <cellStyle name="Normal 2 2 3 10 2 2" xfId="5556"/>
    <cellStyle name="Normal 2 2 3 10 3" xfId="3969"/>
    <cellStyle name="Normal 2 2 3 11" xfId="1856"/>
    <cellStyle name="Normal 2 2 3 11 2" xfId="5033"/>
    <cellStyle name="Normal 2 2 3 12" xfId="3446"/>
    <cellStyle name="Normal 2 2 3 2" xfId="263"/>
    <cellStyle name="Normal 2 2 3 2 10" xfId="3472"/>
    <cellStyle name="Normal 2 2 3 2 2" xfId="289"/>
    <cellStyle name="Normal 2 2 3 2 2 2" xfId="425"/>
    <cellStyle name="Normal 2 2 3 2 2 2 2" xfId="629"/>
    <cellStyle name="Normal 2 2 3 2 2 2 2 2" xfId="1677"/>
    <cellStyle name="Normal 2 2 3 2 2 2 2 2 2" xfId="3294"/>
    <cellStyle name="Normal 2 2 3 2 2 2 2 2 2 2" xfId="6471"/>
    <cellStyle name="Normal 2 2 3 2 2 2 2 2 3" xfId="4884"/>
    <cellStyle name="Normal 2 2 3 2 2 2 2 3" xfId="1154"/>
    <cellStyle name="Normal 2 2 3 2 2 2 2 3 2" xfId="2771"/>
    <cellStyle name="Normal 2 2 3 2 2 2 2 3 2 2" xfId="5948"/>
    <cellStyle name="Normal 2 2 3 2 2 2 2 3 3" xfId="4361"/>
    <cellStyle name="Normal 2 2 3 2 2 2 2 4" xfId="2248"/>
    <cellStyle name="Normal 2 2 3 2 2 2 2 4 2" xfId="5425"/>
    <cellStyle name="Normal 2 2 3 2 2 2 2 5" xfId="3838"/>
    <cellStyle name="Normal 2 2 3 2 2 2 3" xfId="1473"/>
    <cellStyle name="Normal 2 2 3 2 2 2 3 2" xfId="3090"/>
    <cellStyle name="Normal 2 2 3 2 2 2 3 2 2" xfId="6267"/>
    <cellStyle name="Normal 2 2 3 2 2 2 3 3" xfId="4680"/>
    <cellStyle name="Normal 2 2 3 2 2 2 4" xfId="950"/>
    <cellStyle name="Normal 2 2 3 2 2 2 4 2" xfId="2567"/>
    <cellStyle name="Normal 2 2 3 2 2 2 4 2 2" xfId="5744"/>
    <cellStyle name="Normal 2 2 3 2 2 2 4 3" xfId="4157"/>
    <cellStyle name="Normal 2 2 3 2 2 2 5" xfId="2044"/>
    <cellStyle name="Normal 2 2 3 2 2 2 5 2" xfId="5221"/>
    <cellStyle name="Normal 2 2 3 2 2 2 6" xfId="3634"/>
    <cellStyle name="Normal 2 2 3 2 2 3" xfId="493"/>
    <cellStyle name="Normal 2 2 3 2 2 3 2" xfId="697"/>
    <cellStyle name="Normal 2 2 3 2 2 3 2 2" xfId="1745"/>
    <cellStyle name="Normal 2 2 3 2 2 3 2 2 2" xfId="3362"/>
    <cellStyle name="Normal 2 2 3 2 2 3 2 2 2 2" xfId="6539"/>
    <cellStyle name="Normal 2 2 3 2 2 3 2 2 3" xfId="4952"/>
    <cellStyle name="Normal 2 2 3 2 2 3 2 3" xfId="1222"/>
    <cellStyle name="Normal 2 2 3 2 2 3 2 3 2" xfId="2839"/>
    <cellStyle name="Normal 2 2 3 2 2 3 2 3 2 2" xfId="6016"/>
    <cellStyle name="Normal 2 2 3 2 2 3 2 3 3" xfId="4429"/>
    <cellStyle name="Normal 2 2 3 2 2 3 2 4" xfId="2316"/>
    <cellStyle name="Normal 2 2 3 2 2 3 2 4 2" xfId="5493"/>
    <cellStyle name="Normal 2 2 3 2 2 3 2 5" xfId="3906"/>
    <cellStyle name="Normal 2 2 3 2 2 3 3" xfId="1541"/>
    <cellStyle name="Normal 2 2 3 2 2 3 3 2" xfId="3158"/>
    <cellStyle name="Normal 2 2 3 2 2 3 3 2 2" xfId="6335"/>
    <cellStyle name="Normal 2 2 3 2 2 3 3 3" xfId="4748"/>
    <cellStyle name="Normal 2 2 3 2 2 3 4" xfId="1018"/>
    <cellStyle name="Normal 2 2 3 2 2 3 4 2" xfId="2635"/>
    <cellStyle name="Normal 2 2 3 2 2 3 4 2 2" xfId="5812"/>
    <cellStyle name="Normal 2 2 3 2 2 3 4 3" xfId="4225"/>
    <cellStyle name="Normal 2 2 3 2 2 3 5" xfId="2112"/>
    <cellStyle name="Normal 2 2 3 2 2 3 5 2" xfId="5289"/>
    <cellStyle name="Normal 2 2 3 2 2 3 6" xfId="3702"/>
    <cellStyle name="Normal 2 2 3 2 2 4" xfId="357"/>
    <cellStyle name="Normal 2 2 3 2 2 4 2" xfId="1405"/>
    <cellStyle name="Normal 2 2 3 2 2 4 2 2" xfId="3022"/>
    <cellStyle name="Normal 2 2 3 2 2 4 2 2 2" xfId="6199"/>
    <cellStyle name="Normal 2 2 3 2 2 4 2 3" xfId="4612"/>
    <cellStyle name="Normal 2 2 3 2 2 4 3" xfId="882"/>
    <cellStyle name="Normal 2 2 3 2 2 4 3 2" xfId="2499"/>
    <cellStyle name="Normal 2 2 3 2 2 4 3 2 2" xfId="5676"/>
    <cellStyle name="Normal 2 2 3 2 2 4 3 3" xfId="4089"/>
    <cellStyle name="Normal 2 2 3 2 2 4 4" xfId="1976"/>
    <cellStyle name="Normal 2 2 3 2 2 4 4 2" xfId="5153"/>
    <cellStyle name="Normal 2 2 3 2 2 4 5" xfId="3566"/>
    <cellStyle name="Normal 2 2 3 2 2 5" xfId="561"/>
    <cellStyle name="Normal 2 2 3 2 2 5 2" xfId="1609"/>
    <cellStyle name="Normal 2 2 3 2 2 5 2 2" xfId="3226"/>
    <cellStyle name="Normal 2 2 3 2 2 5 2 2 2" xfId="6403"/>
    <cellStyle name="Normal 2 2 3 2 2 5 2 3" xfId="4816"/>
    <cellStyle name="Normal 2 2 3 2 2 5 3" xfId="1086"/>
    <cellStyle name="Normal 2 2 3 2 2 5 3 2" xfId="2703"/>
    <cellStyle name="Normal 2 2 3 2 2 5 3 2 2" xfId="5880"/>
    <cellStyle name="Normal 2 2 3 2 2 5 3 3" xfId="4293"/>
    <cellStyle name="Normal 2 2 3 2 2 5 4" xfId="2180"/>
    <cellStyle name="Normal 2 2 3 2 2 5 4 2" xfId="5357"/>
    <cellStyle name="Normal 2 2 3 2 2 5 5" xfId="3770"/>
    <cellStyle name="Normal 2 2 3 2 2 6" xfId="1337"/>
    <cellStyle name="Normal 2 2 3 2 2 6 2" xfId="2954"/>
    <cellStyle name="Normal 2 2 3 2 2 6 2 2" xfId="6131"/>
    <cellStyle name="Normal 2 2 3 2 2 6 3" xfId="4544"/>
    <cellStyle name="Normal 2 2 3 2 2 7" xfId="814"/>
    <cellStyle name="Normal 2 2 3 2 2 7 2" xfId="2431"/>
    <cellStyle name="Normal 2 2 3 2 2 7 2 2" xfId="5608"/>
    <cellStyle name="Normal 2 2 3 2 2 7 3" xfId="4021"/>
    <cellStyle name="Normal 2 2 3 2 2 8" xfId="1908"/>
    <cellStyle name="Normal 2 2 3 2 2 8 2" xfId="5085"/>
    <cellStyle name="Normal 2 2 3 2 2 9" xfId="3498"/>
    <cellStyle name="Normal 2 2 3 2 3" xfId="386"/>
    <cellStyle name="Normal 2 2 3 2 3 2" xfId="590"/>
    <cellStyle name="Normal 2 2 3 2 3 2 2" xfId="1638"/>
    <cellStyle name="Normal 2 2 3 2 3 2 2 2" xfId="3255"/>
    <cellStyle name="Normal 2 2 3 2 3 2 2 2 2" xfId="6432"/>
    <cellStyle name="Normal 2 2 3 2 3 2 2 3" xfId="4845"/>
    <cellStyle name="Normal 2 2 3 2 3 2 3" xfId="1115"/>
    <cellStyle name="Normal 2 2 3 2 3 2 3 2" xfId="2732"/>
    <cellStyle name="Normal 2 2 3 2 3 2 3 2 2" xfId="5909"/>
    <cellStyle name="Normal 2 2 3 2 3 2 3 3" xfId="4322"/>
    <cellStyle name="Normal 2 2 3 2 3 2 4" xfId="2209"/>
    <cellStyle name="Normal 2 2 3 2 3 2 4 2" xfId="5386"/>
    <cellStyle name="Normal 2 2 3 2 3 2 5" xfId="3799"/>
    <cellStyle name="Normal 2 2 3 2 3 3" xfId="1434"/>
    <cellStyle name="Normal 2 2 3 2 3 3 2" xfId="3051"/>
    <cellStyle name="Normal 2 2 3 2 3 3 2 2" xfId="6228"/>
    <cellStyle name="Normal 2 2 3 2 3 3 3" xfId="4641"/>
    <cellStyle name="Normal 2 2 3 2 3 4" xfId="911"/>
    <cellStyle name="Normal 2 2 3 2 3 4 2" xfId="2528"/>
    <cellStyle name="Normal 2 2 3 2 3 4 2 2" xfId="5705"/>
    <cellStyle name="Normal 2 2 3 2 3 4 3" xfId="4118"/>
    <cellStyle name="Normal 2 2 3 2 3 5" xfId="2005"/>
    <cellStyle name="Normal 2 2 3 2 3 5 2" xfId="5182"/>
    <cellStyle name="Normal 2 2 3 2 3 6" xfId="3595"/>
    <cellStyle name="Normal 2 2 3 2 4" xfId="467"/>
    <cellStyle name="Normal 2 2 3 2 4 2" xfId="671"/>
    <cellStyle name="Normal 2 2 3 2 4 2 2" xfId="1719"/>
    <cellStyle name="Normal 2 2 3 2 4 2 2 2" xfId="3336"/>
    <cellStyle name="Normal 2 2 3 2 4 2 2 2 2" xfId="6513"/>
    <cellStyle name="Normal 2 2 3 2 4 2 2 3" xfId="4926"/>
    <cellStyle name="Normal 2 2 3 2 4 2 3" xfId="1196"/>
    <cellStyle name="Normal 2 2 3 2 4 2 3 2" xfId="2813"/>
    <cellStyle name="Normal 2 2 3 2 4 2 3 2 2" xfId="5990"/>
    <cellStyle name="Normal 2 2 3 2 4 2 3 3" xfId="4403"/>
    <cellStyle name="Normal 2 2 3 2 4 2 4" xfId="2290"/>
    <cellStyle name="Normal 2 2 3 2 4 2 4 2" xfId="5467"/>
    <cellStyle name="Normal 2 2 3 2 4 2 5" xfId="3880"/>
    <cellStyle name="Normal 2 2 3 2 4 3" xfId="1515"/>
    <cellStyle name="Normal 2 2 3 2 4 3 2" xfId="3132"/>
    <cellStyle name="Normal 2 2 3 2 4 3 2 2" xfId="6309"/>
    <cellStyle name="Normal 2 2 3 2 4 3 3" xfId="4722"/>
    <cellStyle name="Normal 2 2 3 2 4 4" xfId="992"/>
    <cellStyle name="Normal 2 2 3 2 4 4 2" xfId="2609"/>
    <cellStyle name="Normal 2 2 3 2 4 4 2 2" xfId="5786"/>
    <cellStyle name="Normal 2 2 3 2 4 4 3" xfId="4199"/>
    <cellStyle name="Normal 2 2 3 2 4 5" xfId="2086"/>
    <cellStyle name="Normal 2 2 3 2 4 5 2" xfId="5263"/>
    <cellStyle name="Normal 2 2 3 2 4 6" xfId="3676"/>
    <cellStyle name="Normal 2 2 3 2 5" xfId="331"/>
    <cellStyle name="Normal 2 2 3 2 5 2" xfId="1379"/>
    <cellStyle name="Normal 2 2 3 2 5 2 2" xfId="2996"/>
    <cellStyle name="Normal 2 2 3 2 5 2 2 2" xfId="6173"/>
    <cellStyle name="Normal 2 2 3 2 5 2 3" xfId="4586"/>
    <cellStyle name="Normal 2 2 3 2 5 3" xfId="856"/>
    <cellStyle name="Normal 2 2 3 2 5 3 2" xfId="2473"/>
    <cellStyle name="Normal 2 2 3 2 5 3 2 2" xfId="5650"/>
    <cellStyle name="Normal 2 2 3 2 5 3 3" xfId="4063"/>
    <cellStyle name="Normal 2 2 3 2 5 4" xfId="1950"/>
    <cellStyle name="Normal 2 2 3 2 5 4 2" xfId="5127"/>
    <cellStyle name="Normal 2 2 3 2 5 5" xfId="3540"/>
    <cellStyle name="Normal 2 2 3 2 6" xfId="535"/>
    <cellStyle name="Normal 2 2 3 2 6 2" xfId="1583"/>
    <cellStyle name="Normal 2 2 3 2 6 2 2" xfId="3200"/>
    <cellStyle name="Normal 2 2 3 2 6 2 2 2" xfId="6377"/>
    <cellStyle name="Normal 2 2 3 2 6 2 3" xfId="4790"/>
    <cellStyle name="Normal 2 2 3 2 6 3" xfId="1060"/>
    <cellStyle name="Normal 2 2 3 2 6 3 2" xfId="2677"/>
    <cellStyle name="Normal 2 2 3 2 6 3 2 2" xfId="5854"/>
    <cellStyle name="Normal 2 2 3 2 6 3 3" xfId="4267"/>
    <cellStyle name="Normal 2 2 3 2 6 4" xfId="2154"/>
    <cellStyle name="Normal 2 2 3 2 6 4 2" xfId="5331"/>
    <cellStyle name="Normal 2 2 3 2 6 5" xfId="3744"/>
    <cellStyle name="Normal 2 2 3 2 7" xfId="1311"/>
    <cellStyle name="Normal 2 2 3 2 7 2" xfId="2928"/>
    <cellStyle name="Normal 2 2 3 2 7 2 2" xfId="6105"/>
    <cellStyle name="Normal 2 2 3 2 7 3" xfId="4518"/>
    <cellStyle name="Normal 2 2 3 2 8" xfId="788"/>
    <cellStyle name="Normal 2 2 3 2 8 2" xfId="2405"/>
    <cellStyle name="Normal 2 2 3 2 8 2 2" xfId="5582"/>
    <cellStyle name="Normal 2 2 3 2 8 3" xfId="3995"/>
    <cellStyle name="Normal 2 2 3 2 9" xfId="1882"/>
    <cellStyle name="Normal 2 2 3 2 9 2" xfId="5059"/>
    <cellStyle name="Normal 2 2 3 3" xfId="241"/>
    <cellStyle name="Normal 2 2 3 3 2" xfId="363"/>
    <cellStyle name="Normal 2 2 3 3 2 2" xfId="567"/>
    <cellStyle name="Normal 2 2 3 3 2 2 2" xfId="1615"/>
    <cellStyle name="Normal 2 2 3 3 2 2 2 2" xfId="3232"/>
    <cellStyle name="Normal 2 2 3 3 2 2 2 2 2" xfId="6409"/>
    <cellStyle name="Normal 2 2 3 3 2 2 2 3" xfId="4822"/>
    <cellStyle name="Normal 2 2 3 3 2 2 3" xfId="1092"/>
    <cellStyle name="Normal 2 2 3 3 2 2 3 2" xfId="2709"/>
    <cellStyle name="Normal 2 2 3 3 2 2 3 2 2" xfId="5886"/>
    <cellStyle name="Normal 2 2 3 3 2 2 3 3" xfId="4299"/>
    <cellStyle name="Normal 2 2 3 3 2 2 4" xfId="2186"/>
    <cellStyle name="Normal 2 2 3 3 2 2 4 2" xfId="5363"/>
    <cellStyle name="Normal 2 2 3 3 2 2 5" xfId="3776"/>
    <cellStyle name="Normal 2 2 3 3 2 3" xfId="1411"/>
    <cellStyle name="Normal 2 2 3 3 2 3 2" xfId="3028"/>
    <cellStyle name="Normal 2 2 3 3 2 3 2 2" xfId="6205"/>
    <cellStyle name="Normal 2 2 3 3 2 3 3" xfId="4618"/>
    <cellStyle name="Normal 2 2 3 3 2 4" xfId="888"/>
    <cellStyle name="Normal 2 2 3 3 2 4 2" xfId="2505"/>
    <cellStyle name="Normal 2 2 3 3 2 4 2 2" xfId="5682"/>
    <cellStyle name="Normal 2 2 3 3 2 4 3" xfId="4095"/>
    <cellStyle name="Normal 2 2 3 3 2 5" xfId="1982"/>
    <cellStyle name="Normal 2 2 3 3 2 5 2" xfId="5159"/>
    <cellStyle name="Normal 2 2 3 3 2 6" xfId="3572"/>
    <cellStyle name="Normal 2 2 3 3 3" xfId="451"/>
    <cellStyle name="Normal 2 2 3 3 3 2" xfId="655"/>
    <cellStyle name="Normal 2 2 3 3 3 2 2" xfId="1703"/>
    <cellStyle name="Normal 2 2 3 3 3 2 2 2" xfId="3320"/>
    <cellStyle name="Normal 2 2 3 3 3 2 2 2 2" xfId="6497"/>
    <cellStyle name="Normal 2 2 3 3 3 2 2 3" xfId="4910"/>
    <cellStyle name="Normal 2 2 3 3 3 2 3" xfId="1180"/>
    <cellStyle name="Normal 2 2 3 3 3 2 3 2" xfId="2797"/>
    <cellStyle name="Normal 2 2 3 3 3 2 3 2 2" xfId="5974"/>
    <cellStyle name="Normal 2 2 3 3 3 2 3 3" xfId="4387"/>
    <cellStyle name="Normal 2 2 3 3 3 2 4" xfId="2274"/>
    <cellStyle name="Normal 2 2 3 3 3 2 4 2" xfId="5451"/>
    <cellStyle name="Normal 2 2 3 3 3 2 5" xfId="3864"/>
    <cellStyle name="Normal 2 2 3 3 3 3" xfId="1499"/>
    <cellStyle name="Normal 2 2 3 3 3 3 2" xfId="3116"/>
    <cellStyle name="Normal 2 2 3 3 3 3 2 2" xfId="6293"/>
    <cellStyle name="Normal 2 2 3 3 3 3 3" xfId="4706"/>
    <cellStyle name="Normal 2 2 3 3 3 4" xfId="976"/>
    <cellStyle name="Normal 2 2 3 3 3 4 2" xfId="2593"/>
    <cellStyle name="Normal 2 2 3 3 3 4 2 2" xfId="5770"/>
    <cellStyle name="Normal 2 2 3 3 3 4 3" xfId="4183"/>
    <cellStyle name="Normal 2 2 3 3 3 5" xfId="2070"/>
    <cellStyle name="Normal 2 2 3 3 3 5 2" xfId="5247"/>
    <cellStyle name="Normal 2 2 3 3 3 6" xfId="3660"/>
    <cellStyle name="Normal 2 2 3 3 4" xfId="315"/>
    <cellStyle name="Normal 2 2 3 3 4 2" xfId="1363"/>
    <cellStyle name="Normal 2 2 3 3 4 2 2" xfId="2980"/>
    <cellStyle name="Normal 2 2 3 3 4 2 2 2" xfId="6157"/>
    <cellStyle name="Normal 2 2 3 3 4 2 3" xfId="4570"/>
    <cellStyle name="Normal 2 2 3 3 4 3" xfId="840"/>
    <cellStyle name="Normal 2 2 3 3 4 3 2" xfId="2457"/>
    <cellStyle name="Normal 2 2 3 3 4 3 2 2" xfId="5634"/>
    <cellStyle name="Normal 2 2 3 3 4 3 3" xfId="4047"/>
    <cellStyle name="Normal 2 2 3 3 4 4" xfId="1934"/>
    <cellStyle name="Normal 2 2 3 3 4 4 2" xfId="5111"/>
    <cellStyle name="Normal 2 2 3 3 4 5" xfId="3524"/>
    <cellStyle name="Normal 2 2 3 3 5" xfId="519"/>
    <cellStyle name="Normal 2 2 3 3 5 2" xfId="1567"/>
    <cellStyle name="Normal 2 2 3 3 5 2 2" xfId="3184"/>
    <cellStyle name="Normal 2 2 3 3 5 2 2 2" xfId="6361"/>
    <cellStyle name="Normal 2 2 3 3 5 2 3" xfId="4774"/>
    <cellStyle name="Normal 2 2 3 3 5 3" xfId="1044"/>
    <cellStyle name="Normal 2 2 3 3 5 3 2" xfId="2661"/>
    <cellStyle name="Normal 2 2 3 3 5 3 2 2" xfId="5838"/>
    <cellStyle name="Normal 2 2 3 3 5 3 3" xfId="4251"/>
    <cellStyle name="Normal 2 2 3 3 5 4" xfId="2138"/>
    <cellStyle name="Normal 2 2 3 3 5 4 2" xfId="5315"/>
    <cellStyle name="Normal 2 2 3 3 5 5" xfId="3728"/>
    <cellStyle name="Normal 2 2 3 3 6" xfId="1295"/>
    <cellStyle name="Normal 2 2 3 3 6 2" xfId="2912"/>
    <cellStyle name="Normal 2 2 3 3 6 2 2" xfId="6089"/>
    <cellStyle name="Normal 2 2 3 3 6 3" xfId="4502"/>
    <cellStyle name="Normal 2 2 3 3 7" xfId="772"/>
    <cellStyle name="Normal 2 2 3 3 7 2" xfId="2389"/>
    <cellStyle name="Normal 2 2 3 3 7 2 2" xfId="5566"/>
    <cellStyle name="Normal 2 2 3 3 7 3" xfId="3979"/>
    <cellStyle name="Normal 2 2 3 3 8" xfId="1866"/>
    <cellStyle name="Normal 2 2 3 3 8 2" xfId="5043"/>
    <cellStyle name="Normal 2 2 3 3 9" xfId="3456"/>
    <cellStyle name="Normal 2 2 3 4" xfId="273"/>
    <cellStyle name="Normal 2 2 3 4 2" xfId="409"/>
    <cellStyle name="Normal 2 2 3 4 2 2" xfId="613"/>
    <cellStyle name="Normal 2 2 3 4 2 2 2" xfId="1661"/>
    <cellStyle name="Normal 2 2 3 4 2 2 2 2" xfId="3278"/>
    <cellStyle name="Normal 2 2 3 4 2 2 2 2 2" xfId="6455"/>
    <cellStyle name="Normal 2 2 3 4 2 2 2 3" xfId="4868"/>
    <cellStyle name="Normal 2 2 3 4 2 2 3" xfId="1138"/>
    <cellStyle name="Normal 2 2 3 4 2 2 3 2" xfId="2755"/>
    <cellStyle name="Normal 2 2 3 4 2 2 3 2 2" xfId="5932"/>
    <cellStyle name="Normal 2 2 3 4 2 2 3 3" xfId="4345"/>
    <cellStyle name="Normal 2 2 3 4 2 2 4" xfId="2232"/>
    <cellStyle name="Normal 2 2 3 4 2 2 4 2" xfId="5409"/>
    <cellStyle name="Normal 2 2 3 4 2 2 5" xfId="3822"/>
    <cellStyle name="Normal 2 2 3 4 2 3" xfId="1457"/>
    <cellStyle name="Normal 2 2 3 4 2 3 2" xfId="3074"/>
    <cellStyle name="Normal 2 2 3 4 2 3 2 2" xfId="6251"/>
    <cellStyle name="Normal 2 2 3 4 2 3 3" xfId="4664"/>
    <cellStyle name="Normal 2 2 3 4 2 4" xfId="934"/>
    <cellStyle name="Normal 2 2 3 4 2 4 2" xfId="2551"/>
    <cellStyle name="Normal 2 2 3 4 2 4 2 2" xfId="5728"/>
    <cellStyle name="Normal 2 2 3 4 2 4 3" xfId="4141"/>
    <cellStyle name="Normal 2 2 3 4 2 5" xfId="2028"/>
    <cellStyle name="Normal 2 2 3 4 2 5 2" xfId="5205"/>
    <cellStyle name="Normal 2 2 3 4 2 6" xfId="3618"/>
    <cellStyle name="Normal 2 2 3 4 3" xfId="477"/>
    <cellStyle name="Normal 2 2 3 4 3 2" xfId="681"/>
    <cellStyle name="Normal 2 2 3 4 3 2 2" xfId="1729"/>
    <cellStyle name="Normal 2 2 3 4 3 2 2 2" xfId="3346"/>
    <cellStyle name="Normal 2 2 3 4 3 2 2 2 2" xfId="6523"/>
    <cellStyle name="Normal 2 2 3 4 3 2 2 3" xfId="4936"/>
    <cellStyle name="Normal 2 2 3 4 3 2 3" xfId="1206"/>
    <cellStyle name="Normal 2 2 3 4 3 2 3 2" xfId="2823"/>
    <cellStyle name="Normal 2 2 3 4 3 2 3 2 2" xfId="6000"/>
    <cellStyle name="Normal 2 2 3 4 3 2 3 3" xfId="4413"/>
    <cellStyle name="Normal 2 2 3 4 3 2 4" xfId="2300"/>
    <cellStyle name="Normal 2 2 3 4 3 2 4 2" xfId="5477"/>
    <cellStyle name="Normal 2 2 3 4 3 2 5" xfId="3890"/>
    <cellStyle name="Normal 2 2 3 4 3 3" xfId="1525"/>
    <cellStyle name="Normal 2 2 3 4 3 3 2" xfId="3142"/>
    <cellStyle name="Normal 2 2 3 4 3 3 2 2" xfId="6319"/>
    <cellStyle name="Normal 2 2 3 4 3 3 3" xfId="4732"/>
    <cellStyle name="Normal 2 2 3 4 3 4" xfId="1002"/>
    <cellStyle name="Normal 2 2 3 4 3 4 2" xfId="2619"/>
    <cellStyle name="Normal 2 2 3 4 3 4 2 2" xfId="5796"/>
    <cellStyle name="Normal 2 2 3 4 3 4 3" xfId="4209"/>
    <cellStyle name="Normal 2 2 3 4 3 5" xfId="2096"/>
    <cellStyle name="Normal 2 2 3 4 3 5 2" xfId="5273"/>
    <cellStyle name="Normal 2 2 3 4 3 6" xfId="3686"/>
    <cellStyle name="Normal 2 2 3 4 4" xfId="341"/>
    <cellStyle name="Normal 2 2 3 4 4 2" xfId="1389"/>
    <cellStyle name="Normal 2 2 3 4 4 2 2" xfId="3006"/>
    <cellStyle name="Normal 2 2 3 4 4 2 2 2" xfId="6183"/>
    <cellStyle name="Normal 2 2 3 4 4 2 3" xfId="4596"/>
    <cellStyle name="Normal 2 2 3 4 4 3" xfId="866"/>
    <cellStyle name="Normal 2 2 3 4 4 3 2" xfId="2483"/>
    <cellStyle name="Normal 2 2 3 4 4 3 2 2" xfId="5660"/>
    <cellStyle name="Normal 2 2 3 4 4 3 3" xfId="4073"/>
    <cellStyle name="Normal 2 2 3 4 4 4" xfId="1960"/>
    <cellStyle name="Normal 2 2 3 4 4 4 2" xfId="5137"/>
    <cellStyle name="Normal 2 2 3 4 4 5" xfId="3550"/>
    <cellStyle name="Normal 2 2 3 4 5" xfId="545"/>
    <cellStyle name="Normal 2 2 3 4 5 2" xfId="1593"/>
    <cellStyle name="Normal 2 2 3 4 5 2 2" xfId="3210"/>
    <cellStyle name="Normal 2 2 3 4 5 2 2 2" xfId="6387"/>
    <cellStyle name="Normal 2 2 3 4 5 2 3" xfId="4800"/>
    <cellStyle name="Normal 2 2 3 4 5 3" xfId="1070"/>
    <cellStyle name="Normal 2 2 3 4 5 3 2" xfId="2687"/>
    <cellStyle name="Normal 2 2 3 4 5 3 2 2" xfId="5864"/>
    <cellStyle name="Normal 2 2 3 4 5 3 3" xfId="4277"/>
    <cellStyle name="Normal 2 2 3 4 5 4" xfId="2164"/>
    <cellStyle name="Normal 2 2 3 4 5 4 2" xfId="5341"/>
    <cellStyle name="Normal 2 2 3 4 5 5" xfId="3754"/>
    <cellStyle name="Normal 2 2 3 4 6" xfId="1321"/>
    <cellStyle name="Normal 2 2 3 4 6 2" xfId="2938"/>
    <cellStyle name="Normal 2 2 3 4 6 2 2" xfId="6115"/>
    <cellStyle name="Normal 2 2 3 4 6 3" xfId="4528"/>
    <cellStyle name="Normal 2 2 3 4 7" xfId="798"/>
    <cellStyle name="Normal 2 2 3 4 7 2" xfId="2415"/>
    <cellStyle name="Normal 2 2 3 4 7 2 2" xfId="5592"/>
    <cellStyle name="Normal 2 2 3 4 7 3" xfId="4005"/>
    <cellStyle name="Normal 2 2 3 4 8" xfId="1892"/>
    <cellStyle name="Normal 2 2 3 4 8 2" xfId="5069"/>
    <cellStyle name="Normal 2 2 3 4 9" xfId="3482"/>
    <cellStyle name="Normal 2 2 3 5" xfId="368"/>
    <cellStyle name="Normal 2 2 3 5 2" xfId="572"/>
    <cellStyle name="Normal 2 2 3 5 2 2" xfId="1620"/>
    <cellStyle name="Normal 2 2 3 5 2 2 2" xfId="3237"/>
    <cellStyle name="Normal 2 2 3 5 2 2 2 2" xfId="6414"/>
    <cellStyle name="Normal 2 2 3 5 2 2 3" xfId="4827"/>
    <cellStyle name="Normal 2 2 3 5 2 3" xfId="1097"/>
    <cellStyle name="Normal 2 2 3 5 2 3 2" xfId="2714"/>
    <cellStyle name="Normal 2 2 3 5 2 3 2 2" xfId="5891"/>
    <cellStyle name="Normal 2 2 3 5 2 3 3" xfId="4304"/>
    <cellStyle name="Normal 2 2 3 5 2 4" xfId="2191"/>
    <cellStyle name="Normal 2 2 3 5 2 4 2" xfId="5368"/>
    <cellStyle name="Normal 2 2 3 5 2 5" xfId="3781"/>
    <cellStyle name="Normal 2 2 3 5 3" xfId="1416"/>
    <cellStyle name="Normal 2 2 3 5 3 2" xfId="3033"/>
    <cellStyle name="Normal 2 2 3 5 3 2 2" xfId="6210"/>
    <cellStyle name="Normal 2 2 3 5 3 3" xfId="4623"/>
    <cellStyle name="Normal 2 2 3 5 4" xfId="893"/>
    <cellStyle name="Normal 2 2 3 5 4 2" xfId="2510"/>
    <cellStyle name="Normal 2 2 3 5 4 2 2" xfId="5687"/>
    <cellStyle name="Normal 2 2 3 5 4 3" xfId="4100"/>
    <cellStyle name="Normal 2 2 3 5 5" xfId="1987"/>
    <cellStyle name="Normal 2 2 3 5 5 2" xfId="5164"/>
    <cellStyle name="Normal 2 2 3 5 6" xfId="3577"/>
    <cellStyle name="Normal 2 2 3 6" xfId="441"/>
    <cellStyle name="Normal 2 2 3 6 2" xfId="645"/>
    <cellStyle name="Normal 2 2 3 6 2 2" xfId="1693"/>
    <cellStyle name="Normal 2 2 3 6 2 2 2" xfId="3310"/>
    <cellStyle name="Normal 2 2 3 6 2 2 2 2" xfId="6487"/>
    <cellStyle name="Normal 2 2 3 6 2 2 3" xfId="4900"/>
    <cellStyle name="Normal 2 2 3 6 2 3" xfId="1170"/>
    <cellStyle name="Normal 2 2 3 6 2 3 2" xfId="2787"/>
    <cellStyle name="Normal 2 2 3 6 2 3 2 2" xfId="5964"/>
    <cellStyle name="Normal 2 2 3 6 2 3 3" xfId="4377"/>
    <cellStyle name="Normal 2 2 3 6 2 4" xfId="2264"/>
    <cellStyle name="Normal 2 2 3 6 2 4 2" xfId="5441"/>
    <cellStyle name="Normal 2 2 3 6 2 5" xfId="3854"/>
    <cellStyle name="Normal 2 2 3 6 3" xfId="1489"/>
    <cellStyle name="Normal 2 2 3 6 3 2" xfId="3106"/>
    <cellStyle name="Normal 2 2 3 6 3 2 2" xfId="6283"/>
    <cellStyle name="Normal 2 2 3 6 3 3" xfId="4696"/>
    <cellStyle name="Normal 2 2 3 6 4" xfId="966"/>
    <cellStyle name="Normal 2 2 3 6 4 2" xfId="2583"/>
    <cellStyle name="Normal 2 2 3 6 4 2 2" xfId="5760"/>
    <cellStyle name="Normal 2 2 3 6 4 3" xfId="4173"/>
    <cellStyle name="Normal 2 2 3 6 5" xfId="2060"/>
    <cellStyle name="Normal 2 2 3 6 5 2" xfId="5237"/>
    <cellStyle name="Normal 2 2 3 6 6" xfId="3650"/>
    <cellStyle name="Normal 2 2 3 7" xfId="305"/>
    <cellStyle name="Normal 2 2 3 7 2" xfId="1353"/>
    <cellStyle name="Normal 2 2 3 7 2 2" xfId="2970"/>
    <cellStyle name="Normal 2 2 3 7 2 2 2" xfId="6147"/>
    <cellStyle name="Normal 2 2 3 7 2 3" xfId="4560"/>
    <cellStyle name="Normal 2 2 3 7 3" xfId="830"/>
    <cellStyle name="Normal 2 2 3 7 3 2" xfId="2447"/>
    <cellStyle name="Normal 2 2 3 7 3 2 2" xfId="5624"/>
    <cellStyle name="Normal 2 2 3 7 3 3" xfId="4037"/>
    <cellStyle name="Normal 2 2 3 7 4" xfId="1924"/>
    <cellStyle name="Normal 2 2 3 7 4 2" xfId="5101"/>
    <cellStyle name="Normal 2 2 3 7 5" xfId="3514"/>
    <cellStyle name="Normal 2 2 3 8" xfId="509"/>
    <cellStyle name="Normal 2 2 3 8 2" xfId="1557"/>
    <cellStyle name="Normal 2 2 3 8 2 2" xfId="3174"/>
    <cellStyle name="Normal 2 2 3 8 2 2 2" xfId="6351"/>
    <cellStyle name="Normal 2 2 3 8 2 3" xfId="4764"/>
    <cellStyle name="Normal 2 2 3 8 3" xfId="1034"/>
    <cellStyle name="Normal 2 2 3 8 3 2" xfId="2651"/>
    <cellStyle name="Normal 2 2 3 8 3 2 2" xfId="5828"/>
    <cellStyle name="Normal 2 2 3 8 3 3" xfId="4241"/>
    <cellStyle name="Normal 2 2 3 8 4" xfId="2128"/>
    <cellStyle name="Normal 2 2 3 8 4 2" xfId="5305"/>
    <cellStyle name="Normal 2 2 3 8 5" xfId="3718"/>
    <cellStyle name="Normal 2 2 3 9" xfId="1285"/>
    <cellStyle name="Normal 2 2 3 9 2" xfId="2902"/>
    <cellStyle name="Normal 2 2 3 9 2 2" xfId="6079"/>
    <cellStyle name="Normal 2 2 3 9 3" xfId="4492"/>
    <cellStyle name="Normal 2 2 4" xfId="182"/>
    <cellStyle name="Normal 2 2 4 10" xfId="1853"/>
    <cellStyle name="Normal 2 2 4 10 2" xfId="5030"/>
    <cellStyle name="Normal 2 2 4 11" xfId="3443"/>
    <cellStyle name="Normal 2 2 4 2" xfId="260"/>
    <cellStyle name="Normal 2 2 4 2 2" xfId="398"/>
    <cellStyle name="Normal 2 2 4 2 2 2" xfId="602"/>
    <cellStyle name="Normal 2 2 4 2 2 2 2" xfId="1650"/>
    <cellStyle name="Normal 2 2 4 2 2 2 2 2" xfId="3267"/>
    <cellStyle name="Normal 2 2 4 2 2 2 2 2 2" xfId="6444"/>
    <cellStyle name="Normal 2 2 4 2 2 2 2 3" xfId="4857"/>
    <cellStyle name="Normal 2 2 4 2 2 2 3" xfId="1127"/>
    <cellStyle name="Normal 2 2 4 2 2 2 3 2" xfId="2744"/>
    <cellStyle name="Normal 2 2 4 2 2 2 3 2 2" xfId="5921"/>
    <cellStyle name="Normal 2 2 4 2 2 2 3 3" xfId="4334"/>
    <cellStyle name="Normal 2 2 4 2 2 2 4" xfId="2221"/>
    <cellStyle name="Normal 2 2 4 2 2 2 4 2" xfId="5398"/>
    <cellStyle name="Normal 2 2 4 2 2 2 5" xfId="3811"/>
    <cellStyle name="Normal 2 2 4 2 2 3" xfId="1446"/>
    <cellStyle name="Normal 2 2 4 2 2 3 2" xfId="3063"/>
    <cellStyle name="Normal 2 2 4 2 2 3 2 2" xfId="6240"/>
    <cellStyle name="Normal 2 2 4 2 2 3 3" xfId="4653"/>
    <cellStyle name="Normal 2 2 4 2 2 4" xfId="923"/>
    <cellStyle name="Normal 2 2 4 2 2 4 2" xfId="2540"/>
    <cellStyle name="Normal 2 2 4 2 2 4 2 2" xfId="5717"/>
    <cellStyle name="Normal 2 2 4 2 2 4 3" xfId="4130"/>
    <cellStyle name="Normal 2 2 4 2 2 5" xfId="2017"/>
    <cellStyle name="Normal 2 2 4 2 2 5 2" xfId="5194"/>
    <cellStyle name="Normal 2 2 4 2 2 6" xfId="3607"/>
    <cellStyle name="Normal 2 2 4 2 3" xfId="464"/>
    <cellStyle name="Normal 2 2 4 2 3 2" xfId="668"/>
    <cellStyle name="Normal 2 2 4 2 3 2 2" xfId="1716"/>
    <cellStyle name="Normal 2 2 4 2 3 2 2 2" xfId="3333"/>
    <cellStyle name="Normal 2 2 4 2 3 2 2 2 2" xfId="6510"/>
    <cellStyle name="Normal 2 2 4 2 3 2 2 3" xfId="4923"/>
    <cellStyle name="Normal 2 2 4 2 3 2 3" xfId="1193"/>
    <cellStyle name="Normal 2 2 4 2 3 2 3 2" xfId="2810"/>
    <cellStyle name="Normal 2 2 4 2 3 2 3 2 2" xfId="5987"/>
    <cellStyle name="Normal 2 2 4 2 3 2 3 3" xfId="4400"/>
    <cellStyle name="Normal 2 2 4 2 3 2 4" xfId="2287"/>
    <cellStyle name="Normal 2 2 4 2 3 2 4 2" xfId="5464"/>
    <cellStyle name="Normal 2 2 4 2 3 2 5" xfId="3877"/>
    <cellStyle name="Normal 2 2 4 2 3 3" xfId="1512"/>
    <cellStyle name="Normal 2 2 4 2 3 3 2" xfId="3129"/>
    <cellStyle name="Normal 2 2 4 2 3 3 2 2" xfId="6306"/>
    <cellStyle name="Normal 2 2 4 2 3 3 3" xfId="4719"/>
    <cellStyle name="Normal 2 2 4 2 3 4" xfId="989"/>
    <cellStyle name="Normal 2 2 4 2 3 4 2" xfId="2606"/>
    <cellStyle name="Normal 2 2 4 2 3 4 2 2" xfId="5783"/>
    <cellStyle name="Normal 2 2 4 2 3 4 3" xfId="4196"/>
    <cellStyle name="Normal 2 2 4 2 3 5" xfId="2083"/>
    <cellStyle name="Normal 2 2 4 2 3 5 2" xfId="5260"/>
    <cellStyle name="Normal 2 2 4 2 3 6" xfId="3673"/>
    <cellStyle name="Normal 2 2 4 2 4" xfId="328"/>
    <cellStyle name="Normal 2 2 4 2 4 2" xfId="1376"/>
    <cellStyle name="Normal 2 2 4 2 4 2 2" xfId="2993"/>
    <cellStyle name="Normal 2 2 4 2 4 2 2 2" xfId="6170"/>
    <cellStyle name="Normal 2 2 4 2 4 2 3" xfId="4583"/>
    <cellStyle name="Normal 2 2 4 2 4 3" xfId="853"/>
    <cellStyle name="Normal 2 2 4 2 4 3 2" xfId="2470"/>
    <cellStyle name="Normal 2 2 4 2 4 3 2 2" xfId="5647"/>
    <cellStyle name="Normal 2 2 4 2 4 3 3" xfId="4060"/>
    <cellStyle name="Normal 2 2 4 2 4 4" xfId="1947"/>
    <cellStyle name="Normal 2 2 4 2 4 4 2" xfId="5124"/>
    <cellStyle name="Normal 2 2 4 2 4 5" xfId="3537"/>
    <cellStyle name="Normal 2 2 4 2 5" xfId="532"/>
    <cellStyle name="Normal 2 2 4 2 5 2" xfId="1580"/>
    <cellStyle name="Normal 2 2 4 2 5 2 2" xfId="3197"/>
    <cellStyle name="Normal 2 2 4 2 5 2 2 2" xfId="6374"/>
    <cellStyle name="Normal 2 2 4 2 5 2 3" xfId="4787"/>
    <cellStyle name="Normal 2 2 4 2 5 3" xfId="1057"/>
    <cellStyle name="Normal 2 2 4 2 5 3 2" xfId="2674"/>
    <cellStyle name="Normal 2 2 4 2 5 3 2 2" xfId="5851"/>
    <cellStyle name="Normal 2 2 4 2 5 3 3" xfId="4264"/>
    <cellStyle name="Normal 2 2 4 2 5 4" xfId="2151"/>
    <cellStyle name="Normal 2 2 4 2 5 4 2" xfId="5328"/>
    <cellStyle name="Normal 2 2 4 2 5 5" xfId="3741"/>
    <cellStyle name="Normal 2 2 4 2 6" xfId="1308"/>
    <cellStyle name="Normal 2 2 4 2 6 2" xfId="2925"/>
    <cellStyle name="Normal 2 2 4 2 6 2 2" xfId="6102"/>
    <cellStyle name="Normal 2 2 4 2 6 3" xfId="4515"/>
    <cellStyle name="Normal 2 2 4 2 7" xfId="785"/>
    <cellStyle name="Normal 2 2 4 2 7 2" xfId="2402"/>
    <cellStyle name="Normal 2 2 4 2 7 2 2" xfId="5579"/>
    <cellStyle name="Normal 2 2 4 2 7 3" xfId="3992"/>
    <cellStyle name="Normal 2 2 4 2 8" xfId="1879"/>
    <cellStyle name="Normal 2 2 4 2 8 2" xfId="5056"/>
    <cellStyle name="Normal 2 2 4 2 9" xfId="3469"/>
    <cellStyle name="Normal 2 2 4 3" xfId="286"/>
    <cellStyle name="Normal 2 2 4 3 2" xfId="422"/>
    <cellStyle name="Normal 2 2 4 3 2 2" xfId="626"/>
    <cellStyle name="Normal 2 2 4 3 2 2 2" xfId="1674"/>
    <cellStyle name="Normal 2 2 4 3 2 2 2 2" xfId="3291"/>
    <cellStyle name="Normal 2 2 4 3 2 2 2 2 2" xfId="6468"/>
    <cellStyle name="Normal 2 2 4 3 2 2 2 3" xfId="4881"/>
    <cellStyle name="Normal 2 2 4 3 2 2 3" xfId="1151"/>
    <cellStyle name="Normal 2 2 4 3 2 2 3 2" xfId="2768"/>
    <cellStyle name="Normal 2 2 4 3 2 2 3 2 2" xfId="5945"/>
    <cellStyle name="Normal 2 2 4 3 2 2 3 3" xfId="4358"/>
    <cellStyle name="Normal 2 2 4 3 2 2 4" xfId="2245"/>
    <cellStyle name="Normal 2 2 4 3 2 2 4 2" xfId="5422"/>
    <cellStyle name="Normal 2 2 4 3 2 2 5" xfId="3835"/>
    <cellStyle name="Normal 2 2 4 3 2 3" xfId="1470"/>
    <cellStyle name="Normal 2 2 4 3 2 3 2" xfId="3087"/>
    <cellStyle name="Normal 2 2 4 3 2 3 2 2" xfId="6264"/>
    <cellStyle name="Normal 2 2 4 3 2 3 3" xfId="4677"/>
    <cellStyle name="Normal 2 2 4 3 2 4" xfId="947"/>
    <cellStyle name="Normal 2 2 4 3 2 4 2" xfId="2564"/>
    <cellStyle name="Normal 2 2 4 3 2 4 2 2" xfId="5741"/>
    <cellStyle name="Normal 2 2 4 3 2 4 3" xfId="4154"/>
    <cellStyle name="Normal 2 2 4 3 2 5" xfId="2041"/>
    <cellStyle name="Normal 2 2 4 3 2 5 2" xfId="5218"/>
    <cellStyle name="Normal 2 2 4 3 2 6" xfId="3631"/>
    <cellStyle name="Normal 2 2 4 3 3" xfId="490"/>
    <cellStyle name="Normal 2 2 4 3 3 2" xfId="694"/>
    <cellStyle name="Normal 2 2 4 3 3 2 2" xfId="1742"/>
    <cellStyle name="Normal 2 2 4 3 3 2 2 2" xfId="3359"/>
    <cellStyle name="Normal 2 2 4 3 3 2 2 2 2" xfId="6536"/>
    <cellStyle name="Normal 2 2 4 3 3 2 2 3" xfId="4949"/>
    <cellStyle name="Normal 2 2 4 3 3 2 3" xfId="1219"/>
    <cellStyle name="Normal 2 2 4 3 3 2 3 2" xfId="2836"/>
    <cellStyle name="Normal 2 2 4 3 3 2 3 2 2" xfId="6013"/>
    <cellStyle name="Normal 2 2 4 3 3 2 3 3" xfId="4426"/>
    <cellStyle name="Normal 2 2 4 3 3 2 4" xfId="2313"/>
    <cellStyle name="Normal 2 2 4 3 3 2 4 2" xfId="5490"/>
    <cellStyle name="Normal 2 2 4 3 3 2 5" xfId="3903"/>
    <cellStyle name="Normal 2 2 4 3 3 3" xfId="1538"/>
    <cellStyle name="Normal 2 2 4 3 3 3 2" xfId="3155"/>
    <cellStyle name="Normal 2 2 4 3 3 3 2 2" xfId="6332"/>
    <cellStyle name="Normal 2 2 4 3 3 3 3" xfId="4745"/>
    <cellStyle name="Normal 2 2 4 3 3 4" xfId="1015"/>
    <cellStyle name="Normal 2 2 4 3 3 4 2" xfId="2632"/>
    <cellStyle name="Normal 2 2 4 3 3 4 2 2" xfId="5809"/>
    <cellStyle name="Normal 2 2 4 3 3 4 3" xfId="4222"/>
    <cellStyle name="Normal 2 2 4 3 3 5" xfId="2109"/>
    <cellStyle name="Normal 2 2 4 3 3 5 2" xfId="5286"/>
    <cellStyle name="Normal 2 2 4 3 3 6" xfId="3699"/>
    <cellStyle name="Normal 2 2 4 3 4" xfId="354"/>
    <cellStyle name="Normal 2 2 4 3 4 2" xfId="1402"/>
    <cellStyle name="Normal 2 2 4 3 4 2 2" xfId="3019"/>
    <cellStyle name="Normal 2 2 4 3 4 2 2 2" xfId="6196"/>
    <cellStyle name="Normal 2 2 4 3 4 2 3" xfId="4609"/>
    <cellStyle name="Normal 2 2 4 3 4 3" xfId="879"/>
    <cellStyle name="Normal 2 2 4 3 4 3 2" xfId="2496"/>
    <cellStyle name="Normal 2 2 4 3 4 3 2 2" xfId="5673"/>
    <cellStyle name="Normal 2 2 4 3 4 3 3" xfId="4086"/>
    <cellStyle name="Normal 2 2 4 3 4 4" xfId="1973"/>
    <cellStyle name="Normal 2 2 4 3 4 4 2" xfId="5150"/>
    <cellStyle name="Normal 2 2 4 3 4 5" xfId="3563"/>
    <cellStyle name="Normal 2 2 4 3 5" xfId="558"/>
    <cellStyle name="Normal 2 2 4 3 5 2" xfId="1606"/>
    <cellStyle name="Normal 2 2 4 3 5 2 2" xfId="3223"/>
    <cellStyle name="Normal 2 2 4 3 5 2 2 2" xfId="6400"/>
    <cellStyle name="Normal 2 2 4 3 5 2 3" xfId="4813"/>
    <cellStyle name="Normal 2 2 4 3 5 3" xfId="1083"/>
    <cellStyle name="Normal 2 2 4 3 5 3 2" xfId="2700"/>
    <cellStyle name="Normal 2 2 4 3 5 3 2 2" xfId="5877"/>
    <cellStyle name="Normal 2 2 4 3 5 3 3" xfId="4290"/>
    <cellStyle name="Normal 2 2 4 3 5 4" xfId="2177"/>
    <cellStyle name="Normal 2 2 4 3 5 4 2" xfId="5354"/>
    <cellStyle name="Normal 2 2 4 3 5 5" xfId="3767"/>
    <cellStyle name="Normal 2 2 4 3 6" xfId="1334"/>
    <cellStyle name="Normal 2 2 4 3 6 2" xfId="2951"/>
    <cellStyle name="Normal 2 2 4 3 6 2 2" xfId="6128"/>
    <cellStyle name="Normal 2 2 4 3 6 3" xfId="4541"/>
    <cellStyle name="Normal 2 2 4 3 7" xfId="811"/>
    <cellStyle name="Normal 2 2 4 3 7 2" xfId="2428"/>
    <cellStyle name="Normal 2 2 4 3 7 2 2" xfId="5605"/>
    <cellStyle name="Normal 2 2 4 3 7 3" xfId="4018"/>
    <cellStyle name="Normal 2 2 4 3 8" xfId="1905"/>
    <cellStyle name="Normal 2 2 4 3 8 2" xfId="5082"/>
    <cellStyle name="Normal 2 2 4 3 9" xfId="3495"/>
    <cellStyle name="Normal 2 2 4 4" xfId="383"/>
    <cellStyle name="Normal 2 2 4 4 2" xfId="587"/>
    <cellStyle name="Normal 2 2 4 4 2 2" xfId="1635"/>
    <cellStyle name="Normal 2 2 4 4 2 2 2" xfId="3252"/>
    <cellStyle name="Normal 2 2 4 4 2 2 2 2" xfId="6429"/>
    <cellStyle name="Normal 2 2 4 4 2 2 3" xfId="4842"/>
    <cellStyle name="Normal 2 2 4 4 2 3" xfId="1112"/>
    <cellStyle name="Normal 2 2 4 4 2 3 2" xfId="2729"/>
    <cellStyle name="Normal 2 2 4 4 2 3 2 2" xfId="5906"/>
    <cellStyle name="Normal 2 2 4 4 2 3 3" xfId="4319"/>
    <cellStyle name="Normal 2 2 4 4 2 4" xfId="2206"/>
    <cellStyle name="Normal 2 2 4 4 2 4 2" xfId="5383"/>
    <cellStyle name="Normal 2 2 4 4 2 5" xfId="3796"/>
    <cellStyle name="Normal 2 2 4 4 3" xfId="1431"/>
    <cellStyle name="Normal 2 2 4 4 3 2" xfId="3048"/>
    <cellStyle name="Normal 2 2 4 4 3 2 2" xfId="6225"/>
    <cellStyle name="Normal 2 2 4 4 3 3" xfId="4638"/>
    <cellStyle name="Normal 2 2 4 4 4" xfId="908"/>
    <cellStyle name="Normal 2 2 4 4 4 2" xfId="2525"/>
    <cellStyle name="Normal 2 2 4 4 4 2 2" xfId="5702"/>
    <cellStyle name="Normal 2 2 4 4 4 3" xfId="4115"/>
    <cellStyle name="Normal 2 2 4 4 5" xfId="2002"/>
    <cellStyle name="Normal 2 2 4 4 5 2" xfId="5179"/>
    <cellStyle name="Normal 2 2 4 4 6" xfId="3592"/>
    <cellStyle name="Normal 2 2 4 5" xfId="438"/>
    <cellStyle name="Normal 2 2 4 5 2" xfId="642"/>
    <cellStyle name="Normal 2 2 4 5 2 2" xfId="1690"/>
    <cellStyle name="Normal 2 2 4 5 2 2 2" xfId="3307"/>
    <cellStyle name="Normal 2 2 4 5 2 2 2 2" xfId="6484"/>
    <cellStyle name="Normal 2 2 4 5 2 2 3" xfId="4897"/>
    <cellStyle name="Normal 2 2 4 5 2 3" xfId="1167"/>
    <cellStyle name="Normal 2 2 4 5 2 3 2" xfId="2784"/>
    <cellStyle name="Normal 2 2 4 5 2 3 2 2" xfId="5961"/>
    <cellStyle name="Normal 2 2 4 5 2 3 3" xfId="4374"/>
    <cellStyle name="Normal 2 2 4 5 2 4" xfId="2261"/>
    <cellStyle name="Normal 2 2 4 5 2 4 2" xfId="5438"/>
    <cellStyle name="Normal 2 2 4 5 2 5" xfId="3851"/>
    <cellStyle name="Normal 2 2 4 5 3" xfId="1486"/>
    <cellStyle name="Normal 2 2 4 5 3 2" xfId="3103"/>
    <cellStyle name="Normal 2 2 4 5 3 2 2" xfId="6280"/>
    <cellStyle name="Normal 2 2 4 5 3 3" xfId="4693"/>
    <cellStyle name="Normal 2 2 4 5 4" xfId="963"/>
    <cellStyle name="Normal 2 2 4 5 4 2" xfId="2580"/>
    <cellStyle name="Normal 2 2 4 5 4 2 2" xfId="5757"/>
    <cellStyle name="Normal 2 2 4 5 4 3" xfId="4170"/>
    <cellStyle name="Normal 2 2 4 5 5" xfId="2057"/>
    <cellStyle name="Normal 2 2 4 5 5 2" xfId="5234"/>
    <cellStyle name="Normal 2 2 4 5 6" xfId="3647"/>
    <cellStyle name="Normal 2 2 4 6" xfId="302"/>
    <cellStyle name="Normal 2 2 4 6 2" xfId="1350"/>
    <cellStyle name="Normal 2 2 4 6 2 2" xfId="2967"/>
    <cellStyle name="Normal 2 2 4 6 2 2 2" xfId="6144"/>
    <cellStyle name="Normal 2 2 4 6 2 3" xfId="4557"/>
    <cellStyle name="Normal 2 2 4 6 3" xfId="827"/>
    <cellStyle name="Normal 2 2 4 6 3 2" xfId="2444"/>
    <cellStyle name="Normal 2 2 4 6 3 2 2" xfId="5621"/>
    <cellStyle name="Normal 2 2 4 6 3 3" xfId="4034"/>
    <cellStyle name="Normal 2 2 4 6 4" xfId="1921"/>
    <cellStyle name="Normal 2 2 4 6 4 2" xfId="5098"/>
    <cellStyle name="Normal 2 2 4 6 5" xfId="3511"/>
    <cellStyle name="Normal 2 2 4 7" xfId="506"/>
    <cellStyle name="Normal 2 2 4 7 2" xfId="1554"/>
    <cellStyle name="Normal 2 2 4 7 2 2" xfId="3171"/>
    <cellStyle name="Normal 2 2 4 7 2 2 2" xfId="6348"/>
    <cellStyle name="Normal 2 2 4 7 2 3" xfId="4761"/>
    <cellStyle name="Normal 2 2 4 7 3" xfId="1031"/>
    <cellStyle name="Normal 2 2 4 7 3 2" xfId="2648"/>
    <cellStyle name="Normal 2 2 4 7 3 2 2" xfId="5825"/>
    <cellStyle name="Normal 2 2 4 7 3 3" xfId="4238"/>
    <cellStyle name="Normal 2 2 4 7 4" xfId="2125"/>
    <cellStyle name="Normal 2 2 4 7 4 2" xfId="5302"/>
    <cellStyle name="Normal 2 2 4 7 5" xfId="3715"/>
    <cellStyle name="Normal 2 2 4 8" xfId="1282"/>
    <cellStyle name="Normal 2 2 4 8 2" xfId="2899"/>
    <cellStyle name="Normal 2 2 4 8 2 2" xfId="6076"/>
    <cellStyle name="Normal 2 2 4 8 3" xfId="4489"/>
    <cellStyle name="Normal 2 2 4 9" xfId="759"/>
    <cellStyle name="Normal 2 2 4 9 2" xfId="2376"/>
    <cellStyle name="Normal 2 2 4 9 2 2" xfId="5553"/>
    <cellStyle name="Normal 2 2 4 9 3" xfId="3966"/>
    <cellStyle name="Normal 2 2 5" xfId="254"/>
    <cellStyle name="Normal 2 2 5 10" xfId="3463"/>
    <cellStyle name="Normal 2 2 5 2" xfId="280"/>
    <cellStyle name="Normal 2 2 5 2 2" xfId="416"/>
    <cellStyle name="Normal 2 2 5 2 2 2" xfId="620"/>
    <cellStyle name="Normal 2 2 5 2 2 2 2" xfId="1668"/>
    <cellStyle name="Normal 2 2 5 2 2 2 2 2" xfId="3285"/>
    <cellStyle name="Normal 2 2 5 2 2 2 2 2 2" xfId="6462"/>
    <cellStyle name="Normal 2 2 5 2 2 2 2 3" xfId="4875"/>
    <cellStyle name="Normal 2 2 5 2 2 2 3" xfId="1145"/>
    <cellStyle name="Normal 2 2 5 2 2 2 3 2" xfId="2762"/>
    <cellStyle name="Normal 2 2 5 2 2 2 3 2 2" xfId="5939"/>
    <cellStyle name="Normal 2 2 5 2 2 2 3 3" xfId="4352"/>
    <cellStyle name="Normal 2 2 5 2 2 2 4" xfId="2239"/>
    <cellStyle name="Normal 2 2 5 2 2 2 4 2" xfId="5416"/>
    <cellStyle name="Normal 2 2 5 2 2 2 5" xfId="3829"/>
    <cellStyle name="Normal 2 2 5 2 2 3" xfId="1464"/>
    <cellStyle name="Normal 2 2 5 2 2 3 2" xfId="3081"/>
    <cellStyle name="Normal 2 2 5 2 2 3 2 2" xfId="6258"/>
    <cellStyle name="Normal 2 2 5 2 2 3 3" xfId="4671"/>
    <cellStyle name="Normal 2 2 5 2 2 4" xfId="941"/>
    <cellStyle name="Normal 2 2 5 2 2 4 2" xfId="2558"/>
    <cellStyle name="Normal 2 2 5 2 2 4 2 2" xfId="5735"/>
    <cellStyle name="Normal 2 2 5 2 2 4 3" xfId="4148"/>
    <cellStyle name="Normal 2 2 5 2 2 5" xfId="2035"/>
    <cellStyle name="Normal 2 2 5 2 2 5 2" xfId="5212"/>
    <cellStyle name="Normal 2 2 5 2 2 6" xfId="3625"/>
    <cellStyle name="Normal 2 2 5 2 3" xfId="484"/>
    <cellStyle name="Normal 2 2 5 2 3 2" xfId="688"/>
    <cellStyle name="Normal 2 2 5 2 3 2 2" xfId="1736"/>
    <cellStyle name="Normal 2 2 5 2 3 2 2 2" xfId="3353"/>
    <cellStyle name="Normal 2 2 5 2 3 2 2 2 2" xfId="6530"/>
    <cellStyle name="Normal 2 2 5 2 3 2 2 3" xfId="4943"/>
    <cellStyle name="Normal 2 2 5 2 3 2 3" xfId="1213"/>
    <cellStyle name="Normal 2 2 5 2 3 2 3 2" xfId="2830"/>
    <cellStyle name="Normal 2 2 5 2 3 2 3 2 2" xfId="6007"/>
    <cellStyle name="Normal 2 2 5 2 3 2 3 3" xfId="4420"/>
    <cellStyle name="Normal 2 2 5 2 3 2 4" xfId="2307"/>
    <cellStyle name="Normal 2 2 5 2 3 2 4 2" xfId="5484"/>
    <cellStyle name="Normal 2 2 5 2 3 2 5" xfId="3897"/>
    <cellStyle name="Normal 2 2 5 2 3 3" xfId="1532"/>
    <cellStyle name="Normal 2 2 5 2 3 3 2" xfId="3149"/>
    <cellStyle name="Normal 2 2 5 2 3 3 2 2" xfId="6326"/>
    <cellStyle name="Normal 2 2 5 2 3 3 3" xfId="4739"/>
    <cellStyle name="Normal 2 2 5 2 3 4" xfId="1009"/>
    <cellStyle name="Normal 2 2 5 2 3 4 2" xfId="2626"/>
    <cellStyle name="Normal 2 2 5 2 3 4 2 2" xfId="5803"/>
    <cellStyle name="Normal 2 2 5 2 3 4 3" xfId="4216"/>
    <cellStyle name="Normal 2 2 5 2 3 5" xfId="2103"/>
    <cellStyle name="Normal 2 2 5 2 3 5 2" xfId="5280"/>
    <cellStyle name="Normal 2 2 5 2 3 6" xfId="3693"/>
    <cellStyle name="Normal 2 2 5 2 4" xfId="348"/>
    <cellStyle name="Normal 2 2 5 2 4 2" xfId="1396"/>
    <cellStyle name="Normal 2 2 5 2 4 2 2" xfId="3013"/>
    <cellStyle name="Normal 2 2 5 2 4 2 2 2" xfId="6190"/>
    <cellStyle name="Normal 2 2 5 2 4 2 3" xfId="4603"/>
    <cellStyle name="Normal 2 2 5 2 4 3" xfId="873"/>
    <cellStyle name="Normal 2 2 5 2 4 3 2" xfId="2490"/>
    <cellStyle name="Normal 2 2 5 2 4 3 2 2" xfId="5667"/>
    <cellStyle name="Normal 2 2 5 2 4 3 3" xfId="4080"/>
    <cellStyle name="Normal 2 2 5 2 4 4" xfId="1967"/>
    <cellStyle name="Normal 2 2 5 2 4 4 2" xfId="5144"/>
    <cellStyle name="Normal 2 2 5 2 4 5" xfId="3557"/>
    <cellStyle name="Normal 2 2 5 2 5" xfId="552"/>
    <cellStyle name="Normal 2 2 5 2 5 2" xfId="1600"/>
    <cellStyle name="Normal 2 2 5 2 5 2 2" xfId="3217"/>
    <cellStyle name="Normal 2 2 5 2 5 2 2 2" xfId="6394"/>
    <cellStyle name="Normal 2 2 5 2 5 2 3" xfId="4807"/>
    <cellStyle name="Normal 2 2 5 2 5 3" xfId="1077"/>
    <cellStyle name="Normal 2 2 5 2 5 3 2" xfId="2694"/>
    <cellStyle name="Normal 2 2 5 2 5 3 2 2" xfId="5871"/>
    <cellStyle name="Normal 2 2 5 2 5 3 3" xfId="4284"/>
    <cellStyle name="Normal 2 2 5 2 5 4" xfId="2171"/>
    <cellStyle name="Normal 2 2 5 2 5 4 2" xfId="5348"/>
    <cellStyle name="Normal 2 2 5 2 5 5" xfId="3761"/>
    <cellStyle name="Normal 2 2 5 2 6" xfId="1328"/>
    <cellStyle name="Normal 2 2 5 2 6 2" xfId="2945"/>
    <cellStyle name="Normal 2 2 5 2 6 2 2" xfId="6122"/>
    <cellStyle name="Normal 2 2 5 2 6 3" xfId="4535"/>
    <cellStyle name="Normal 2 2 5 2 7" xfId="805"/>
    <cellStyle name="Normal 2 2 5 2 7 2" xfId="2422"/>
    <cellStyle name="Normal 2 2 5 2 7 2 2" xfId="5599"/>
    <cellStyle name="Normal 2 2 5 2 7 3" xfId="4012"/>
    <cellStyle name="Normal 2 2 5 2 8" xfId="1899"/>
    <cellStyle name="Normal 2 2 5 2 8 2" xfId="5076"/>
    <cellStyle name="Normal 2 2 5 2 9" xfId="3489"/>
    <cellStyle name="Normal 2 2 5 3" xfId="377"/>
    <cellStyle name="Normal 2 2 5 3 2" xfId="581"/>
    <cellStyle name="Normal 2 2 5 3 2 2" xfId="1629"/>
    <cellStyle name="Normal 2 2 5 3 2 2 2" xfId="3246"/>
    <cellStyle name="Normal 2 2 5 3 2 2 2 2" xfId="6423"/>
    <cellStyle name="Normal 2 2 5 3 2 2 3" xfId="4836"/>
    <cellStyle name="Normal 2 2 5 3 2 3" xfId="1106"/>
    <cellStyle name="Normal 2 2 5 3 2 3 2" xfId="2723"/>
    <cellStyle name="Normal 2 2 5 3 2 3 2 2" xfId="5900"/>
    <cellStyle name="Normal 2 2 5 3 2 3 3" xfId="4313"/>
    <cellStyle name="Normal 2 2 5 3 2 4" xfId="2200"/>
    <cellStyle name="Normal 2 2 5 3 2 4 2" xfId="5377"/>
    <cellStyle name="Normal 2 2 5 3 2 5" xfId="3790"/>
    <cellStyle name="Normal 2 2 5 3 3" xfId="1425"/>
    <cellStyle name="Normal 2 2 5 3 3 2" xfId="3042"/>
    <cellStyle name="Normal 2 2 5 3 3 2 2" xfId="6219"/>
    <cellStyle name="Normal 2 2 5 3 3 3" xfId="4632"/>
    <cellStyle name="Normal 2 2 5 3 4" xfId="902"/>
    <cellStyle name="Normal 2 2 5 3 4 2" xfId="2519"/>
    <cellStyle name="Normal 2 2 5 3 4 2 2" xfId="5696"/>
    <cellStyle name="Normal 2 2 5 3 4 3" xfId="4109"/>
    <cellStyle name="Normal 2 2 5 3 5" xfId="1996"/>
    <cellStyle name="Normal 2 2 5 3 5 2" xfId="5173"/>
    <cellStyle name="Normal 2 2 5 3 6" xfId="3586"/>
    <cellStyle name="Normal 2 2 5 4" xfId="458"/>
    <cellStyle name="Normal 2 2 5 4 2" xfId="662"/>
    <cellStyle name="Normal 2 2 5 4 2 2" xfId="1710"/>
    <cellStyle name="Normal 2 2 5 4 2 2 2" xfId="3327"/>
    <cellStyle name="Normal 2 2 5 4 2 2 2 2" xfId="6504"/>
    <cellStyle name="Normal 2 2 5 4 2 2 3" xfId="4917"/>
    <cellStyle name="Normal 2 2 5 4 2 3" xfId="1187"/>
    <cellStyle name="Normal 2 2 5 4 2 3 2" xfId="2804"/>
    <cellStyle name="Normal 2 2 5 4 2 3 2 2" xfId="5981"/>
    <cellStyle name="Normal 2 2 5 4 2 3 3" xfId="4394"/>
    <cellStyle name="Normal 2 2 5 4 2 4" xfId="2281"/>
    <cellStyle name="Normal 2 2 5 4 2 4 2" xfId="5458"/>
    <cellStyle name="Normal 2 2 5 4 2 5" xfId="3871"/>
    <cellStyle name="Normal 2 2 5 4 3" xfId="1506"/>
    <cellStyle name="Normal 2 2 5 4 3 2" xfId="3123"/>
    <cellStyle name="Normal 2 2 5 4 3 2 2" xfId="6300"/>
    <cellStyle name="Normal 2 2 5 4 3 3" xfId="4713"/>
    <cellStyle name="Normal 2 2 5 4 4" xfId="983"/>
    <cellStyle name="Normal 2 2 5 4 4 2" xfId="2600"/>
    <cellStyle name="Normal 2 2 5 4 4 2 2" xfId="5777"/>
    <cellStyle name="Normal 2 2 5 4 4 3" xfId="4190"/>
    <cellStyle name="Normal 2 2 5 4 5" xfId="2077"/>
    <cellStyle name="Normal 2 2 5 4 5 2" xfId="5254"/>
    <cellStyle name="Normal 2 2 5 4 6" xfId="3667"/>
    <cellStyle name="Normal 2 2 5 5" xfId="322"/>
    <cellStyle name="Normal 2 2 5 5 2" xfId="1370"/>
    <cellStyle name="Normal 2 2 5 5 2 2" xfId="2987"/>
    <cellStyle name="Normal 2 2 5 5 2 2 2" xfId="6164"/>
    <cellStyle name="Normal 2 2 5 5 2 3" xfId="4577"/>
    <cellStyle name="Normal 2 2 5 5 3" xfId="847"/>
    <cellStyle name="Normal 2 2 5 5 3 2" xfId="2464"/>
    <cellStyle name="Normal 2 2 5 5 3 2 2" xfId="5641"/>
    <cellStyle name="Normal 2 2 5 5 3 3" xfId="4054"/>
    <cellStyle name="Normal 2 2 5 5 4" xfId="1941"/>
    <cellStyle name="Normal 2 2 5 5 4 2" xfId="5118"/>
    <cellStyle name="Normal 2 2 5 5 5" xfId="3531"/>
    <cellStyle name="Normal 2 2 5 6" xfId="526"/>
    <cellStyle name="Normal 2 2 5 6 2" xfId="1574"/>
    <cellStyle name="Normal 2 2 5 6 2 2" xfId="3191"/>
    <cellStyle name="Normal 2 2 5 6 2 2 2" xfId="6368"/>
    <cellStyle name="Normal 2 2 5 6 2 3" xfId="4781"/>
    <cellStyle name="Normal 2 2 5 6 3" xfId="1051"/>
    <cellStyle name="Normal 2 2 5 6 3 2" xfId="2668"/>
    <cellStyle name="Normal 2 2 5 6 3 2 2" xfId="5845"/>
    <cellStyle name="Normal 2 2 5 6 3 3" xfId="4258"/>
    <cellStyle name="Normal 2 2 5 6 4" xfId="2145"/>
    <cellStyle name="Normal 2 2 5 6 4 2" xfId="5322"/>
    <cellStyle name="Normal 2 2 5 6 5" xfId="3735"/>
    <cellStyle name="Normal 2 2 5 7" xfId="1302"/>
    <cellStyle name="Normal 2 2 5 7 2" xfId="2919"/>
    <cellStyle name="Normal 2 2 5 7 2 2" xfId="6096"/>
    <cellStyle name="Normal 2 2 5 7 3" xfId="4509"/>
    <cellStyle name="Normal 2 2 5 8" xfId="779"/>
    <cellStyle name="Normal 2 2 5 8 2" xfId="2396"/>
    <cellStyle name="Normal 2 2 5 8 2 2" xfId="5573"/>
    <cellStyle name="Normal 2 2 5 8 3" xfId="3986"/>
    <cellStyle name="Normal 2 2 5 9" xfId="1873"/>
    <cellStyle name="Normal 2 2 5 9 2" xfId="5050"/>
    <cellStyle name="Normal 2 2 6" xfId="236"/>
    <cellStyle name="Normal 2 2 6 2" xfId="394"/>
    <cellStyle name="Normal 2 2 6 2 2" xfId="598"/>
    <cellStyle name="Normal 2 2 6 2 2 2" xfId="1646"/>
    <cellStyle name="Normal 2 2 6 2 2 2 2" xfId="3263"/>
    <cellStyle name="Normal 2 2 6 2 2 2 2 2" xfId="6440"/>
    <cellStyle name="Normal 2 2 6 2 2 2 3" xfId="4853"/>
    <cellStyle name="Normal 2 2 6 2 2 3" xfId="1123"/>
    <cellStyle name="Normal 2 2 6 2 2 3 2" xfId="2740"/>
    <cellStyle name="Normal 2 2 6 2 2 3 2 2" xfId="5917"/>
    <cellStyle name="Normal 2 2 6 2 2 3 3" xfId="4330"/>
    <cellStyle name="Normal 2 2 6 2 2 4" xfId="2217"/>
    <cellStyle name="Normal 2 2 6 2 2 4 2" xfId="5394"/>
    <cellStyle name="Normal 2 2 6 2 2 5" xfId="3807"/>
    <cellStyle name="Normal 2 2 6 2 3" xfId="1442"/>
    <cellStyle name="Normal 2 2 6 2 3 2" xfId="3059"/>
    <cellStyle name="Normal 2 2 6 2 3 2 2" xfId="6236"/>
    <cellStyle name="Normal 2 2 6 2 3 3" xfId="4649"/>
    <cellStyle name="Normal 2 2 6 2 4" xfId="919"/>
    <cellStyle name="Normal 2 2 6 2 4 2" xfId="2536"/>
    <cellStyle name="Normal 2 2 6 2 4 2 2" xfId="5713"/>
    <cellStyle name="Normal 2 2 6 2 4 3" xfId="4126"/>
    <cellStyle name="Normal 2 2 6 2 5" xfId="2013"/>
    <cellStyle name="Normal 2 2 6 2 5 2" xfId="5190"/>
    <cellStyle name="Normal 2 2 6 2 6" xfId="3603"/>
    <cellStyle name="Normal 2 2 6 3" xfId="449"/>
    <cellStyle name="Normal 2 2 6 3 2" xfId="653"/>
    <cellStyle name="Normal 2 2 6 3 2 2" xfId="1701"/>
    <cellStyle name="Normal 2 2 6 3 2 2 2" xfId="3318"/>
    <cellStyle name="Normal 2 2 6 3 2 2 2 2" xfId="6495"/>
    <cellStyle name="Normal 2 2 6 3 2 2 3" xfId="4908"/>
    <cellStyle name="Normal 2 2 6 3 2 3" xfId="1178"/>
    <cellStyle name="Normal 2 2 6 3 2 3 2" xfId="2795"/>
    <cellStyle name="Normal 2 2 6 3 2 3 2 2" xfId="5972"/>
    <cellStyle name="Normal 2 2 6 3 2 3 3" xfId="4385"/>
    <cellStyle name="Normal 2 2 6 3 2 4" xfId="2272"/>
    <cellStyle name="Normal 2 2 6 3 2 4 2" xfId="5449"/>
    <cellStyle name="Normal 2 2 6 3 2 5" xfId="3862"/>
    <cellStyle name="Normal 2 2 6 3 3" xfId="1497"/>
    <cellStyle name="Normal 2 2 6 3 3 2" xfId="3114"/>
    <cellStyle name="Normal 2 2 6 3 3 2 2" xfId="6291"/>
    <cellStyle name="Normal 2 2 6 3 3 3" xfId="4704"/>
    <cellStyle name="Normal 2 2 6 3 4" xfId="974"/>
    <cellStyle name="Normal 2 2 6 3 4 2" xfId="2591"/>
    <cellStyle name="Normal 2 2 6 3 4 2 2" xfId="5768"/>
    <cellStyle name="Normal 2 2 6 3 4 3" xfId="4181"/>
    <cellStyle name="Normal 2 2 6 3 5" xfId="2068"/>
    <cellStyle name="Normal 2 2 6 3 5 2" xfId="5245"/>
    <cellStyle name="Normal 2 2 6 3 6" xfId="3658"/>
    <cellStyle name="Normal 2 2 6 4" xfId="313"/>
    <cellStyle name="Normal 2 2 6 4 2" xfId="1361"/>
    <cellStyle name="Normal 2 2 6 4 2 2" xfId="2978"/>
    <cellStyle name="Normal 2 2 6 4 2 2 2" xfId="6155"/>
    <cellStyle name="Normal 2 2 6 4 2 3" xfId="4568"/>
    <cellStyle name="Normal 2 2 6 4 3" xfId="838"/>
    <cellStyle name="Normal 2 2 6 4 3 2" xfId="2455"/>
    <cellStyle name="Normal 2 2 6 4 3 2 2" xfId="5632"/>
    <cellStyle name="Normal 2 2 6 4 3 3" xfId="4045"/>
    <cellStyle name="Normal 2 2 6 4 4" xfId="1932"/>
    <cellStyle name="Normal 2 2 6 4 4 2" xfId="5109"/>
    <cellStyle name="Normal 2 2 6 4 5" xfId="3522"/>
    <cellStyle name="Normal 2 2 6 5" xfId="517"/>
    <cellStyle name="Normal 2 2 6 5 2" xfId="1565"/>
    <cellStyle name="Normal 2 2 6 5 2 2" xfId="3182"/>
    <cellStyle name="Normal 2 2 6 5 2 2 2" xfId="6359"/>
    <cellStyle name="Normal 2 2 6 5 2 3" xfId="4772"/>
    <cellStyle name="Normal 2 2 6 5 3" xfId="1042"/>
    <cellStyle name="Normal 2 2 6 5 3 2" xfId="2659"/>
    <cellStyle name="Normal 2 2 6 5 3 2 2" xfId="5836"/>
    <cellStyle name="Normal 2 2 6 5 3 3" xfId="4249"/>
    <cellStyle name="Normal 2 2 6 5 4" xfId="2136"/>
    <cellStyle name="Normal 2 2 6 5 4 2" xfId="5313"/>
    <cellStyle name="Normal 2 2 6 5 5" xfId="3726"/>
    <cellStyle name="Normal 2 2 6 6" xfId="1293"/>
    <cellStyle name="Normal 2 2 6 6 2" xfId="2910"/>
    <cellStyle name="Normal 2 2 6 6 2 2" xfId="6087"/>
    <cellStyle name="Normal 2 2 6 6 3" xfId="4500"/>
    <cellStyle name="Normal 2 2 6 7" xfId="770"/>
    <cellStyle name="Normal 2 2 6 7 2" xfId="2387"/>
    <cellStyle name="Normal 2 2 6 7 2 2" xfId="5564"/>
    <cellStyle name="Normal 2 2 6 7 3" xfId="3977"/>
    <cellStyle name="Normal 2 2 6 8" xfId="1864"/>
    <cellStyle name="Normal 2 2 6 8 2" xfId="5041"/>
    <cellStyle name="Normal 2 2 6 9" xfId="3454"/>
    <cellStyle name="Normal 2 2 7" xfId="271"/>
    <cellStyle name="Normal 2 2 7 10" xfId="7621"/>
    <cellStyle name="Normal 2 2 7 10 2" xfId="9570"/>
    <cellStyle name="Normal 2 2 7 11" xfId="8749"/>
    <cellStyle name="Normal 2 2 7 2" xfId="407"/>
    <cellStyle name="Normal 2 2 7 2 2" xfId="611"/>
    <cellStyle name="Normal 2 2 7 2 2 2" xfId="1659"/>
    <cellStyle name="Normal 2 2 7 2 2 2 2" xfId="3276"/>
    <cellStyle name="Normal 2 2 7 2 2 2 2 2" xfId="6453"/>
    <cellStyle name="Normal 2 2 7 2 2 2 3" xfId="4866"/>
    <cellStyle name="Normal 2 2 7 2 2 3" xfId="1136"/>
    <cellStyle name="Normal 2 2 7 2 2 3 2" xfId="2753"/>
    <cellStyle name="Normal 2 2 7 2 2 3 2 2" xfId="5930"/>
    <cellStyle name="Normal 2 2 7 2 2 3 3" xfId="4343"/>
    <cellStyle name="Normal 2 2 7 2 2 4" xfId="2230"/>
    <cellStyle name="Normal 2 2 7 2 2 4 2" xfId="5407"/>
    <cellStyle name="Normal 2 2 7 2 2 5" xfId="3820"/>
    <cellStyle name="Normal 2 2 7 2 3" xfId="1455"/>
    <cellStyle name="Normal 2 2 7 2 3 2" xfId="3072"/>
    <cellStyle name="Normal 2 2 7 2 3 2 2" xfId="6249"/>
    <cellStyle name="Normal 2 2 7 2 3 3" xfId="4662"/>
    <cellStyle name="Normal 2 2 7 2 4" xfId="932"/>
    <cellStyle name="Normal 2 2 7 2 4 2" xfId="2549"/>
    <cellStyle name="Normal 2 2 7 2 4 2 2" xfId="5726"/>
    <cellStyle name="Normal 2 2 7 2 4 3" xfId="4139"/>
    <cellStyle name="Normal 2 2 7 2 5" xfId="2026"/>
    <cellStyle name="Normal 2 2 7 2 5 2" xfId="5203"/>
    <cellStyle name="Normal 2 2 7 2 6" xfId="3616"/>
    <cellStyle name="Normal 2 2 7 3" xfId="475"/>
    <cellStyle name="Normal 2 2 7 3 2" xfId="679"/>
    <cellStyle name="Normal 2 2 7 3 2 2" xfId="1727"/>
    <cellStyle name="Normal 2 2 7 3 2 2 2" xfId="3344"/>
    <cellStyle name="Normal 2 2 7 3 2 2 2 2" xfId="6521"/>
    <cellStyle name="Normal 2 2 7 3 2 2 3" xfId="4934"/>
    <cellStyle name="Normal 2 2 7 3 2 3" xfId="1204"/>
    <cellStyle name="Normal 2 2 7 3 2 3 2" xfId="2821"/>
    <cellStyle name="Normal 2 2 7 3 2 3 2 2" xfId="5998"/>
    <cellStyle name="Normal 2 2 7 3 2 3 3" xfId="4411"/>
    <cellStyle name="Normal 2 2 7 3 2 4" xfId="2298"/>
    <cellStyle name="Normal 2 2 7 3 2 4 2" xfId="5475"/>
    <cellStyle name="Normal 2 2 7 3 2 5" xfId="3888"/>
    <cellStyle name="Normal 2 2 7 3 3" xfId="1523"/>
    <cellStyle name="Normal 2 2 7 3 3 2" xfId="3140"/>
    <cellStyle name="Normal 2 2 7 3 3 2 2" xfId="6317"/>
    <cellStyle name="Normal 2 2 7 3 3 3" xfId="4730"/>
    <cellStyle name="Normal 2 2 7 3 4" xfId="1000"/>
    <cellStyle name="Normal 2 2 7 3 4 2" xfId="2617"/>
    <cellStyle name="Normal 2 2 7 3 4 2 2" xfId="5794"/>
    <cellStyle name="Normal 2 2 7 3 4 3" xfId="4207"/>
    <cellStyle name="Normal 2 2 7 3 5" xfId="2094"/>
    <cellStyle name="Normal 2 2 7 3 5 2" xfId="5271"/>
    <cellStyle name="Normal 2 2 7 3 6" xfId="3684"/>
    <cellStyle name="Normal 2 2 7 4" xfId="339"/>
    <cellStyle name="Normal 2 2 7 4 2" xfId="1387"/>
    <cellStyle name="Normal 2 2 7 4 2 2" xfId="3004"/>
    <cellStyle name="Normal 2 2 7 4 2 2 2" xfId="6181"/>
    <cellStyle name="Normal 2 2 7 4 2 3" xfId="4594"/>
    <cellStyle name="Normal 2 2 7 4 3" xfId="864"/>
    <cellStyle name="Normal 2 2 7 4 3 2" xfId="2481"/>
    <cellStyle name="Normal 2 2 7 4 3 2 2" xfId="5658"/>
    <cellStyle name="Normal 2 2 7 4 3 3" xfId="4071"/>
    <cellStyle name="Normal 2 2 7 4 4" xfId="1958"/>
    <cellStyle name="Normal 2 2 7 4 4 2" xfId="5135"/>
    <cellStyle name="Normal 2 2 7 4 5" xfId="3548"/>
    <cellStyle name="Normal 2 2 7 5" xfId="543"/>
    <cellStyle name="Normal 2 2 7 5 2" xfId="1591"/>
    <cellStyle name="Normal 2 2 7 5 2 2" xfId="3208"/>
    <cellStyle name="Normal 2 2 7 5 2 2 2" xfId="6385"/>
    <cellStyle name="Normal 2 2 7 5 2 3" xfId="4798"/>
    <cellStyle name="Normal 2 2 7 5 3" xfId="1068"/>
    <cellStyle name="Normal 2 2 7 5 3 2" xfId="2685"/>
    <cellStyle name="Normal 2 2 7 5 3 2 2" xfId="5862"/>
    <cellStyle name="Normal 2 2 7 5 3 3" xfId="4275"/>
    <cellStyle name="Normal 2 2 7 5 4" xfId="2162"/>
    <cellStyle name="Normal 2 2 7 5 4 2" xfId="5339"/>
    <cellStyle name="Normal 2 2 7 5 5" xfId="3752"/>
    <cellStyle name="Normal 2 2 7 6" xfId="1319"/>
    <cellStyle name="Normal 2 2 7 6 2" xfId="2936"/>
    <cellStyle name="Normal 2 2 7 6 2 2" xfId="6113"/>
    <cellStyle name="Normal 2 2 7 6 3" xfId="4526"/>
    <cellStyle name="Normal 2 2 7 7" xfId="796"/>
    <cellStyle name="Normal 2 2 7 7 2" xfId="2413"/>
    <cellStyle name="Normal 2 2 7 7 2 2" xfId="5590"/>
    <cellStyle name="Normal 2 2 7 7 3" xfId="4003"/>
    <cellStyle name="Normal 2 2 7 8" xfId="1890"/>
    <cellStyle name="Normal 2 2 7 8 2" xfId="5067"/>
    <cellStyle name="Normal 2 2 7 9" xfId="3480"/>
    <cellStyle name="Normal 2 2 8" xfId="365"/>
    <cellStyle name="Normal 2 2 8 2" xfId="569"/>
    <cellStyle name="Normal 2 2 8 2 2" xfId="1617"/>
    <cellStyle name="Normal 2 2 8 2 2 2" xfId="3234"/>
    <cellStyle name="Normal 2 2 8 2 2 2 2" xfId="6411"/>
    <cellStyle name="Normal 2 2 8 2 2 3" xfId="4824"/>
    <cellStyle name="Normal 2 2 8 2 3" xfId="1094"/>
    <cellStyle name="Normal 2 2 8 2 3 2" xfId="2711"/>
    <cellStyle name="Normal 2 2 8 2 3 2 2" xfId="5888"/>
    <cellStyle name="Normal 2 2 8 2 3 3" xfId="4301"/>
    <cellStyle name="Normal 2 2 8 2 4" xfId="2188"/>
    <cellStyle name="Normal 2 2 8 2 4 2" xfId="5365"/>
    <cellStyle name="Normal 2 2 8 2 5" xfId="3778"/>
    <cellStyle name="Normal 2 2 8 3" xfId="1413"/>
    <cellStyle name="Normal 2 2 8 3 2" xfId="3030"/>
    <cellStyle name="Normal 2 2 8 3 2 2" xfId="6207"/>
    <cellStyle name="Normal 2 2 8 3 3" xfId="4620"/>
    <cellStyle name="Normal 2 2 8 4" xfId="890"/>
    <cellStyle name="Normal 2 2 8 4 2" xfId="2507"/>
    <cellStyle name="Normal 2 2 8 4 2 2" xfId="5684"/>
    <cellStyle name="Normal 2 2 8 4 3" xfId="4097"/>
    <cellStyle name="Normal 2 2 8 5" xfId="1984"/>
    <cellStyle name="Normal 2 2 8 5 2" xfId="5161"/>
    <cellStyle name="Normal 2 2 8 6" xfId="3574"/>
    <cellStyle name="Normal 2 2 9" xfId="432"/>
    <cellStyle name="Normal 2 2 9 2" xfId="636"/>
    <cellStyle name="Normal 2 2 9 2 2" xfId="1684"/>
    <cellStyle name="Normal 2 2 9 2 2 2" xfId="3301"/>
    <cellStyle name="Normal 2 2 9 2 2 2 2" xfId="6478"/>
    <cellStyle name="Normal 2 2 9 2 2 3" xfId="4891"/>
    <cellStyle name="Normal 2 2 9 2 3" xfId="1161"/>
    <cellStyle name="Normal 2 2 9 2 3 2" xfId="2778"/>
    <cellStyle name="Normal 2 2 9 2 3 2 2" xfId="5955"/>
    <cellStyle name="Normal 2 2 9 2 3 3" xfId="4368"/>
    <cellStyle name="Normal 2 2 9 2 4" xfId="2255"/>
    <cellStyle name="Normal 2 2 9 2 4 2" xfId="5432"/>
    <cellStyle name="Normal 2 2 9 2 5" xfId="3845"/>
    <cellStyle name="Normal 2 2 9 3" xfId="1480"/>
    <cellStyle name="Normal 2 2 9 3 2" xfId="3097"/>
    <cellStyle name="Normal 2 2 9 3 2 2" xfId="6274"/>
    <cellStyle name="Normal 2 2 9 3 3" xfId="4687"/>
    <cellStyle name="Normal 2 2 9 4" xfId="957"/>
    <cellStyle name="Normal 2 2 9 4 2" xfId="2574"/>
    <cellStyle name="Normal 2 2 9 4 2 2" xfId="5751"/>
    <cellStyle name="Normal 2 2 9 4 3" xfId="4164"/>
    <cellStyle name="Normal 2 2 9 5" xfId="2051"/>
    <cellStyle name="Normal 2 2 9 5 2" xfId="5228"/>
    <cellStyle name="Normal 2 2 9 6" xfId="3641"/>
    <cellStyle name="Normal 2 2 9 7" xfId="7622"/>
    <cellStyle name="Normal 2 20" xfId="3400"/>
    <cellStyle name="Normal 2 21" xfId="49"/>
    <cellStyle name="Normal 2 22" xfId="8721"/>
    <cellStyle name="Normal 2 3" xfId="10"/>
    <cellStyle name="Normal 2 3 10" xfId="499"/>
    <cellStyle name="Normal 2 3 10 2" xfId="1547"/>
    <cellStyle name="Normal 2 3 10 2 2" xfId="3164"/>
    <cellStyle name="Normal 2 3 10 2 2 2" xfId="6341"/>
    <cellStyle name="Normal 2 3 10 2 3" xfId="4754"/>
    <cellStyle name="Normal 2 3 10 3" xfId="1024"/>
    <cellStyle name="Normal 2 3 10 3 2" xfId="2641"/>
    <cellStyle name="Normal 2 3 10 3 2 2" xfId="5818"/>
    <cellStyle name="Normal 2 3 10 3 3" xfId="4231"/>
    <cellStyle name="Normal 2 3 10 4" xfId="2118"/>
    <cellStyle name="Normal 2 3 10 4 2" xfId="5295"/>
    <cellStyle name="Normal 2 3 10 5" xfId="3708"/>
    <cellStyle name="Normal 2 3 11" xfId="172"/>
    <cellStyle name="Normal 2 3 11 2" xfId="1275"/>
    <cellStyle name="Normal 2 3 11 2 2" xfId="2892"/>
    <cellStyle name="Normal 2 3 11 2 2 2" xfId="6069"/>
    <cellStyle name="Normal 2 3 11 2 3" xfId="4482"/>
    <cellStyle name="Normal 2 3 11 3" xfId="752"/>
    <cellStyle name="Normal 2 3 11 3 2" xfId="2369"/>
    <cellStyle name="Normal 2 3 11 3 2 2" xfId="5546"/>
    <cellStyle name="Normal 2 3 11 3 3" xfId="3959"/>
    <cellStyle name="Normal 2 3 11 4" xfId="1846"/>
    <cellStyle name="Normal 2 3 11 4 2" xfId="5023"/>
    <cellStyle name="Normal 2 3 11 5" xfId="3436"/>
    <cellStyle name="Normal 2 3 12" xfId="116"/>
    <cellStyle name="Normal 2 3 12 2" xfId="8892"/>
    <cellStyle name="Normal 2 3 13" xfId="7623"/>
    <cellStyle name="Normal 2 3 13 2" xfId="9571"/>
    <cellStyle name="Normal 2 3 14" xfId="8750"/>
    <cellStyle name="Normal 2 3 2" xfId="179"/>
    <cellStyle name="Normal 2 3 2 10" xfId="1279"/>
    <cellStyle name="Normal 2 3 2 10 2" xfId="2896"/>
    <cellStyle name="Normal 2 3 2 10 2 2" xfId="6073"/>
    <cellStyle name="Normal 2 3 2 10 3" xfId="4486"/>
    <cellStyle name="Normal 2 3 2 11" xfId="756"/>
    <cellStyle name="Normal 2 3 2 11 2" xfId="2373"/>
    <cellStyle name="Normal 2 3 2 11 2 2" xfId="5550"/>
    <cellStyle name="Normal 2 3 2 11 3" xfId="3963"/>
    <cellStyle name="Normal 2 3 2 12" xfId="1850"/>
    <cellStyle name="Normal 2 3 2 12 2" xfId="5027"/>
    <cellStyle name="Normal 2 3 2 13" xfId="3440"/>
    <cellStyle name="Normal 2 3 2 2" xfId="188"/>
    <cellStyle name="Normal 2 3 2 2 10" xfId="1859"/>
    <cellStyle name="Normal 2 3 2 2 10 2" xfId="5036"/>
    <cellStyle name="Normal 2 3 2 2 11" xfId="3449"/>
    <cellStyle name="Normal 2 3 2 2 2" xfId="266"/>
    <cellStyle name="Normal 2 3 2 2 2 2" xfId="402"/>
    <cellStyle name="Normal 2 3 2 2 2 2 2" xfId="606"/>
    <cellStyle name="Normal 2 3 2 2 2 2 2 2" xfId="1654"/>
    <cellStyle name="Normal 2 3 2 2 2 2 2 2 2" xfId="3271"/>
    <cellStyle name="Normal 2 3 2 2 2 2 2 2 2 2" xfId="6448"/>
    <cellStyle name="Normal 2 3 2 2 2 2 2 2 3" xfId="4861"/>
    <cellStyle name="Normal 2 3 2 2 2 2 2 3" xfId="1131"/>
    <cellStyle name="Normal 2 3 2 2 2 2 2 3 2" xfId="2748"/>
    <cellStyle name="Normal 2 3 2 2 2 2 2 3 2 2" xfId="5925"/>
    <cellStyle name="Normal 2 3 2 2 2 2 2 3 3" xfId="4338"/>
    <cellStyle name="Normal 2 3 2 2 2 2 2 4" xfId="2225"/>
    <cellStyle name="Normal 2 3 2 2 2 2 2 4 2" xfId="5402"/>
    <cellStyle name="Normal 2 3 2 2 2 2 2 5" xfId="3815"/>
    <cellStyle name="Normal 2 3 2 2 2 2 3" xfId="1450"/>
    <cellStyle name="Normal 2 3 2 2 2 2 3 2" xfId="3067"/>
    <cellStyle name="Normal 2 3 2 2 2 2 3 2 2" xfId="6244"/>
    <cellStyle name="Normal 2 3 2 2 2 2 3 3" xfId="4657"/>
    <cellStyle name="Normal 2 3 2 2 2 2 4" xfId="927"/>
    <cellStyle name="Normal 2 3 2 2 2 2 4 2" xfId="2544"/>
    <cellStyle name="Normal 2 3 2 2 2 2 4 2 2" xfId="5721"/>
    <cellStyle name="Normal 2 3 2 2 2 2 4 3" xfId="4134"/>
    <cellStyle name="Normal 2 3 2 2 2 2 5" xfId="2021"/>
    <cellStyle name="Normal 2 3 2 2 2 2 5 2" xfId="5198"/>
    <cellStyle name="Normal 2 3 2 2 2 2 6" xfId="3611"/>
    <cellStyle name="Normal 2 3 2 2 2 3" xfId="470"/>
    <cellStyle name="Normal 2 3 2 2 2 3 2" xfId="674"/>
    <cellStyle name="Normal 2 3 2 2 2 3 2 2" xfId="1722"/>
    <cellStyle name="Normal 2 3 2 2 2 3 2 2 2" xfId="3339"/>
    <cellStyle name="Normal 2 3 2 2 2 3 2 2 2 2" xfId="6516"/>
    <cellStyle name="Normal 2 3 2 2 2 3 2 2 3" xfId="4929"/>
    <cellStyle name="Normal 2 3 2 2 2 3 2 3" xfId="1199"/>
    <cellStyle name="Normal 2 3 2 2 2 3 2 3 2" xfId="2816"/>
    <cellStyle name="Normal 2 3 2 2 2 3 2 3 2 2" xfId="5993"/>
    <cellStyle name="Normal 2 3 2 2 2 3 2 3 3" xfId="4406"/>
    <cellStyle name="Normal 2 3 2 2 2 3 2 4" xfId="2293"/>
    <cellStyle name="Normal 2 3 2 2 2 3 2 4 2" xfId="5470"/>
    <cellStyle name="Normal 2 3 2 2 2 3 2 5" xfId="3883"/>
    <cellStyle name="Normal 2 3 2 2 2 3 3" xfId="1518"/>
    <cellStyle name="Normal 2 3 2 2 2 3 3 2" xfId="3135"/>
    <cellStyle name="Normal 2 3 2 2 2 3 3 2 2" xfId="6312"/>
    <cellStyle name="Normal 2 3 2 2 2 3 3 3" xfId="4725"/>
    <cellStyle name="Normal 2 3 2 2 2 3 4" xfId="995"/>
    <cellStyle name="Normal 2 3 2 2 2 3 4 2" xfId="2612"/>
    <cellStyle name="Normal 2 3 2 2 2 3 4 2 2" xfId="5789"/>
    <cellStyle name="Normal 2 3 2 2 2 3 4 3" xfId="4202"/>
    <cellStyle name="Normal 2 3 2 2 2 3 5" xfId="2089"/>
    <cellStyle name="Normal 2 3 2 2 2 3 5 2" xfId="5266"/>
    <cellStyle name="Normal 2 3 2 2 2 3 6" xfId="3679"/>
    <cellStyle name="Normal 2 3 2 2 2 4" xfId="334"/>
    <cellStyle name="Normal 2 3 2 2 2 4 2" xfId="1382"/>
    <cellStyle name="Normal 2 3 2 2 2 4 2 2" xfId="2999"/>
    <cellStyle name="Normal 2 3 2 2 2 4 2 2 2" xfId="6176"/>
    <cellStyle name="Normal 2 3 2 2 2 4 2 3" xfId="4589"/>
    <cellStyle name="Normal 2 3 2 2 2 4 3" xfId="859"/>
    <cellStyle name="Normal 2 3 2 2 2 4 3 2" xfId="2476"/>
    <cellStyle name="Normal 2 3 2 2 2 4 3 2 2" xfId="5653"/>
    <cellStyle name="Normal 2 3 2 2 2 4 3 3" xfId="4066"/>
    <cellStyle name="Normal 2 3 2 2 2 4 4" xfId="1953"/>
    <cellStyle name="Normal 2 3 2 2 2 4 4 2" xfId="5130"/>
    <cellStyle name="Normal 2 3 2 2 2 4 5" xfId="3543"/>
    <cellStyle name="Normal 2 3 2 2 2 5" xfId="538"/>
    <cellStyle name="Normal 2 3 2 2 2 5 2" xfId="1586"/>
    <cellStyle name="Normal 2 3 2 2 2 5 2 2" xfId="3203"/>
    <cellStyle name="Normal 2 3 2 2 2 5 2 2 2" xfId="6380"/>
    <cellStyle name="Normal 2 3 2 2 2 5 2 3" xfId="4793"/>
    <cellStyle name="Normal 2 3 2 2 2 5 3" xfId="1063"/>
    <cellStyle name="Normal 2 3 2 2 2 5 3 2" xfId="2680"/>
    <cellStyle name="Normal 2 3 2 2 2 5 3 2 2" xfId="5857"/>
    <cellStyle name="Normal 2 3 2 2 2 5 3 3" xfId="4270"/>
    <cellStyle name="Normal 2 3 2 2 2 5 4" xfId="2157"/>
    <cellStyle name="Normal 2 3 2 2 2 5 4 2" xfId="5334"/>
    <cellStyle name="Normal 2 3 2 2 2 5 5" xfId="3747"/>
    <cellStyle name="Normal 2 3 2 2 2 6" xfId="1314"/>
    <cellStyle name="Normal 2 3 2 2 2 6 2" xfId="2931"/>
    <cellStyle name="Normal 2 3 2 2 2 6 2 2" xfId="6108"/>
    <cellStyle name="Normal 2 3 2 2 2 6 3" xfId="4521"/>
    <cellStyle name="Normal 2 3 2 2 2 7" xfId="791"/>
    <cellStyle name="Normal 2 3 2 2 2 7 2" xfId="2408"/>
    <cellStyle name="Normal 2 3 2 2 2 7 2 2" xfId="5585"/>
    <cellStyle name="Normal 2 3 2 2 2 7 3" xfId="3998"/>
    <cellStyle name="Normal 2 3 2 2 2 8" xfId="1885"/>
    <cellStyle name="Normal 2 3 2 2 2 8 2" xfId="5062"/>
    <cellStyle name="Normal 2 3 2 2 2 9" xfId="3475"/>
    <cellStyle name="Normal 2 3 2 2 3" xfId="292"/>
    <cellStyle name="Normal 2 3 2 2 3 2" xfId="428"/>
    <cellStyle name="Normal 2 3 2 2 3 2 2" xfId="632"/>
    <cellStyle name="Normal 2 3 2 2 3 2 2 2" xfId="1680"/>
    <cellStyle name="Normal 2 3 2 2 3 2 2 2 2" xfId="3297"/>
    <cellStyle name="Normal 2 3 2 2 3 2 2 2 2 2" xfId="6474"/>
    <cellStyle name="Normal 2 3 2 2 3 2 2 2 3" xfId="4887"/>
    <cellStyle name="Normal 2 3 2 2 3 2 2 3" xfId="1157"/>
    <cellStyle name="Normal 2 3 2 2 3 2 2 3 2" xfId="2774"/>
    <cellStyle name="Normal 2 3 2 2 3 2 2 3 2 2" xfId="5951"/>
    <cellStyle name="Normal 2 3 2 2 3 2 2 3 3" xfId="4364"/>
    <cellStyle name="Normal 2 3 2 2 3 2 2 4" xfId="2251"/>
    <cellStyle name="Normal 2 3 2 2 3 2 2 4 2" xfId="5428"/>
    <cellStyle name="Normal 2 3 2 2 3 2 2 5" xfId="3841"/>
    <cellStyle name="Normal 2 3 2 2 3 2 3" xfId="1476"/>
    <cellStyle name="Normal 2 3 2 2 3 2 3 2" xfId="3093"/>
    <cellStyle name="Normal 2 3 2 2 3 2 3 2 2" xfId="6270"/>
    <cellStyle name="Normal 2 3 2 2 3 2 3 3" xfId="4683"/>
    <cellStyle name="Normal 2 3 2 2 3 2 4" xfId="953"/>
    <cellStyle name="Normal 2 3 2 2 3 2 4 2" xfId="2570"/>
    <cellStyle name="Normal 2 3 2 2 3 2 4 2 2" xfId="5747"/>
    <cellStyle name="Normal 2 3 2 2 3 2 4 3" xfId="4160"/>
    <cellStyle name="Normal 2 3 2 2 3 2 5" xfId="2047"/>
    <cellStyle name="Normal 2 3 2 2 3 2 5 2" xfId="5224"/>
    <cellStyle name="Normal 2 3 2 2 3 2 6" xfId="3637"/>
    <cellStyle name="Normal 2 3 2 2 3 3" xfId="496"/>
    <cellStyle name="Normal 2 3 2 2 3 3 2" xfId="700"/>
    <cellStyle name="Normal 2 3 2 2 3 3 2 2" xfId="1748"/>
    <cellStyle name="Normal 2 3 2 2 3 3 2 2 2" xfId="3365"/>
    <cellStyle name="Normal 2 3 2 2 3 3 2 2 2 2" xfId="6542"/>
    <cellStyle name="Normal 2 3 2 2 3 3 2 2 3" xfId="4955"/>
    <cellStyle name="Normal 2 3 2 2 3 3 2 3" xfId="1225"/>
    <cellStyle name="Normal 2 3 2 2 3 3 2 3 2" xfId="2842"/>
    <cellStyle name="Normal 2 3 2 2 3 3 2 3 2 2" xfId="6019"/>
    <cellStyle name="Normal 2 3 2 2 3 3 2 3 3" xfId="4432"/>
    <cellStyle name="Normal 2 3 2 2 3 3 2 4" xfId="2319"/>
    <cellStyle name="Normal 2 3 2 2 3 3 2 4 2" xfId="5496"/>
    <cellStyle name="Normal 2 3 2 2 3 3 2 5" xfId="3909"/>
    <cellStyle name="Normal 2 3 2 2 3 3 3" xfId="1544"/>
    <cellStyle name="Normal 2 3 2 2 3 3 3 2" xfId="3161"/>
    <cellStyle name="Normal 2 3 2 2 3 3 3 2 2" xfId="6338"/>
    <cellStyle name="Normal 2 3 2 2 3 3 3 3" xfId="4751"/>
    <cellStyle name="Normal 2 3 2 2 3 3 4" xfId="1021"/>
    <cellStyle name="Normal 2 3 2 2 3 3 4 2" xfId="2638"/>
    <cellStyle name="Normal 2 3 2 2 3 3 4 2 2" xfId="5815"/>
    <cellStyle name="Normal 2 3 2 2 3 3 4 3" xfId="4228"/>
    <cellStyle name="Normal 2 3 2 2 3 3 5" xfId="2115"/>
    <cellStyle name="Normal 2 3 2 2 3 3 5 2" xfId="5292"/>
    <cellStyle name="Normal 2 3 2 2 3 3 6" xfId="3705"/>
    <cellStyle name="Normal 2 3 2 2 3 4" xfId="360"/>
    <cellStyle name="Normal 2 3 2 2 3 4 2" xfId="1408"/>
    <cellStyle name="Normal 2 3 2 2 3 4 2 2" xfId="3025"/>
    <cellStyle name="Normal 2 3 2 2 3 4 2 2 2" xfId="6202"/>
    <cellStyle name="Normal 2 3 2 2 3 4 2 3" xfId="4615"/>
    <cellStyle name="Normal 2 3 2 2 3 4 3" xfId="885"/>
    <cellStyle name="Normal 2 3 2 2 3 4 3 2" xfId="2502"/>
    <cellStyle name="Normal 2 3 2 2 3 4 3 2 2" xfId="5679"/>
    <cellStyle name="Normal 2 3 2 2 3 4 3 3" xfId="4092"/>
    <cellStyle name="Normal 2 3 2 2 3 4 4" xfId="1979"/>
    <cellStyle name="Normal 2 3 2 2 3 4 4 2" xfId="5156"/>
    <cellStyle name="Normal 2 3 2 2 3 4 5" xfId="3569"/>
    <cellStyle name="Normal 2 3 2 2 3 5" xfId="564"/>
    <cellStyle name="Normal 2 3 2 2 3 5 2" xfId="1612"/>
    <cellStyle name="Normal 2 3 2 2 3 5 2 2" xfId="3229"/>
    <cellStyle name="Normal 2 3 2 2 3 5 2 2 2" xfId="6406"/>
    <cellStyle name="Normal 2 3 2 2 3 5 2 3" xfId="4819"/>
    <cellStyle name="Normal 2 3 2 2 3 5 3" xfId="1089"/>
    <cellStyle name="Normal 2 3 2 2 3 5 3 2" xfId="2706"/>
    <cellStyle name="Normal 2 3 2 2 3 5 3 2 2" xfId="5883"/>
    <cellStyle name="Normal 2 3 2 2 3 5 3 3" xfId="4296"/>
    <cellStyle name="Normal 2 3 2 2 3 5 4" xfId="2183"/>
    <cellStyle name="Normal 2 3 2 2 3 5 4 2" xfId="5360"/>
    <cellStyle name="Normal 2 3 2 2 3 5 5" xfId="3773"/>
    <cellStyle name="Normal 2 3 2 2 3 6" xfId="1340"/>
    <cellStyle name="Normal 2 3 2 2 3 6 2" xfId="2957"/>
    <cellStyle name="Normal 2 3 2 2 3 6 2 2" xfId="6134"/>
    <cellStyle name="Normal 2 3 2 2 3 6 3" xfId="4547"/>
    <cellStyle name="Normal 2 3 2 2 3 7" xfId="817"/>
    <cellStyle name="Normal 2 3 2 2 3 7 2" xfId="2434"/>
    <cellStyle name="Normal 2 3 2 2 3 7 2 2" xfId="5611"/>
    <cellStyle name="Normal 2 3 2 2 3 7 3" xfId="4024"/>
    <cellStyle name="Normal 2 3 2 2 3 8" xfId="1911"/>
    <cellStyle name="Normal 2 3 2 2 3 8 2" xfId="5088"/>
    <cellStyle name="Normal 2 3 2 2 3 9" xfId="3501"/>
    <cellStyle name="Normal 2 3 2 2 4" xfId="389"/>
    <cellStyle name="Normal 2 3 2 2 4 2" xfId="593"/>
    <cellStyle name="Normal 2 3 2 2 4 2 2" xfId="1641"/>
    <cellStyle name="Normal 2 3 2 2 4 2 2 2" xfId="3258"/>
    <cellStyle name="Normal 2 3 2 2 4 2 2 2 2" xfId="6435"/>
    <cellStyle name="Normal 2 3 2 2 4 2 2 3" xfId="4848"/>
    <cellStyle name="Normal 2 3 2 2 4 2 3" xfId="1118"/>
    <cellStyle name="Normal 2 3 2 2 4 2 3 2" xfId="2735"/>
    <cellStyle name="Normal 2 3 2 2 4 2 3 2 2" xfId="5912"/>
    <cellStyle name="Normal 2 3 2 2 4 2 3 3" xfId="4325"/>
    <cellStyle name="Normal 2 3 2 2 4 2 4" xfId="2212"/>
    <cellStyle name="Normal 2 3 2 2 4 2 4 2" xfId="5389"/>
    <cellStyle name="Normal 2 3 2 2 4 2 5" xfId="3802"/>
    <cellStyle name="Normal 2 3 2 2 4 3" xfId="1437"/>
    <cellStyle name="Normal 2 3 2 2 4 3 2" xfId="3054"/>
    <cellStyle name="Normal 2 3 2 2 4 3 2 2" xfId="6231"/>
    <cellStyle name="Normal 2 3 2 2 4 3 3" xfId="4644"/>
    <cellStyle name="Normal 2 3 2 2 4 4" xfId="914"/>
    <cellStyle name="Normal 2 3 2 2 4 4 2" xfId="2531"/>
    <cellStyle name="Normal 2 3 2 2 4 4 2 2" xfId="5708"/>
    <cellStyle name="Normal 2 3 2 2 4 4 3" xfId="4121"/>
    <cellStyle name="Normal 2 3 2 2 4 5" xfId="2008"/>
    <cellStyle name="Normal 2 3 2 2 4 5 2" xfId="5185"/>
    <cellStyle name="Normal 2 3 2 2 4 6" xfId="3598"/>
    <cellStyle name="Normal 2 3 2 2 5" xfId="444"/>
    <cellStyle name="Normal 2 3 2 2 5 2" xfId="648"/>
    <cellStyle name="Normal 2 3 2 2 5 2 2" xfId="1696"/>
    <cellStyle name="Normal 2 3 2 2 5 2 2 2" xfId="3313"/>
    <cellStyle name="Normal 2 3 2 2 5 2 2 2 2" xfId="6490"/>
    <cellStyle name="Normal 2 3 2 2 5 2 2 3" xfId="4903"/>
    <cellStyle name="Normal 2 3 2 2 5 2 3" xfId="1173"/>
    <cellStyle name="Normal 2 3 2 2 5 2 3 2" xfId="2790"/>
    <cellStyle name="Normal 2 3 2 2 5 2 3 2 2" xfId="5967"/>
    <cellStyle name="Normal 2 3 2 2 5 2 3 3" xfId="4380"/>
    <cellStyle name="Normal 2 3 2 2 5 2 4" xfId="2267"/>
    <cellStyle name="Normal 2 3 2 2 5 2 4 2" xfId="5444"/>
    <cellStyle name="Normal 2 3 2 2 5 2 5" xfId="3857"/>
    <cellStyle name="Normal 2 3 2 2 5 3" xfId="1492"/>
    <cellStyle name="Normal 2 3 2 2 5 3 2" xfId="3109"/>
    <cellStyle name="Normal 2 3 2 2 5 3 2 2" xfId="6286"/>
    <cellStyle name="Normal 2 3 2 2 5 3 3" xfId="4699"/>
    <cellStyle name="Normal 2 3 2 2 5 4" xfId="969"/>
    <cellStyle name="Normal 2 3 2 2 5 4 2" xfId="2586"/>
    <cellStyle name="Normal 2 3 2 2 5 4 2 2" xfId="5763"/>
    <cellStyle name="Normal 2 3 2 2 5 4 3" xfId="4176"/>
    <cellStyle name="Normal 2 3 2 2 5 5" xfId="2063"/>
    <cellStyle name="Normal 2 3 2 2 5 5 2" xfId="5240"/>
    <cellStyle name="Normal 2 3 2 2 5 6" xfId="3653"/>
    <cellStyle name="Normal 2 3 2 2 6" xfId="308"/>
    <cellStyle name="Normal 2 3 2 2 6 2" xfId="1356"/>
    <cellStyle name="Normal 2 3 2 2 6 2 2" xfId="2973"/>
    <cellStyle name="Normal 2 3 2 2 6 2 2 2" xfId="6150"/>
    <cellStyle name="Normal 2 3 2 2 6 2 3" xfId="4563"/>
    <cellStyle name="Normal 2 3 2 2 6 3" xfId="833"/>
    <cellStyle name="Normal 2 3 2 2 6 3 2" xfId="2450"/>
    <cellStyle name="Normal 2 3 2 2 6 3 2 2" xfId="5627"/>
    <cellStyle name="Normal 2 3 2 2 6 3 3" xfId="4040"/>
    <cellStyle name="Normal 2 3 2 2 6 4" xfId="1927"/>
    <cellStyle name="Normal 2 3 2 2 6 4 2" xfId="5104"/>
    <cellStyle name="Normal 2 3 2 2 6 5" xfId="3517"/>
    <cellStyle name="Normal 2 3 2 2 7" xfId="512"/>
    <cellStyle name="Normal 2 3 2 2 7 2" xfId="1560"/>
    <cellStyle name="Normal 2 3 2 2 7 2 2" xfId="3177"/>
    <cellStyle name="Normal 2 3 2 2 7 2 2 2" xfId="6354"/>
    <cellStyle name="Normal 2 3 2 2 7 2 3" xfId="4767"/>
    <cellStyle name="Normal 2 3 2 2 7 3" xfId="1037"/>
    <cellStyle name="Normal 2 3 2 2 7 3 2" xfId="2654"/>
    <cellStyle name="Normal 2 3 2 2 7 3 2 2" xfId="5831"/>
    <cellStyle name="Normal 2 3 2 2 7 3 3" xfId="4244"/>
    <cellStyle name="Normal 2 3 2 2 7 4" xfId="2131"/>
    <cellStyle name="Normal 2 3 2 2 7 4 2" xfId="5308"/>
    <cellStyle name="Normal 2 3 2 2 7 5" xfId="3721"/>
    <cellStyle name="Normal 2 3 2 2 8" xfId="1288"/>
    <cellStyle name="Normal 2 3 2 2 8 2" xfId="2905"/>
    <cellStyle name="Normal 2 3 2 2 8 2 2" xfId="6082"/>
    <cellStyle name="Normal 2 3 2 2 8 3" xfId="4495"/>
    <cellStyle name="Normal 2 3 2 2 9" xfId="765"/>
    <cellStyle name="Normal 2 3 2 2 9 2" xfId="2382"/>
    <cellStyle name="Normal 2 3 2 2 9 2 2" xfId="5559"/>
    <cellStyle name="Normal 2 3 2 2 9 3" xfId="3972"/>
    <cellStyle name="Normal 2 3 2 3" xfId="257"/>
    <cellStyle name="Normal 2 3 2 3 10" xfId="3466"/>
    <cellStyle name="Normal 2 3 2 3 2" xfId="283"/>
    <cellStyle name="Normal 2 3 2 3 2 2" xfId="419"/>
    <cellStyle name="Normal 2 3 2 3 2 2 2" xfId="623"/>
    <cellStyle name="Normal 2 3 2 3 2 2 2 2" xfId="1671"/>
    <cellStyle name="Normal 2 3 2 3 2 2 2 2 2" xfId="3288"/>
    <cellStyle name="Normal 2 3 2 3 2 2 2 2 2 2" xfId="6465"/>
    <cellStyle name="Normal 2 3 2 3 2 2 2 2 3" xfId="4878"/>
    <cellStyle name="Normal 2 3 2 3 2 2 2 3" xfId="1148"/>
    <cellStyle name="Normal 2 3 2 3 2 2 2 3 2" xfId="2765"/>
    <cellStyle name="Normal 2 3 2 3 2 2 2 3 2 2" xfId="5942"/>
    <cellStyle name="Normal 2 3 2 3 2 2 2 3 3" xfId="4355"/>
    <cellStyle name="Normal 2 3 2 3 2 2 2 4" xfId="2242"/>
    <cellStyle name="Normal 2 3 2 3 2 2 2 4 2" xfId="5419"/>
    <cellStyle name="Normal 2 3 2 3 2 2 2 5" xfId="3832"/>
    <cellStyle name="Normal 2 3 2 3 2 2 3" xfId="1467"/>
    <cellStyle name="Normal 2 3 2 3 2 2 3 2" xfId="3084"/>
    <cellStyle name="Normal 2 3 2 3 2 2 3 2 2" xfId="6261"/>
    <cellStyle name="Normal 2 3 2 3 2 2 3 3" xfId="4674"/>
    <cellStyle name="Normal 2 3 2 3 2 2 4" xfId="944"/>
    <cellStyle name="Normal 2 3 2 3 2 2 4 2" xfId="2561"/>
    <cellStyle name="Normal 2 3 2 3 2 2 4 2 2" xfId="5738"/>
    <cellStyle name="Normal 2 3 2 3 2 2 4 3" xfId="4151"/>
    <cellStyle name="Normal 2 3 2 3 2 2 5" xfId="2038"/>
    <cellStyle name="Normal 2 3 2 3 2 2 5 2" xfId="5215"/>
    <cellStyle name="Normal 2 3 2 3 2 2 6" xfId="3628"/>
    <cellStyle name="Normal 2 3 2 3 2 3" xfId="487"/>
    <cellStyle name="Normal 2 3 2 3 2 3 2" xfId="691"/>
    <cellStyle name="Normal 2 3 2 3 2 3 2 2" xfId="1739"/>
    <cellStyle name="Normal 2 3 2 3 2 3 2 2 2" xfId="3356"/>
    <cellStyle name="Normal 2 3 2 3 2 3 2 2 2 2" xfId="6533"/>
    <cellStyle name="Normal 2 3 2 3 2 3 2 2 3" xfId="4946"/>
    <cellStyle name="Normal 2 3 2 3 2 3 2 3" xfId="1216"/>
    <cellStyle name="Normal 2 3 2 3 2 3 2 3 2" xfId="2833"/>
    <cellStyle name="Normal 2 3 2 3 2 3 2 3 2 2" xfId="6010"/>
    <cellStyle name="Normal 2 3 2 3 2 3 2 3 3" xfId="4423"/>
    <cellStyle name="Normal 2 3 2 3 2 3 2 4" xfId="2310"/>
    <cellStyle name="Normal 2 3 2 3 2 3 2 4 2" xfId="5487"/>
    <cellStyle name="Normal 2 3 2 3 2 3 2 5" xfId="3900"/>
    <cellStyle name="Normal 2 3 2 3 2 3 3" xfId="1535"/>
    <cellStyle name="Normal 2 3 2 3 2 3 3 2" xfId="3152"/>
    <cellStyle name="Normal 2 3 2 3 2 3 3 2 2" xfId="6329"/>
    <cellStyle name="Normal 2 3 2 3 2 3 3 3" xfId="4742"/>
    <cellStyle name="Normal 2 3 2 3 2 3 4" xfId="1012"/>
    <cellStyle name="Normal 2 3 2 3 2 3 4 2" xfId="2629"/>
    <cellStyle name="Normal 2 3 2 3 2 3 4 2 2" xfId="5806"/>
    <cellStyle name="Normal 2 3 2 3 2 3 4 3" xfId="4219"/>
    <cellStyle name="Normal 2 3 2 3 2 3 5" xfId="2106"/>
    <cellStyle name="Normal 2 3 2 3 2 3 5 2" xfId="5283"/>
    <cellStyle name="Normal 2 3 2 3 2 3 6" xfId="3696"/>
    <cellStyle name="Normal 2 3 2 3 2 4" xfId="351"/>
    <cellStyle name="Normal 2 3 2 3 2 4 2" xfId="1399"/>
    <cellStyle name="Normal 2 3 2 3 2 4 2 2" xfId="3016"/>
    <cellStyle name="Normal 2 3 2 3 2 4 2 2 2" xfId="6193"/>
    <cellStyle name="Normal 2 3 2 3 2 4 2 3" xfId="4606"/>
    <cellStyle name="Normal 2 3 2 3 2 4 3" xfId="876"/>
    <cellStyle name="Normal 2 3 2 3 2 4 3 2" xfId="2493"/>
    <cellStyle name="Normal 2 3 2 3 2 4 3 2 2" xfId="5670"/>
    <cellStyle name="Normal 2 3 2 3 2 4 3 3" xfId="4083"/>
    <cellStyle name="Normal 2 3 2 3 2 4 4" xfId="1970"/>
    <cellStyle name="Normal 2 3 2 3 2 4 4 2" xfId="5147"/>
    <cellStyle name="Normal 2 3 2 3 2 4 5" xfId="3560"/>
    <cellStyle name="Normal 2 3 2 3 2 5" xfId="555"/>
    <cellStyle name="Normal 2 3 2 3 2 5 2" xfId="1603"/>
    <cellStyle name="Normal 2 3 2 3 2 5 2 2" xfId="3220"/>
    <cellStyle name="Normal 2 3 2 3 2 5 2 2 2" xfId="6397"/>
    <cellStyle name="Normal 2 3 2 3 2 5 2 3" xfId="4810"/>
    <cellStyle name="Normal 2 3 2 3 2 5 3" xfId="1080"/>
    <cellStyle name="Normal 2 3 2 3 2 5 3 2" xfId="2697"/>
    <cellStyle name="Normal 2 3 2 3 2 5 3 2 2" xfId="5874"/>
    <cellStyle name="Normal 2 3 2 3 2 5 3 3" xfId="4287"/>
    <cellStyle name="Normal 2 3 2 3 2 5 4" xfId="2174"/>
    <cellStyle name="Normal 2 3 2 3 2 5 4 2" xfId="5351"/>
    <cellStyle name="Normal 2 3 2 3 2 5 5" xfId="3764"/>
    <cellStyle name="Normal 2 3 2 3 2 6" xfId="1331"/>
    <cellStyle name="Normal 2 3 2 3 2 6 2" xfId="2948"/>
    <cellStyle name="Normal 2 3 2 3 2 6 2 2" xfId="6125"/>
    <cellStyle name="Normal 2 3 2 3 2 6 3" xfId="4538"/>
    <cellStyle name="Normal 2 3 2 3 2 7" xfId="808"/>
    <cellStyle name="Normal 2 3 2 3 2 7 2" xfId="2425"/>
    <cellStyle name="Normal 2 3 2 3 2 7 2 2" xfId="5602"/>
    <cellStyle name="Normal 2 3 2 3 2 7 3" xfId="4015"/>
    <cellStyle name="Normal 2 3 2 3 2 8" xfId="1902"/>
    <cellStyle name="Normal 2 3 2 3 2 8 2" xfId="5079"/>
    <cellStyle name="Normal 2 3 2 3 2 9" xfId="3492"/>
    <cellStyle name="Normal 2 3 2 3 3" xfId="380"/>
    <cellStyle name="Normal 2 3 2 3 3 2" xfId="584"/>
    <cellStyle name="Normal 2 3 2 3 3 2 2" xfId="1632"/>
    <cellStyle name="Normal 2 3 2 3 3 2 2 2" xfId="3249"/>
    <cellStyle name="Normal 2 3 2 3 3 2 2 2 2" xfId="6426"/>
    <cellStyle name="Normal 2 3 2 3 3 2 2 3" xfId="4839"/>
    <cellStyle name="Normal 2 3 2 3 3 2 3" xfId="1109"/>
    <cellStyle name="Normal 2 3 2 3 3 2 3 2" xfId="2726"/>
    <cellStyle name="Normal 2 3 2 3 3 2 3 2 2" xfId="5903"/>
    <cellStyle name="Normal 2 3 2 3 3 2 3 3" xfId="4316"/>
    <cellStyle name="Normal 2 3 2 3 3 2 4" xfId="2203"/>
    <cellStyle name="Normal 2 3 2 3 3 2 4 2" xfId="5380"/>
    <cellStyle name="Normal 2 3 2 3 3 2 5" xfId="3793"/>
    <cellStyle name="Normal 2 3 2 3 3 3" xfId="1428"/>
    <cellStyle name="Normal 2 3 2 3 3 3 2" xfId="3045"/>
    <cellStyle name="Normal 2 3 2 3 3 3 2 2" xfId="6222"/>
    <cellStyle name="Normal 2 3 2 3 3 3 3" xfId="4635"/>
    <cellStyle name="Normal 2 3 2 3 3 4" xfId="905"/>
    <cellStyle name="Normal 2 3 2 3 3 4 2" xfId="2522"/>
    <cellStyle name="Normal 2 3 2 3 3 4 2 2" xfId="5699"/>
    <cellStyle name="Normal 2 3 2 3 3 4 3" xfId="4112"/>
    <cellStyle name="Normal 2 3 2 3 3 5" xfId="1999"/>
    <cellStyle name="Normal 2 3 2 3 3 5 2" xfId="5176"/>
    <cellStyle name="Normal 2 3 2 3 3 6" xfId="3589"/>
    <cellStyle name="Normal 2 3 2 3 4" xfId="461"/>
    <cellStyle name="Normal 2 3 2 3 4 2" xfId="665"/>
    <cellStyle name="Normal 2 3 2 3 4 2 2" xfId="1713"/>
    <cellStyle name="Normal 2 3 2 3 4 2 2 2" xfId="3330"/>
    <cellStyle name="Normal 2 3 2 3 4 2 2 2 2" xfId="6507"/>
    <cellStyle name="Normal 2 3 2 3 4 2 2 3" xfId="4920"/>
    <cellStyle name="Normal 2 3 2 3 4 2 3" xfId="1190"/>
    <cellStyle name="Normal 2 3 2 3 4 2 3 2" xfId="2807"/>
    <cellStyle name="Normal 2 3 2 3 4 2 3 2 2" xfId="5984"/>
    <cellStyle name="Normal 2 3 2 3 4 2 3 3" xfId="4397"/>
    <cellStyle name="Normal 2 3 2 3 4 2 4" xfId="2284"/>
    <cellStyle name="Normal 2 3 2 3 4 2 4 2" xfId="5461"/>
    <cellStyle name="Normal 2 3 2 3 4 2 5" xfId="3874"/>
    <cellStyle name="Normal 2 3 2 3 4 3" xfId="1509"/>
    <cellStyle name="Normal 2 3 2 3 4 3 2" xfId="3126"/>
    <cellStyle name="Normal 2 3 2 3 4 3 2 2" xfId="6303"/>
    <cellStyle name="Normal 2 3 2 3 4 3 3" xfId="4716"/>
    <cellStyle name="Normal 2 3 2 3 4 4" xfId="986"/>
    <cellStyle name="Normal 2 3 2 3 4 4 2" xfId="2603"/>
    <cellStyle name="Normal 2 3 2 3 4 4 2 2" xfId="5780"/>
    <cellStyle name="Normal 2 3 2 3 4 4 3" xfId="4193"/>
    <cellStyle name="Normal 2 3 2 3 4 5" xfId="2080"/>
    <cellStyle name="Normal 2 3 2 3 4 5 2" xfId="5257"/>
    <cellStyle name="Normal 2 3 2 3 4 6" xfId="3670"/>
    <cellStyle name="Normal 2 3 2 3 5" xfId="325"/>
    <cellStyle name="Normal 2 3 2 3 5 2" xfId="1373"/>
    <cellStyle name="Normal 2 3 2 3 5 2 2" xfId="2990"/>
    <cellStyle name="Normal 2 3 2 3 5 2 2 2" xfId="6167"/>
    <cellStyle name="Normal 2 3 2 3 5 2 3" xfId="4580"/>
    <cellStyle name="Normal 2 3 2 3 5 3" xfId="850"/>
    <cellStyle name="Normal 2 3 2 3 5 3 2" xfId="2467"/>
    <cellStyle name="Normal 2 3 2 3 5 3 2 2" xfId="5644"/>
    <cellStyle name="Normal 2 3 2 3 5 3 3" xfId="4057"/>
    <cellStyle name="Normal 2 3 2 3 5 4" xfId="1944"/>
    <cellStyle name="Normal 2 3 2 3 5 4 2" xfId="5121"/>
    <cellStyle name="Normal 2 3 2 3 5 5" xfId="3534"/>
    <cellStyle name="Normal 2 3 2 3 6" xfId="529"/>
    <cellStyle name="Normal 2 3 2 3 6 2" xfId="1577"/>
    <cellStyle name="Normal 2 3 2 3 6 2 2" xfId="3194"/>
    <cellStyle name="Normal 2 3 2 3 6 2 2 2" xfId="6371"/>
    <cellStyle name="Normal 2 3 2 3 6 2 3" xfId="4784"/>
    <cellStyle name="Normal 2 3 2 3 6 3" xfId="1054"/>
    <cellStyle name="Normal 2 3 2 3 6 3 2" xfId="2671"/>
    <cellStyle name="Normal 2 3 2 3 6 3 2 2" xfId="5848"/>
    <cellStyle name="Normal 2 3 2 3 6 3 3" xfId="4261"/>
    <cellStyle name="Normal 2 3 2 3 6 4" xfId="2148"/>
    <cellStyle name="Normal 2 3 2 3 6 4 2" xfId="5325"/>
    <cellStyle name="Normal 2 3 2 3 6 5" xfId="3738"/>
    <cellStyle name="Normal 2 3 2 3 7" xfId="1305"/>
    <cellStyle name="Normal 2 3 2 3 7 2" xfId="2922"/>
    <cellStyle name="Normal 2 3 2 3 7 2 2" xfId="6099"/>
    <cellStyle name="Normal 2 3 2 3 7 3" xfId="4512"/>
    <cellStyle name="Normal 2 3 2 3 8" xfId="782"/>
    <cellStyle name="Normal 2 3 2 3 8 2" xfId="2399"/>
    <cellStyle name="Normal 2 3 2 3 8 2 2" xfId="5576"/>
    <cellStyle name="Normal 2 3 2 3 8 3" xfId="3989"/>
    <cellStyle name="Normal 2 3 2 3 9" xfId="1876"/>
    <cellStyle name="Normal 2 3 2 3 9 2" xfId="5053"/>
    <cellStyle name="Normal 2 3 2 4" xfId="246"/>
    <cellStyle name="Normal 2 3 2 4 2" xfId="391"/>
    <cellStyle name="Normal 2 3 2 4 2 2" xfId="595"/>
    <cellStyle name="Normal 2 3 2 4 2 2 2" xfId="1643"/>
    <cellStyle name="Normal 2 3 2 4 2 2 2 2" xfId="3260"/>
    <cellStyle name="Normal 2 3 2 4 2 2 2 2 2" xfId="6437"/>
    <cellStyle name="Normal 2 3 2 4 2 2 2 3" xfId="4850"/>
    <cellStyle name="Normal 2 3 2 4 2 2 3" xfId="1120"/>
    <cellStyle name="Normal 2 3 2 4 2 2 3 2" xfId="2737"/>
    <cellStyle name="Normal 2 3 2 4 2 2 3 2 2" xfId="5914"/>
    <cellStyle name="Normal 2 3 2 4 2 2 3 3" xfId="4327"/>
    <cellStyle name="Normal 2 3 2 4 2 2 4" xfId="2214"/>
    <cellStyle name="Normal 2 3 2 4 2 2 4 2" xfId="5391"/>
    <cellStyle name="Normal 2 3 2 4 2 2 5" xfId="3804"/>
    <cellStyle name="Normal 2 3 2 4 2 3" xfId="1439"/>
    <cellStyle name="Normal 2 3 2 4 2 3 2" xfId="3056"/>
    <cellStyle name="Normal 2 3 2 4 2 3 2 2" xfId="6233"/>
    <cellStyle name="Normal 2 3 2 4 2 3 3" xfId="4646"/>
    <cellStyle name="Normal 2 3 2 4 2 4" xfId="916"/>
    <cellStyle name="Normal 2 3 2 4 2 4 2" xfId="2533"/>
    <cellStyle name="Normal 2 3 2 4 2 4 2 2" xfId="5710"/>
    <cellStyle name="Normal 2 3 2 4 2 4 3" xfId="4123"/>
    <cellStyle name="Normal 2 3 2 4 2 5" xfId="2010"/>
    <cellStyle name="Normal 2 3 2 4 2 5 2" xfId="5187"/>
    <cellStyle name="Normal 2 3 2 4 2 6" xfId="3600"/>
    <cellStyle name="Normal 2 3 2 4 3" xfId="454"/>
    <cellStyle name="Normal 2 3 2 4 3 2" xfId="658"/>
    <cellStyle name="Normal 2 3 2 4 3 2 2" xfId="1706"/>
    <cellStyle name="Normal 2 3 2 4 3 2 2 2" xfId="3323"/>
    <cellStyle name="Normal 2 3 2 4 3 2 2 2 2" xfId="6500"/>
    <cellStyle name="Normal 2 3 2 4 3 2 2 3" xfId="4913"/>
    <cellStyle name="Normal 2 3 2 4 3 2 3" xfId="1183"/>
    <cellStyle name="Normal 2 3 2 4 3 2 3 2" xfId="2800"/>
    <cellStyle name="Normal 2 3 2 4 3 2 3 2 2" xfId="5977"/>
    <cellStyle name="Normal 2 3 2 4 3 2 3 3" xfId="4390"/>
    <cellStyle name="Normal 2 3 2 4 3 2 4" xfId="2277"/>
    <cellStyle name="Normal 2 3 2 4 3 2 4 2" xfId="5454"/>
    <cellStyle name="Normal 2 3 2 4 3 2 5" xfId="3867"/>
    <cellStyle name="Normal 2 3 2 4 3 3" xfId="1502"/>
    <cellStyle name="Normal 2 3 2 4 3 3 2" xfId="3119"/>
    <cellStyle name="Normal 2 3 2 4 3 3 2 2" xfId="6296"/>
    <cellStyle name="Normal 2 3 2 4 3 3 3" xfId="4709"/>
    <cellStyle name="Normal 2 3 2 4 3 4" xfId="979"/>
    <cellStyle name="Normal 2 3 2 4 3 4 2" xfId="2596"/>
    <cellStyle name="Normal 2 3 2 4 3 4 2 2" xfId="5773"/>
    <cellStyle name="Normal 2 3 2 4 3 4 3" xfId="4186"/>
    <cellStyle name="Normal 2 3 2 4 3 5" xfId="2073"/>
    <cellStyle name="Normal 2 3 2 4 3 5 2" xfId="5250"/>
    <cellStyle name="Normal 2 3 2 4 3 6" xfId="3663"/>
    <cellStyle name="Normal 2 3 2 4 4" xfId="318"/>
    <cellStyle name="Normal 2 3 2 4 4 2" xfId="1366"/>
    <cellStyle name="Normal 2 3 2 4 4 2 2" xfId="2983"/>
    <cellStyle name="Normal 2 3 2 4 4 2 2 2" xfId="6160"/>
    <cellStyle name="Normal 2 3 2 4 4 2 3" xfId="4573"/>
    <cellStyle name="Normal 2 3 2 4 4 3" xfId="843"/>
    <cellStyle name="Normal 2 3 2 4 4 3 2" xfId="2460"/>
    <cellStyle name="Normal 2 3 2 4 4 3 2 2" xfId="5637"/>
    <cellStyle name="Normal 2 3 2 4 4 3 3" xfId="4050"/>
    <cellStyle name="Normal 2 3 2 4 4 4" xfId="1937"/>
    <cellStyle name="Normal 2 3 2 4 4 4 2" xfId="5114"/>
    <cellStyle name="Normal 2 3 2 4 4 5" xfId="3527"/>
    <cellStyle name="Normal 2 3 2 4 5" xfId="522"/>
    <cellStyle name="Normal 2 3 2 4 5 2" xfId="1570"/>
    <cellStyle name="Normal 2 3 2 4 5 2 2" xfId="3187"/>
    <cellStyle name="Normal 2 3 2 4 5 2 2 2" xfId="6364"/>
    <cellStyle name="Normal 2 3 2 4 5 2 3" xfId="4777"/>
    <cellStyle name="Normal 2 3 2 4 5 3" xfId="1047"/>
    <cellStyle name="Normal 2 3 2 4 5 3 2" xfId="2664"/>
    <cellStyle name="Normal 2 3 2 4 5 3 2 2" xfId="5841"/>
    <cellStyle name="Normal 2 3 2 4 5 3 3" xfId="4254"/>
    <cellStyle name="Normal 2 3 2 4 5 4" xfId="2141"/>
    <cellStyle name="Normal 2 3 2 4 5 4 2" xfId="5318"/>
    <cellStyle name="Normal 2 3 2 4 5 5" xfId="3731"/>
    <cellStyle name="Normal 2 3 2 4 6" xfId="1298"/>
    <cellStyle name="Normal 2 3 2 4 6 2" xfId="2915"/>
    <cellStyle name="Normal 2 3 2 4 6 2 2" xfId="6092"/>
    <cellStyle name="Normal 2 3 2 4 6 3" xfId="4505"/>
    <cellStyle name="Normal 2 3 2 4 7" xfId="775"/>
    <cellStyle name="Normal 2 3 2 4 7 2" xfId="2392"/>
    <cellStyle name="Normal 2 3 2 4 7 2 2" xfId="5569"/>
    <cellStyle name="Normal 2 3 2 4 7 3" xfId="3982"/>
    <cellStyle name="Normal 2 3 2 4 8" xfId="1869"/>
    <cellStyle name="Normal 2 3 2 4 8 2" xfId="5046"/>
    <cellStyle name="Normal 2 3 2 4 9" xfId="3459"/>
    <cellStyle name="Normal 2 3 2 5" xfId="276"/>
    <cellStyle name="Normal 2 3 2 5 2" xfId="412"/>
    <cellStyle name="Normal 2 3 2 5 2 2" xfId="616"/>
    <cellStyle name="Normal 2 3 2 5 2 2 2" xfId="1664"/>
    <cellStyle name="Normal 2 3 2 5 2 2 2 2" xfId="3281"/>
    <cellStyle name="Normal 2 3 2 5 2 2 2 2 2" xfId="6458"/>
    <cellStyle name="Normal 2 3 2 5 2 2 2 3" xfId="4871"/>
    <cellStyle name="Normal 2 3 2 5 2 2 3" xfId="1141"/>
    <cellStyle name="Normal 2 3 2 5 2 2 3 2" xfId="2758"/>
    <cellStyle name="Normal 2 3 2 5 2 2 3 2 2" xfId="5935"/>
    <cellStyle name="Normal 2 3 2 5 2 2 3 3" xfId="4348"/>
    <cellStyle name="Normal 2 3 2 5 2 2 4" xfId="2235"/>
    <cellStyle name="Normal 2 3 2 5 2 2 4 2" xfId="5412"/>
    <cellStyle name="Normal 2 3 2 5 2 2 5" xfId="3825"/>
    <cellStyle name="Normal 2 3 2 5 2 3" xfId="1460"/>
    <cellStyle name="Normal 2 3 2 5 2 3 2" xfId="3077"/>
    <cellStyle name="Normal 2 3 2 5 2 3 2 2" xfId="6254"/>
    <cellStyle name="Normal 2 3 2 5 2 3 3" xfId="4667"/>
    <cellStyle name="Normal 2 3 2 5 2 4" xfId="937"/>
    <cellStyle name="Normal 2 3 2 5 2 4 2" xfId="2554"/>
    <cellStyle name="Normal 2 3 2 5 2 4 2 2" xfId="5731"/>
    <cellStyle name="Normal 2 3 2 5 2 4 3" xfId="4144"/>
    <cellStyle name="Normal 2 3 2 5 2 5" xfId="2031"/>
    <cellStyle name="Normal 2 3 2 5 2 5 2" xfId="5208"/>
    <cellStyle name="Normal 2 3 2 5 2 6" xfId="3621"/>
    <cellStyle name="Normal 2 3 2 5 3" xfId="480"/>
    <cellStyle name="Normal 2 3 2 5 3 2" xfId="684"/>
    <cellStyle name="Normal 2 3 2 5 3 2 2" xfId="1732"/>
    <cellStyle name="Normal 2 3 2 5 3 2 2 2" xfId="3349"/>
    <cellStyle name="Normal 2 3 2 5 3 2 2 2 2" xfId="6526"/>
    <cellStyle name="Normal 2 3 2 5 3 2 2 3" xfId="4939"/>
    <cellStyle name="Normal 2 3 2 5 3 2 3" xfId="1209"/>
    <cellStyle name="Normal 2 3 2 5 3 2 3 2" xfId="2826"/>
    <cellStyle name="Normal 2 3 2 5 3 2 3 2 2" xfId="6003"/>
    <cellStyle name="Normal 2 3 2 5 3 2 3 3" xfId="4416"/>
    <cellStyle name="Normal 2 3 2 5 3 2 4" xfId="2303"/>
    <cellStyle name="Normal 2 3 2 5 3 2 4 2" xfId="5480"/>
    <cellStyle name="Normal 2 3 2 5 3 2 5" xfId="3893"/>
    <cellStyle name="Normal 2 3 2 5 3 3" xfId="1528"/>
    <cellStyle name="Normal 2 3 2 5 3 3 2" xfId="3145"/>
    <cellStyle name="Normal 2 3 2 5 3 3 2 2" xfId="6322"/>
    <cellStyle name="Normal 2 3 2 5 3 3 3" xfId="4735"/>
    <cellStyle name="Normal 2 3 2 5 3 4" xfId="1005"/>
    <cellStyle name="Normal 2 3 2 5 3 4 2" xfId="2622"/>
    <cellStyle name="Normal 2 3 2 5 3 4 2 2" xfId="5799"/>
    <cellStyle name="Normal 2 3 2 5 3 4 3" xfId="4212"/>
    <cellStyle name="Normal 2 3 2 5 3 5" xfId="2099"/>
    <cellStyle name="Normal 2 3 2 5 3 5 2" xfId="5276"/>
    <cellStyle name="Normal 2 3 2 5 3 6" xfId="3689"/>
    <cellStyle name="Normal 2 3 2 5 4" xfId="344"/>
    <cellStyle name="Normal 2 3 2 5 4 2" xfId="1392"/>
    <cellStyle name="Normal 2 3 2 5 4 2 2" xfId="3009"/>
    <cellStyle name="Normal 2 3 2 5 4 2 2 2" xfId="6186"/>
    <cellStyle name="Normal 2 3 2 5 4 2 3" xfId="4599"/>
    <cellStyle name="Normal 2 3 2 5 4 3" xfId="869"/>
    <cellStyle name="Normal 2 3 2 5 4 3 2" xfId="2486"/>
    <cellStyle name="Normal 2 3 2 5 4 3 2 2" xfId="5663"/>
    <cellStyle name="Normal 2 3 2 5 4 3 3" xfId="4076"/>
    <cellStyle name="Normal 2 3 2 5 4 4" xfId="1963"/>
    <cellStyle name="Normal 2 3 2 5 4 4 2" xfId="5140"/>
    <cellStyle name="Normal 2 3 2 5 4 5" xfId="3553"/>
    <cellStyle name="Normal 2 3 2 5 5" xfId="548"/>
    <cellStyle name="Normal 2 3 2 5 5 2" xfId="1596"/>
    <cellStyle name="Normal 2 3 2 5 5 2 2" xfId="3213"/>
    <cellStyle name="Normal 2 3 2 5 5 2 2 2" xfId="6390"/>
    <cellStyle name="Normal 2 3 2 5 5 2 3" xfId="4803"/>
    <cellStyle name="Normal 2 3 2 5 5 3" xfId="1073"/>
    <cellStyle name="Normal 2 3 2 5 5 3 2" xfId="2690"/>
    <cellStyle name="Normal 2 3 2 5 5 3 2 2" xfId="5867"/>
    <cellStyle name="Normal 2 3 2 5 5 3 3" xfId="4280"/>
    <cellStyle name="Normal 2 3 2 5 5 4" xfId="2167"/>
    <cellStyle name="Normal 2 3 2 5 5 4 2" xfId="5344"/>
    <cellStyle name="Normal 2 3 2 5 5 5" xfId="3757"/>
    <cellStyle name="Normal 2 3 2 5 6" xfId="1324"/>
    <cellStyle name="Normal 2 3 2 5 6 2" xfId="2941"/>
    <cellStyle name="Normal 2 3 2 5 6 2 2" xfId="6118"/>
    <cellStyle name="Normal 2 3 2 5 6 3" xfId="4531"/>
    <cellStyle name="Normal 2 3 2 5 7" xfId="801"/>
    <cellStyle name="Normal 2 3 2 5 7 2" xfId="2418"/>
    <cellStyle name="Normal 2 3 2 5 7 2 2" xfId="5595"/>
    <cellStyle name="Normal 2 3 2 5 7 3" xfId="4008"/>
    <cellStyle name="Normal 2 3 2 5 8" xfId="1895"/>
    <cellStyle name="Normal 2 3 2 5 8 2" xfId="5072"/>
    <cellStyle name="Normal 2 3 2 5 9" xfId="3485"/>
    <cellStyle name="Normal 2 3 2 6" xfId="372"/>
    <cellStyle name="Normal 2 3 2 6 2" xfId="576"/>
    <cellStyle name="Normal 2 3 2 6 2 2" xfId="1624"/>
    <cellStyle name="Normal 2 3 2 6 2 2 2" xfId="3241"/>
    <cellStyle name="Normal 2 3 2 6 2 2 2 2" xfId="6418"/>
    <cellStyle name="Normal 2 3 2 6 2 2 3" xfId="4831"/>
    <cellStyle name="Normal 2 3 2 6 2 3" xfId="1101"/>
    <cellStyle name="Normal 2 3 2 6 2 3 2" xfId="2718"/>
    <cellStyle name="Normal 2 3 2 6 2 3 2 2" xfId="5895"/>
    <cellStyle name="Normal 2 3 2 6 2 3 3" xfId="4308"/>
    <cellStyle name="Normal 2 3 2 6 2 4" xfId="2195"/>
    <cellStyle name="Normal 2 3 2 6 2 4 2" xfId="5372"/>
    <cellStyle name="Normal 2 3 2 6 2 5" xfId="3785"/>
    <cellStyle name="Normal 2 3 2 6 3" xfId="1420"/>
    <cellStyle name="Normal 2 3 2 6 3 2" xfId="3037"/>
    <cellStyle name="Normal 2 3 2 6 3 2 2" xfId="6214"/>
    <cellStyle name="Normal 2 3 2 6 3 3" xfId="4627"/>
    <cellStyle name="Normal 2 3 2 6 4" xfId="897"/>
    <cellStyle name="Normal 2 3 2 6 4 2" xfId="2514"/>
    <cellStyle name="Normal 2 3 2 6 4 2 2" xfId="5691"/>
    <cellStyle name="Normal 2 3 2 6 4 3" xfId="4104"/>
    <cellStyle name="Normal 2 3 2 6 5" xfId="1991"/>
    <cellStyle name="Normal 2 3 2 6 5 2" xfId="5168"/>
    <cellStyle name="Normal 2 3 2 6 6" xfId="3581"/>
    <cellStyle name="Normal 2 3 2 7" xfId="435"/>
    <cellStyle name="Normal 2 3 2 7 2" xfId="639"/>
    <cellStyle name="Normal 2 3 2 7 2 2" xfId="1687"/>
    <cellStyle name="Normal 2 3 2 7 2 2 2" xfId="3304"/>
    <cellStyle name="Normal 2 3 2 7 2 2 2 2" xfId="6481"/>
    <cellStyle name="Normal 2 3 2 7 2 2 3" xfId="4894"/>
    <cellStyle name="Normal 2 3 2 7 2 3" xfId="1164"/>
    <cellStyle name="Normal 2 3 2 7 2 3 2" xfId="2781"/>
    <cellStyle name="Normal 2 3 2 7 2 3 2 2" xfId="5958"/>
    <cellStyle name="Normal 2 3 2 7 2 3 3" xfId="4371"/>
    <cellStyle name="Normal 2 3 2 7 2 4" xfId="2258"/>
    <cellStyle name="Normal 2 3 2 7 2 4 2" xfId="5435"/>
    <cellStyle name="Normal 2 3 2 7 2 5" xfId="3848"/>
    <cellStyle name="Normal 2 3 2 7 3" xfId="1483"/>
    <cellStyle name="Normal 2 3 2 7 3 2" xfId="3100"/>
    <cellStyle name="Normal 2 3 2 7 3 2 2" xfId="6277"/>
    <cellStyle name="Normal 2 3 2 7 3 3" xfId="4690"/>
    <cellStyle name="Normal 2 3 2 7 4" xfId="960"/>
    <cellStyle name="Normal 2 3 2 7 4 2" xfId="2577"/>
    <cellStyle name="Normal 2 3 2 7 4 2 2" xfId="5754"/>
    <cellStyle name="Normal 2 3 2 7 4 3" xfId="4167"/>
    <cellStyle name="Normal 2 3 2 7 5" xfId="2054"/>
    <cellStyle name="Normal 2 3 2 7 5 2" xfId="5231"/>
    <cellStyle name="Normal 2 3 2 7 6" xfId="3644"/>
    <cellStyle name="Normal 2 3 2 8" xfId="299"/>
    <cellStyle name="Normal 2 3 2 8 2" xfId="1347"/>
    <cellStyle name="Normal 2 3 2 8 2 2" xfId="2964"/>
    <cellStyle name="Normal 2 3 2 8 2 2 2" xfId="6141"/>
    <cellStyle name="Normal 2 3 2 8 2 3" xfId="4554"/>
    <cellStyle name="Normal 2 3 2 8 3" xfId="824"/>
    <cellStyle name="Normal 2 3 2 8 3 2" xfId="2441"/>
    <cellStyle name="Normal 2 3 2 8 3 2 2" xfId="5618"/>
    <cellStyle name="Normal 2 3 2 8 3 3" xfId="4031"/>
    <cellStyle name="Normal 2 3 2 8 4" xfId="1918"/>
    <cellStyle name="Normal 2 3 2 8 4 2" xfId="5095"/>
    <cellStyle name="Normal 2 3 2 8 5" xfId="3508"/>
    <cellStyle name="Normal 2 3 2 9" xfId="503"/>
    <cellStyle name="Normal 2 3 2 9 2" xfId="1551"/>
    <cellStyle name="Normal 2 3 2 9 2 2" xfId="3168"/>
    <cellStyle name="Normal 2 3 2 9 2 2 2" xfId="6345"/>
    <cellStyle name="Normal 2 3 2 9 2 3" xfId="4758"/>
    <cellStyle name="Normal 2 3 2 9 3" xfId="1028"/>
    <cellStyle name="Normal 2 3 2 9 3 2" xfId="2645"/>
    <cellStyle name="Normal 2 3 2 9 3 2 2" xfId="5822"/>
    <cellStyle name="Normal 2 3 2 9 3 3" xfId="4235"/>
    <cellStyle name="Normal 2 3 2 9 4" xfId="2122"/>
    <cellStyle name="Normal 2 3 2 9 4 2" xfId="5299"/>
    <cellStyle name="Normal 2 3 2 9 5" xfId="3712"/>
    <cellStyle name="Normal 2 3 3" xfId="184"/>
    <cellStyle name="Normal 2 3 3 10" xfId="1855"/>
    <cellStyle name="Normal 2 3 3 10 2" xfId="5032"/>
    <cellStyle name="Normal 2 3 3 11" xfId="3445"/>
    <cellStyle name="Normal 2 3 3 2" xfId="262"/>
    <cellStyle name="Normal 2 3 3 2 2" xfId="399"/>
    <cellStyle name="Normal 2 3 3 2 2 2" xfId="603"/>
    <cellStyle name="Normal 2 3 3 2 2 2 2" xfId="1651"/>
    <cellStyle name="Normal 2 3 3 2 2 2 2 2" xfId="3268"/>
    <cellStyle name="Normal 2 3 3 2 2 2 2 2 2" xfId="6445"/>
    <cellStyle name="Normal 2 3 3 2 2 2 2 3" xfId="4858"/>
    <cellStyle name="Normal 2 3 3 2 2 2 3" xfId="1128"/>
    <cellStyle name="Normal 2 3 3 2 2 2 3 2" xfId="2745"/>
    <cellStyle name="Normal 2 3 3 2 2 2 3 2 2" xfId="5922"/>
    <cellStyle name="Normal 2 3 3 2 2 2 3 3" xfId="4335"/>
    <cellStyle name="Normal 2 3 3 2 2 2 4" xfId="2222"/>
    <cellStyle name="Normal 2 3 3 2 2 2 4 2" xfId="5399"/>
    <cellStyle name="Normal 2 3 3 2 2 2 5" xfId="3812"/>
    <cellStyle name="Normal 2 3 3 2 2 3" xfId="1447"/>
    <cellStyle name="Normal 2 3 3 2 2 3 2" xfId="3064"/>
    <cellStyle name="Normal 2 3 3 2 2 3 2 2" xfId="6241"/>
    <cellStyle name="Normal 2 3 3 2 2 3 3" xfId="4654"/>
    <cellStyle name="Normal 2 3 3 2 2 4" xfId="924"/>
    <cellStyle name="Normal 2 3 3 2 2 4 2" xfId="2541"/>
    <cellStyle name="Normal 2 3 3 2 2 4 2 2" xfId="5718"/>
    <cellStyle name="Normal 2 3 3 2 2 4 3" xfId="4131"/>
    <cellStyle name="Normal 2 3 3 2 2 5" xfId="2018"/>
    <cellStyle name="Normal 2 3 3 2 2 5 2" xfId="5195"/>
    <cellStyle name="Normal 2 3 3 2 2 6" xfId="3608"/>
    <cellStyle name="Normal 2 3 3 2 3" xfId="466"/>
    <cellStyle name="Normal 2 3 3 2 3 2" xfId="670"/>
    <cellStyle name="Normal 2 3 3 2 3 2 2" xfId="1718"/>
    <cellStyle name="Normal 2 3 3 2 3 2 2 2" xfId="3335"/>
    <cellStyle name="Normal 2 3 3 2 3 2 2 2 2" xfId="6512"/>
    <cellStyle name="Normal 2 3 3 2 3 2 2 3" xfId="4925"/>
    <cellStyle name="Normal 2 3 3 2 3 2 3" xfId="1195"/>
    <cellStyle name="Normal 2 3 3 2 3 2 3 2" xfId="2812"/>
    <cellStyle name="Normal 2 3 3 2 3 2 3 2 2" xfId="5989"/>
    <cellStyle name="Normal 2 3 3 2 3 2 3 3" xfId="4402"/>
    <cellStyle name="Normal 2 3 3 2 3 2 4" xfId="2289"/>
    <cellStyle name="Normal 2 3 3 2 3 2 4 2" xfId="5466"/>
    <cellStyle name="Normal 2 3 3 2 3 2 5" xfId="3879"/>
    <cellStyle name="Normal 2 3 3 2 3 3" xfId="1514"/>
    <cellStyle name="Normal 2 3 3 2 3 3 2" xfId="3131"/>
    <cellStyle name="Normal 2 3 3 2 3 3 2 2" xfId="6308"/>
    <cellStyle name="Normal 2 3 3 2 3 3 3" xfId="4721"/>
    <cellStyle name="Normal 2 3 3 2 3 4" xfId="991"/>
    <cellStyle name="Normal 2 3 3 2 3 4 2" xfId="2608"/>
    <cellStyle name="Normal 2 3 3 2 3 4 2 2" xfId="5785"/>
    <cellStyle name="Normal 2 3 3 2 3 4 3" xfId="4198"/>
    <cellStyle name="Normal 2 3 3 2 3 5" xfId="2085"/>
    <cellStyle name="Normal 2 3 3 2 3 5 2" xfId="5262"/>
    <cellStyle name="Normal 2 3 3 2 3 6" xfId="3675"/>
    <cellStyle name="Normal 2 3 3 2 4" xfId="330"/>
    <cellStyle name="Normal 2 3 3 2 4 2" xfId="1378"/>
    <cellStyle name="Normal 2 3 3 2 4 2 2" xfId="2995"/>
    <cellStyle name="Normal 2 3 3 2 4 2 2 2" xfId="6172"/>
    <cellStyle name="Normal 2 3 3 2 4 2 3" xfId="4585"/>
    <cellStyle name="Normal 2 3 3 2 4 3" xfId="855"/>
    <cellStyle name="Normal 2 3 3 2 4 3 2" xfId="2472"/>
    <cellStyle name="Normal 2 3 3 2 4 3 2 2" xfId="5649"/>
    <cellStyle name="Normal 2 3 3 2 4 3 3" xfId="4062"/>
    <cellStyle name="Normal 2 3 3 2 4 4" xfId="1949"/>
    <cellStyle name="Normal 2 3 3 2 4 4 2" xfId="5126"/>
    <cellStyle name="Normal 2 3 3 2 4 5" xfId="3539"/>
    <cellStyle name="Normal 2 3 3 2 5" xfId="534"/>
    <cellStyle name="Normal 2 3 3 2 5 2" xfId="1582"/>
    <cellStyle name="Normal 2 3 3 2 5 2 2" xfId="3199"/>
    <cellStyle name="Normal 2 3 3 2 5 2 2 2" xfId="6376"/>
    <cellStyle name="Normal 2 3 3 2 5 2 3" xfId="4789"/>
    <cellStyle name="Normal 2 3 3 2 5 3" xfId="1059"/>
    <cellStyle name="Normal 2 3 3 2 5 3 2" xfId="2676"/>
    <cellStyle name="Normal 2 3 3 2 5 3 2 2" xfId="5853"/>
    <cellStyle name="Normal 2 3 3 2 5 3 3" xfId="4266"/>
    <cellStyle name="Normal 2 3 3 2 5 4" xfId="2153"/>
    <cellStyle name="Normal 2 3 3 2 5 4 2" xfId="5330"/>
    <cellStyle name="Normal 2 3 3 2 5 5" xfId="3743"/>
    <cellStyle name="Normal 2 3 3 2 6" xfId="1310"/>
    <cellStyle name="Normal 2 3 3 2 6 2" xfId="2927"/>
    <cellStyle name="Normal 2 3 3 2 6 2 2" xfId="6104"/>
    <cellStyle name="Normal 2 3 3 2 6 3" xfId="4517"/>
    <cellStyle name="Normal 2 3 3 2 7" xfId="787"/>
    <cellStyle name="Normal 2 3 3 2 7 2" xfId="2404"/>
    <cellStyle name="Normal 2 3 3 2 7 2 2" xfId="5581"/>
    <cellStyle name="Normal 2 3 3 2 7 3" xfId="3994"/>
    <cellStyle name="Normal 2 3 3 2 8" xfId="1881"/>
    <cellStyle name="Normal 2 3 3 2 8 2" xfId="5058"/>
    <cellStyle name="Normal 2 3 3 2 9" xfId="3471"/>
    <cellStyle name="Normal 2 3 3 3" xfId="288"/>
    <cellStyle name="Normal 2 3 3 3 2" xfId="424"/>
    <cellStyle name="Normal 2 3 3 3 2 2" xfId="628"/>
    <cellStyle name="Normal 2 3 3 3 2 2 2" xfId="1676"/>
    <cellStyle name="Normal 2 3 3 3 2 2 2 2" xfId="3293"/>
    <cellStyle name="Normal 2 3 3 3 2 2 2 2 2" xfId="6470"/>
    <cellStyle name="Normal 2 3 3 3 2 2 2 3" xfId="4883"/>
    <cellStyle name="Normal 2 3 3 3 2 2 3" xfId="1153"/>
    <cellStyle name="Normal 2 3 3 3 2 2 3 2" xfId="2770"/>
    <cellStyle name="Normal 2 3 3 3 2 2 3 2 2" xfId="5947"/>
    <cellStyle name="Normal 2 3 3 3 2 2 3 3" xfId="4360"/>
    <cellStyle name="Normal 2 3 3 3 2 2 4" xfId="2247"/>
    <cellStyle name="Normal 2 3 3 3 2 2 4 2" xfId="5424"/>
    <cellStyle name="Normal 2 3 3 3 2 2 5" xfId="3837"/>
    <cellStyle name="Normal 2 3 3 3 2 3" xfId="1472"/>
    <cellStyle name="Normal 2 3 3 3 2 3 2" xfId="3089"/>
    <cellStyle name="Normal 2 3 3 3 2 3 2 2" xfId="6266"/>
    <cellStyle name="Normal 2 3 3 3 2 3 3" xfId="4679"/>
    <cellStyle name="Normal 2 3 3 3 2 4" xfId="949"/>
    <cellStyle name="Normal 2 3 3 3 2 4 2" xfId="2566"/>
    <cellStyle name="Normal 2 3 3 3 2 4 2 2" xfId="5743"/>
    <cellStyle name="Normal 2 3 3 3 2 4 3" xfId="4156"/>
    <cellStyle name="Normal 2 3 3 3 2 5" xfId="2043"/>
    <cellStyle name="Normal 2 3 3 3 2 5 2" xfId="5220"/>
    <cellStyle name="Normal 2 3 3 3 2 6" xfId="3633"/>
    <cellStyle name="Normal 2 3 3 3 3" xfId="492"/>
    <cellStyle name="Normal 2 3 3 3 3 2" xfId="696"/>
    <cellStyle name="Normal 2 3 3 3 3 2 2" xfId="1744"/>
    <cellStyle name="Normal 2 3 3 3 3 2 2 2" xfId="3361"/>
    <cellStyle name="Normal 2 3 3 3 3 2 2 2 2" xfId="6538"/>
    <cellStyle name="Normal 2 3 3 3 3 2 2 3" xfId="4951"/>
    <cellStyle name="Normal 2 3 3 3 3 2 3" xfId="1221"/>
    <cellStyle name="Normal 2 3 3 3 3 2 3 2" xfId="2838"/>
    <cellStyle name="Normal 2 3 3 3 3 2 3 2 2" xfId="6015"/>
    <cellStyle name="Normal 2 3 3 3 3 2 3 3" xfId="4428"/>
    <cellStyle name="Normal 2 3 3 3 3 2 4" xfId="2315"/>
    <cellStyle name="Normal 2 3 3 3 3 2 4 2" xfId="5492"/>
    <cellStyle name="Normal 2 3 3 3 3 2 5" xfId="3905"/>
    <cellStyle name="Normal 2 3 3 3 3 3" xfId="1540"/>
    <cellStyle name="Normal 2 3 3 3 3 3 2" xfId="3157"/>
    <cellStyle name="Normal 2 3 3 3 3 3 2 2" xfId="6334"/>
    <cellStyle name="Normal 2 3 3 3 3 3 3" xfId="4747"/>
    <cellStyle name="Normal 2 3 3 3 3 4" xfId="1017"/>
    <cellStyle name="Normal 2 3 3 3 3 4 2" xfId="2634"/>
    <cellStyle name="Normal 2 3 3 3 3 4 2 2" xfId="5811"/>
    <cellStyle name="Normal 2 3 3 3 3 4 3" xfId="4224"/>
    <cellStyle name="Normal 2 3 3 3 3 5" xfId="2111"/>
    <cellStyle name="Normal 2 3 3 3 3 5 2" xfId="5288"/>
    <cellStyle name="Normal 2 3 3 3 3 6" xfId="3701"/>
    <cellStyle name="Normal 2 3 3 3 4" xfId="356"/>
    <cellStyle name="Normal 2 3 3 3 4 2" xfId="1404"/>
    <cellStyle name="Normal 2 3 3 3 4 2 2" xfId="3021"/>
    <cellStyle name="Normal 2 3 3 3 4 2 2 2" xfId="6198"/>
    <cellStyle name="Normal 2 3 3 3 4 2 3" xfId="4611"/>
    <cellStyle name="Normal 2 3 3 3 4 3" xfId="881"/>
    <cellStyle name="Normal 2 3 3 3 4 3 2" xfId="2498"/>
    <cellStyle name="Normal 2 3 3 3 4 3 2 2" xfId="5675"/>
    <cellStyle name="Normal 2 3 3 3 4 3 3" xfId="4088"/>
    <cellStyle name="Normal 2 3 3 3 4 4" xfId="1975"/>
    <cellStyle name="Normal 2 3 3 3 4 4 2" xfId="5152"/>
    <cellStyle name="Normal 2 3 3 3 4 5" xfId="3565"/>
    <cellStyle name="Normal 2 3 3 3 5" xfId="560"/>
    <cellStyle name="Normal 2 3 3 3 5 2" xfId="1608"/>
    <cellStyle name="Normal 2 3 3 3 5 2 2" xfId="3225"/>
    <cellStyle name="Normal 2 3 3 3 5 2 2 2" xfId="6402"/>
    <cellStyle name="Normal 2 3 3 3 5 2 3" xfId="4815"/>
    <cellStyle name="Normal 2 3 3 3 5 3" xfId="1085"/>
    <cellStyle name="Normal 2 3 3 3 5 3 2" xfId="2702"/>
    <cellStyle name="Normal 2 3 3 3 5 3 2 2" xfId="5879"/>
    <cellStyle name="Normal 2 3 3 3 5 3 3" xfId="4292"/>
    <cellStyle name="Normal 2 3 3 3 5 4" xfId="2179"/>
    <cellStyle name="Normal 2 3 3 3 5 4 2" xfId="5356"/>
    <cellStyle name="Normal 2 3 3 3 5 5" xfId="3769"/>
    <cellStyle name="Normal 2 3 3 3 6" xfId="1336"/>
    <cellStyle name="Normal 2 3 3 3 6 2" xfId="2953"/>
    <cellStyle name="Normal 2 3 3 3 6 2 2" xfId="6130"/>
    <cellStyle name="Normal 2 3 3 3 6 3" xfId="4543"/>
    <cellStyle name="Normal 2 3 3 3 7" xfId="813"/>
    <cellStyle name="Normal 2 3 3 3 7 2" xfId="2430"/>
    <cellStyle name="Normal 2 3 3 3 7 2 2" xfId="5607"/>
    <cellStyle name="Normal 2 3 3 3 7 3" xfId="4020"/>
    <cellStyle name="Normal 2 3 3 3 8" xfId="1907"/>
    <cellStyle name="Normal 2 3 3 3 8 2" xfId="5084"/>
    <cellStyle name="Normal 2 3 3 3 9" xfId="3497"/>
    <cellStyle name="Normal 2 3 3 4" xfId="385"/>
    <cellStyle name="Normal 2 3 3 4 2" xfId="589"/>
    <cellStyle name="Normal 2 3 3 4 2 2" xfId="1637"/>
    <cellStyle name="Normal 2 3 3 4 2 2 2" xfId="3254"/>
    <cellStyle name="Normal 2 3 3 4 2 2 2 2" xfId="6431"/>
    <cellStyle name="Normal 2 3 3 4 2 2 3" xfId="4844"/>
    <cellStyle name="Normal 2 3 3 4 2 3" xfId="1114"/>
    <cellStyle name="Normal 2 3 3 4 2 3 2" xfId="2731"/>
    <cellStyle name="Normal 2 3 3 4 2 3 2 2" xfId="5908"/>
    <cellStyle name="Normal 2 3 3 4 2 3 3" xfId="4321"/>
    <cellStyle name="Normal 2 3 3 4 2 4" xfId="2208"/>
    <cellStyle name="Normal 2 3 3 4 2 4 2" xfId="5385"/>
    <cellStyle name="Normal 2 3 3 4 2 5" xfId="3798"/>
    <cellStyle name="Normal 2 3 3 4 3" xfId="1433"/>
    <cellStyle name="Normal 2 3 3 4 3 2" xfId="3050"/>
    <cellStyle name="Normal 2 3 3 4 3 2 2" xfId="6227"/>
    <cellStyle name="Normal 2 3 3 4 3 3" xfId="4640"/>
    <cellStyle name="Normal 2 3 3 4 4" xfId="910"/>
    <cellStyle name="Normal 2 3 3 4 4 2" xfId="2527"/>
    <cellStyle name="Normal 2 3 3 4 4 2 2" xfId="5704"/>
    <cellStyle name="Normal 2 3 3 4 4 3" xfId="4117"/>
    <cellStyle name="Normal 2 3 3 4 5" xfId="2004"/>
    <cellStyle name="Normal 2 3 3 4 5 2" xfId="5181"/>
    <cellStyle name="Normal 2 3 3 4 6" xfId="3594"/>
    <cellStyle name="Normal 2 3 3 5" xfId="440"/>
    <cellStyle name="Normal 2 3 3 5 2" xfId="644"/>
    <cellStyle name="Normal 2 3 3 5 2 2" xfId="1692"/>
    <cellStyle name="Normal 2 3 3 5 2 2 2" xfId="3309"/>
    <cellStyle name="Normal 2 3 3 5 2 2 2 2" xfId="6486"/>
    <cellStyle name="Normal 2 3 3 5 2 2 3" xfId="4899"/>
    <cellStyle name="Normal 2 3 3 5 2 3" xfId="1169"/>
    <cellStyle name="Normal 2 3 3 5 2 3 2" xfId="2786"/>
    <cellStyle name="Normal 2 3 3 5 2 3 2 2" xfId="5963"/>
    <cellStyle name="Normal 2 3 3 5 2 3 3" xfId="4376"/>
    <cellStyle name="Normal 2 3 3 5 2 4" xfId="2263"/>
    <cellStyle name="Normal 2 3 3 5 2 4 2" xfId="5440"/>
    <cellStyle name="Normal 2 3 3 5 2 5" xfId="3853"/>
    <cellStyle name="Normal 2 3 3 5 3" xfId="1488"/>
    <cellStyle name="Normal 2 3 3 5 3 2" xfId="3105"/>
    <cellStyle name="Normal 2 3 3 5 3 2 2" xfId="6282"/>
    <cellStyle name="Normal 2 3 3 5 3 3" xfId="4695"/>
    <cellStyle name="Normal 2 3 3 5 4" xfId="965"/>
    <cellStyle name="Normal 2 3 3 5 4 2" xfId="2582"/>
    <cellStyle name="Normal 2 3 3 5 4 2 2" xfId="5759"/>
    <cellStyle name="Normal 2 3 3 5 4 3" xfId="4172"/>
    <cellStyle name="Normal 2 3 3 5 5" xfId="2059"/>
    <cellStyle name="Normal 2 3 3 5 5 2" xfId="5236"/>
    <cellStyle name="Normal 2 3 3 5 6" xfId="3649"/>
    <cellStyle name="Normal 2 3 3 6" xfId="304"/>
    <cellStyle name="Normal 2 3 3 6 2" xfId="1352"/>
    <cellStyle name="Normal 2 3 3 6 2 2" xfId="2969"/>
    <cellStyle name="Normal 2 3 3 6 2 2 2" xfId="6146"/>
    <cellStyle name="Normal 2 3 3 6 2 3" xfId="4559"/>
    <cellStyle name="Normal 2 3 3 6 3" xfId="829"/>
    <cellStyle name="Normal 2 3 3 6 3 2" xfId="2446"/>
    <cellStyle name="Normal 2 3 3 6 3 2 2" xfId="5623"/>
    <cellStyle name="Normal 2 3 3 6 3 3" xfId="4036"/>
    <cellStyle name="Normal 2 3 3 6 4" xfId="1923"/>
    <cellStyle name="Normal 2 3 3 6 4 2" xfId="5100"/>
    <cellStyle name="Normal 2 3 3 6 5" xfId="3513"/>
    <cellStyle name="Normal 2 3 3 7" xfId="508"/>
    <cellStyle name="Normal 2 3 3 7 2" xfId="1556"/>
    <cellStyle name="Normal 2 3 3 7 2 2" xfId="3173"/>
    <cellStyle name="Normal 2 3 3 7 2 2 2" xfId="6350"/>
    <cellStyle name="Normal 2 3 3 7 2 3" xfId="4763"/>
    <cellStyle name="Normal 2 3 3 7 3" xfId="1033"/>
    <cellStyle name="Normal 2 3 3 7 3 2" xfId="2650"/>
    <cellStyle name="Normal 2 3 3 7 3 2 2" xfId="5827"/>
    <cellStyle name="Normal 2 3 3 7 3 3" xfId="4240"/>
    <cellStyle name="Normal 2 3 3 7 4" xfId="2127"/>
    <cellStyle name="Normal 2 3 3 7 4 2" xfId="5304"/>
    <cellStyle name="Normal 2 3 3 7 5" xfId="3717"/>
    <cellStyle name="Normal 2 3 3 8" xfId="1284"/>
    <cellStyle name="Normal 2 3 3 8 2" xfId="2901"/>
    <cellStyle name="Normal 2 3 3 8 2 2" xfId="6078"/>
    <cellStyle name="Normal 2 3 3 8 3" xfId="4491"/>
    <cellStyle name="Normal 2 3 3 9" xfId="761"/>
    <cellStyle name="Normal 2 3 3 9 2" xfId="2378"/>
    <cellStyle name="Normal 2 3 3 9 2 2" xfId="5555"/>
    <cellStyle name="Normal 2 3 3 9 3" xfId="3968"/>
    <cellStyle name="Normal 2 3 4" xfId="253"/>
    <cellStyle name="Normal 2 3 4 10" xfId="3462"/>
    <cellStyle name="Normal 2 3 4 2" xfId="279"/>
    <cellStyle name="Normal 2 3 4 2 2" xfId="415"/>
    <cellStyle name="Normal 2 3 4 2 2 2" xfId="619"/>
    <cellStyle name="Normal 2 3 4 2 2 2 2" xfId="1667"/>
    <cellStyle name="Normal 2 3 4 2 2 2 2 2" xfId="3284"/>
    <cellStyle name="Normal 2 3 4 2 2 2 2 2 2" xfId="6461"/>
    <cellStyle name="Normal 2 3 4 2 2 2 2 3" xfId="4874"/>
    <cellStyle name="Normal 2 3 4 2 2 2 3" xfId="1144"/>
    <cellStyle name="Normal 2 3 4 2 2 2 3 2" xfId="2761"/>
    <cellStyle name="Normal 2 3 4 2 2 2 3 2 2" xfId="5938"/>
    <cellStyle name="Normal 2 3 4 2 2 2 3 3" xfId="4351"/>
    <cellStyle name="Normal 2 3 4 2 2 2 4" xfId="2238"/>
    <cellStyle name="Normal 2 3 4 2 2 2 4 2" xfId="5415"/>
    <cellStyle name="Normal 2 3 4 2 2 2 5" xfId="3828"/>
    <cellStyle name="Normal 2 3 4 2 2 3" xfId="1463"/>
    <cellStyle name="Normal 2 3 4 2 2 3 2" xfId="3080"/>
    <cellStyle name="Normal 2 3 4 2 2 3 2 2" xfId="6257"/>
    <cellStyle name="Normal 2 3 4 2 2 3 3" xfId="4670"/>
    <cellStyle name="Normal 2 3 4 2 2 4" xfId="940"/>
    <cellStyle name="Normal 2 3 4 2 2 4 2" xfId="2557"/>
    <cellStyle name="Normal 2 3 4 2 2 4 2 2" xfId="5734"/>
    <cellStyle name="Normal 2 3 4 2 2 4 3" xfId="4147"/>
    <cellStyle name="Normal 2 3 4 2 2 5" xfId="2034"/>
    <cellStyle name="Normal 2 3 4 2 2 5 2" xfId="5211"/>
    <cellStyle name="Normal 2 3 4 2 2 6" xfId="3624"/>
    <cellStyle name="Normal 2 3 4 2 3" xfId="483"/>
    <cellStyle name="Normal 2 3 4 2 3 2" xfId="687"/>
    <cellStyle name="Normal 2 3 4 2 3 2 2" xfId="1735"/>
    <cellStyle name="Normal 2 3 4 2 3 2 2 2" xfId="3352"/>
    <cellStyle name="Normal 2 3 4 2 3 2 2 2 2" xfId="6529"/>
    <cellStyle name="Normal 2 3 4 2 3 2 2 3" xfId="4942"/>
    <cellStyle name="Normal 2 3 4 2 3 2 3" xfId="1212"/>
    <cellStyle name="Normal 2 3 4 2 3 2 3 2" xfId="2829"/>
    <cellStyle name="Normal 2 3 4 2 3 2 3 2 2" xfId="6006"/>
    <cellStyle name="Normal 2 3 4 2 3 2 3 3" xfId="4419"/>
    <cellStyle name="Normal 2 3 4 2 3 2 4" xfId="2306"/>
    <cellStyle name="Normal 2 3 4 2 3 2 4 2" xfId="5483"/>
    <cellStyle name="Normal 2 3 4 2 3 2 5" xfId="3896"/>
    <cellStyle name="Normal 2 3 4 2 3 3" xfId="1531"/>
    <cellStyle name="Normal 2 3 4 2 3 3 2" xfId="3148"/>
    <cellStyle name="Normal 2 3 4 2 3 3 2 2" xfId="6325"/>
    <cellStyle name="Normal 2 3 4 2 3 3 3" xfId="4738"/>
    <cellStyle name="Normal 2 3 4 2 3 4" xfId="1008"/>
    <cellStyle name="Normal 2 3 4 2 3 4 2" xfId="2625"/>
    <cellStyle name="Normal 2 3 4 2 3 4 2 2" xfId="5802"/>
    <cellStyle name="Normal 2 3 4 2 3 4 3" xfId="4215"/>
    <cellStyle name="Normal 2 3 4 2 3 5" xfId="2102"/>
    <cellStyle name="Normal 2 3 4 2 3 5 2" xfId="5279"/>
    <cellStyle name="Normal 2 3 4 2 3 6" xfId="3692"/>
    <cellStyle name="Normal 2 3 4 2 4" xfId="347"/>
    <cellStyle name="Normal 2 3 4 2 4 2" xfId="1395"/>
    <cellStyle name="Normal 2 3 4 2 4 2 2" xfId="3012"/>
    <cellStyle name="Normal 2 3 4 2 4 2 2 2" xfId="6189"/>
    <cellStyle name="Normal 2 3 4 2 4 2 3" xfId="4602"/>
    <cellStyle name="Normal 2 3 4 2 4 3" xfId="872"/>
    <cellStyle name="Normal 2 3 4 2 4 3 2" xfId="2489"/>
    <cellStyle name="Normal 2 3 4 2 4 3 2 2" xfId="5666"/>
    <cellStyle name="Normal 2 3 4 2 4 3 3" xfId="4079"/>
    <cellStyle name="Normal 2 3 4 2 4 4" xfId="1966"/>
    <cellStyle name="Normal 2 3 4 2 4 4 2" xfId="5143"/>
    <cellStyle name="Normal 2 3 4 2 4 5" xfId="3556"/>
    <cellStyle name="Normal 2 3 4 2 5" xfId="551"/>
    <cellStyle name="Normal 2 3 4 2 5 2" xfId="1599"/>
    <cellStyle name="Normal 2 3 4 2 5 2 2" xfId="3216"/>
    <cellStyle name="Normal 2 3 4 2 5 2 2 2" xfId="6393"/>
    <cellStyle name="Normal 2 3 4 2 5 2 3" xfId="4806"/>
    <cellStyle name="Normal 2 3 4 2 5 3" xfId="1076"/>
    <cellStyle name="Normal 2 3 4 2 5 3 2" xfId="2693"/>
    <cellStyle name="Normal 2 3 4 2 5 3 2 2" xfId="5870"/>
    <cellStyle name="Normal 2 3 4 2 5 3 3" xfId="4283"/>
    <cellStyle name="Normal 2 3 4 2 5 4" xfId="2170"/>
    <cellStyle name="Normal 2 3 4 2 5 4 2" xfId="5347"/>
    <cellStyle name="Normal 2 3 4 2 5 5" xfId="3760"/>
    <cellStyle name="Normal 2 3 4 2 6" xfId="1327"/>
    <cellStyle name="Normal 2 3 4 2 6 2" xfId="2944"/>
    <cellStyle name="Normal 2 3 4 2 6 2 2" xfId="6121"/>
    <cellStyle name="Normal 2 3 4 2 6 3" xfId="4534"/>
    <cellStyle name="Normal 2 3 4 2 7" xfId="804"/>
    <cellStyle name="Normal 2 3 4 2 7 2" xfId="2421"/>
    <cellStyle name="Normal 2 3 4 2 7 2 2" xfId="5598"/>
    <cellStyle name="Normal 2 3 4 2 7 3" xfId="4011"/>
    <cellStyle name="Normal 2 3 4 2 8" xfId="1898"/>
    <cellStyle name="Normal 2 3 4 2 8 2" xfId="5075"/>
    <cellStyle name="Normal 2 3 4 2 9" xfId="3488"/>
    <cellStyle name="Normal 2 3 4 3" xfId="376"/>
    <cellStyle name="Normal 2 3 4 3 2" xfId="580"/>
    <cellStyle name="Normal 2 3 4 3 2 2" xfId="1628"/>
    <cellStyle name="Normal 2 3 4 3 2 2 2" xfId="3245"/>
    <cellStyle name="Normal 2 3 4 3 2 2 2 2" xfId="6422"/>
    <cellStyle name="Normal 2 3 4 3 2 2 3" xfId="4835"/>
    <cellStyle name="Normal 2 3 4 3 2 3" xfId="1105"/>
    <cellStyle name="Normal 2 3 4 3 2 3 2" xfId="2722"/>
    <cellStyle name="Normal 2 3 4 3 2 3 2 2" xfId="5899"/>
    <cellStyle name="Normal 2 3 4 3 2 3 3" xfId="4312"/>
    <cellStyle name="Normal 2 3 4 3 2 4" xfId="2199"/>
    <cellStyle name="Normal 2 3 4 3 2 4 2" xfId="5376"/>
    <cellStyle name="Normal 2 3 4 3 2 5" xfId="3789"/>
    <cellStyle name="Normal 2 3 4 3 3" xfId="1424"/>
    <cellStyle name="Normal 2 3 4 3 3 2" xfId="3041"/>
    <cellStyle name="Normal 2 3 4 3 3 2 2" xfId="6218"/>
    <cellStyle name="Normal 2 3 4 3 3 3" xfId="4631"/>
    <cellStyle name="Normal 2 3 4 3 4" xfId="901"/>
    <cellStyle name="Normal 2 3 4 3 4 2" xfId="2518"/>
    <cellStyle name="Normal 2 3 4 3 4 2 2" xfId="5695"/>
    <cellStyle name="Normal 2 3 4 3 4 3" xfId="4108"/>
    <cellStyle name="Normal 2 3 4 3 5" xfId="1995"/>
    <cellStyle name="Normal 2 3 4 3 5 2" xfId="5172"/>
    <cellStyle name="Normal 2 3 4 3 6" xfId="3585"/>
    <cellStyle name="Normal 2 3 4 4" xfId="457"/>
    <cellStyle name="Normal 2 3 4 4 2" xfId="661"/>
    <cellStyle name="Normal 2 3 4 4 2 2" xfId="1709"/>
    <cellStyle name="Normal 2 3 4 4 2 2 2" xfId="3326"/>
    <cellStyle name="Normal 2 3 4 4 2 2 2 2" xfId="6503"/>
    <cellStyle name="Normal 2 3 4 4 2 2 3" xfId="4916"/>
    <cellStyle name="Normal 2 3 4 4 2 3" xfId="1186"/>
    <cellStyle name="Normal 2 3 4 4 2 3 2" xfId="2803"/>
    <cellStyle name="Normal 2 3 4 4 2 3 2 2" xfId="5980"/>
    <cellStyle name="Normal 2 3 4 4 2 3 3" xfId="4393"/>
    <cellStyle name="Normal 2 3 4 4 2 4" xfId="2280"/>
    <cellStyle name="Normal 2 3 4 4 2 4 2" xfId="5457"/>
    <cellStyle name="Normal 2 3 4 4 2 5" xfId="3870"/>
    <cellStyle name="Normal 2 3 4 4 3" xfId="1505"/>
    <cellStyle name="Normal 2 3 4 4 3 2" xfId="3122"/>
    <cellStyle name="Normal 2 3 4 4 3 2 2" xfId="6299"/>
    <cellStyle name="Normal 2 3 4 4 3 3" xfId="4712"/>
    <cellStyle name="Normal 2 3 4 4 4" xfId="982"/>
    <cellStyle name="Normal 2 3 4 4 4 2" xfId="2599"/>
    <cellStyle name="Normal 2 3 4 4 4 2 2" xfId="5776"/>
    <cellStyle name="Normal 2 3 4 4 4 3" xfId="4189"/>
    <cellStyle name="Normal 2 3 4 4 5" xfId="2076"/>
    <cellStyle name="Normal 2 3 4 4 5 2" xfId="5253"/>
    <cellStyle name="Normal 2 3 4 4 6" xfId="3666"/>
    <cellStyle name="Normal 2 3 4 5" xfId="321"/>
    <cellStyle name="Normal 2 3 4 5 2" xfId="1369"/>
    <cellStyle name="Normal 2 3 4 5 2 2" xfId="2986"/>
    <cellStyle name="Normal 2 3 4 5 2 2 2" xfId="6163"/>
    <cellStyle name="Normal 2 3 4 5 2 3" xfId="4576"/>
    <cellStyle name="Normal 2 3 4 5 3" xfId="846"/>
    <cellStyle name="Normal 2 3 4 5 3 2" xfId="2463"/>
    <cellStyle name="Normal 2 3 4 5 3 2 2" xfId="5640"/>
    <cellStyle name="Normal 2 3 4 5 3 3" xfId="4053"/>
    <cellStyle name="Normal 2 3 4 5 4" xfId="1940"/>
    <cellStyle name="Normal 2 3 4 5 4 2" xfId="5117"/>
    <cellStyle name="Normal 2 3 4 5 5" xfId="3530"/>
    <cellStyle name="Normal 2 3 4 6" xfId="525"/>
    <cellStyle name="Normal 2 3 4 6 2" xfId="1573"/>
    <cellStyle name="Normal 2 3 4 6 2 2" xfId="3190"/>
    <cellStyle name="Normal 2 3 4 6 2 2 2" xfId="6367"/>
    <cellStyle name="Normal 2 3 4 6 2 3" xfId="4780"/>
    <cellStyle name="Normal 2 3 4 6 3" xfId="1050"/>
    <cellStyle name="Normal 2 3 4 6 3 2" xfId="2667"/>
    <cellStyle name="Normal 2 3 4 6 3 2 2" xfId="5844"/>
    <cellStyle name="Normal 2 3 4 6 3 3" xfId="4257"/>
    <cellStyle name="Normal 2 3 4 6 4" xfId="2144"/>
    <cellStyle name="Normal 2 3 4 6 4 2" xfId="5321"/>
    <cellStyle name="Normal 2 3 4 6 5" xfId="3734"/>
    <cellStyle name="Normal 2 3 4 7" xfId="1301"/>
    <cellStyle name="Normal 2 3 4 7 2" xfId="2918"/>
    <cellStyle name="Normal 2 3 4 7 2 2" xfId="6095"/>
    <cellStyle name="Normal 2 3 4 7 3" xfId="4508"/>
    <cellStyle name="Normal 2 3 4 8" xfId="778"/>
    <cellStyle name="Normal 2 3 4 8 2" xfId="2395"/>
    <cellStyle name="Normal 2 3 4 8 2 2" xfId="5572"/>
    <cellStyle name="Normal 2 3 4 8 3" xfId="3985"/>
    <cellStyle name="Normal 2 3 4 9" xfId="1872"/>
    <cellStyle name="Normal 2 3 4 9 2" xfId="5049"/>
    <cellStyle name="Normal 2 3 5" xfId="235"/>
    <cellStyle name="Normal 2 3 5 2" xfId="396"/>
    <cellStyle name="Normal 2 3 5 2 2" xfId="600"/>
    <cellStyle name="Normal 2 3 5 2 2 2" xfId="1648"/>
    <cellStyle name="Normal 2 3 5 2 2 2 2" xfId="3265"/>
    <cellStyle name="Normal 2 3 5 2 2 2 2 2" xfId="6442"/>
    <cellStyle name="Normal 2 3 5 2 2 2 3" xfId="4855"/>
    <cellStyle name="Normal 2 3 5 2 2 3" xfId="1125"/>
    <cellStyle name="Normal 2 3 5 2 2 3 2" xfId="2742"/>
    <cellStyle name="Normal 2 3 5 2 2 3 2 2" xfId="5919"/>
    <cellStyle name="Normal 2 3 5 2 2 3 3" xfId="4332"/>
    <cellStyle name="Normal 2 3 5 2 2 4" xfId="2219"/>
    <cellStyle name="Normal 2 3 5 2 2 4 2" xfId="5396"/>
    <cellStyle name="Normal 2 3 5 2 2 5" xfId="3809"/>
    <cellStyle name="Normal 2 3 5 2 3" xfId="1444"/>
    <cellStyle name="Normal 2 3 5 2 3 2" xfId="3061"/>
    <cellStyle name="Normal 2 3 5 2 3 2 2" xfId="6238"/>
    <cellStyle name="Normal 2 3 5 2 3 3" xfId="4651"/>
    <cellStyle name="Normal 2 3 5 2 4" xfId="921"/>
    <cellStyle name="Normal 2 3 5 2 4 2" xfId="2538"/>
    <cellStyle name="Normal 2 3 5 2 4 2 2" xfId="5715"/>
    <cellStyle name="Normal 2 3 5 2 4 3" xfId="4128"/>
    <cellStyle name="Normal 2 3 5 2 5" xfId="2015"/>
    <cellStyle name="Normal 2 3 5 2 5 2" xfId="5192"/>
    <cellStyle name="Normal 2 3 5 2 6" xfId="3605"/>
    <cellStyle name="Normal 2 3 5 3" xfId="448"/>
    <cellStyle name="Normal 2 3 5 3 2" xfId="652"/>
    <cellStyle name="Normal 2 3 5 3 2 2" xfId="1700"/>
    <cellStyle name="Normal 2 3 5 3 2 2 2" xfId="3317"/>
    <cellStyle name="Normal 2 3 5 3 2 2 2 2" xfId="6494"/>
    <cellStyle name="Normal 2 3 5 3 2 2 3" xfId="4907"/>
    <cellStyle name="Normal 2 3 5 3 2 3" xfId="1177"/>
    <cellStyle name="Normal 2 3 5 3 2 3 2" xfId="2794"/>
    <cellStyle name="Normal 2 3 5 3 2 3 2 2" xfId="5971"/>
    <cellStyle name="Normal 2 3 5 3 2 3 3" xfId="4384"/>
    <cellStyle name="Normal 2 3 5 3 2 4" xfId="2271"/>
    <cellStyle name="Normal 2 3 5 3 2 4 2" xfId="5448"/>
    <cellStyle name="Normal 2 3 5 3 2 5" xfId="3861"/>
    <cellStyle name="Normal 2 3 5 3 3" xfId="1496"/>
    <cellStyle name="Normal 2 3 5 3 3 2" xfId="3113"/>
    <cellStyle name="Normal 2 3 5 3 3 2 2" xfId="6290"/>
    <cellStyle name="Normal 2 3 5 3 3 3" xfId="4703"/>
    <cellStyle name="Normal 2 3 5 3 4" xfId="973"/>
    <cellStyle name="Normal 2 3 5 3 4 2" xfId="2590"/>
    <cellStyle name="Normal 2 3 5 3 4 2 2" xfId="5767"/>
    <cellStyle name="Normal 2 3 5 3 4 3" xfId="4180"/>
    <cellStyle name="Normal 2 3 5 3 5" xfId="2067"/>
    <cellStyle name="Normal 2 3 5 3 5 2" xfId="5244"/>
    <cellStyle name="Normal 2 3 5 3 6" xfId="3657"/>
    <cellStyle name="Normal 2 3 5 4" xfId="312"/>
    <cellStyle name="Normal 2 3 5 4 2" xfId="1360"/>
    <cellStyle name="Normal 2 3 5 4 2 2" xfId="2977"/>
    <cellStyle name="Normal 2 3 5 4 2 2 2" xfId="6154"/>
    <cellStyle name="Normal 2 3 5 4 2 3" xfId="4567"/>
    <cellStyle name="Normal 2 3 5 4 3" xfId="837"/>
    <cellStyle name="Normal 2 3 5 4 3 2" xfId="2454"/>
    <cellStyle name="Normal 2 3 5 4 3 2 2" xfId="5631"/>
    <cellStyle name="Normal 2 3 5 4 3 3" xfId="4044"/>
    <cellStyle name="Normal 2 3 5 4 4" xfId="1931"/>
    <cellStyle name="Normal 2 3 5 4 4 2" xfId="5108"/>
    <cellStyle name="Normal 2 3 5 4 5" xfId="3521"/>
    <cellStyle name="Normal 2 3 5 5" xfId="516"/>
    <cellStyle name="Normal 2 3 5 5 2" xfId="1564"/>
    <cellStyle name="Normal 2 3 5 5 2 2" xfId="3181"/>
    <cellStyle name="Normal 2 3 5 5 2 2 2" xfId="6358"/>
    <cellStyle name="Normal 2 3 5 5 2 3" xfId="4771"/>
    <cellStyle name="Normal 2 3 5 5 3" xfId="1041"/>
    <cellStyle name="Normal 2 3 5 5 3 2" xfId="2658"/>
    <cellStyle name="Normal 2 3 5 5 3 2 2" xfId="5835"/>
    <cellStyle name="Normal 2 3 5 5 3 3" xfId="4248"/>
    <cellStyle name="Normal 2 3 5 5 4" xfId="2135"/>
    <cellStyle name="Normal 2 3 5 5 4 2" xfId="5312"/>
    <cellStyle name="Normal 2 3 5 5 5" xfId="3725"/>
    <cellStyle name="Normal 2 3 5 6" xfId="1292"/>
    <cellStyle name="Normal 2 3 5 6 2" xfId="2909"/>
    <cellStyle name="Normal 2 3 5 6 2 2" xfId="6086"/>
    <cellStyle name="Normal 2 3 5 6 3" xfId="4499"/>
    <cellStyle name="Normal 2 3 5 7" xfId="769"/>
    <cellStyle name="Normal 2 3 5 7 2" xfId="2386"/>
    <cellStyle name="Normal 2 3 5 7 2 2" xfId="5563"/>
    <cellStyle name="Normal 2 3 5 7 3" xfId="3976"/>
    <cellStyle name="Normal 2 3 5 8" xfId="1863"/>
    <cellStyle name="Normal 2 3 5 8 2" xfId="5040"/>
    <cellStyle name="Normal 2 3 5 9" xfId="3453"/>
    <cellStyle name="Normal 2 3 6" xfId="270"/>
    <cellStyle name="Normal 2 3 6 2" xfId="406"/>
    <cellStyle name="Normal 2 3 6 2 2" xfId="610"/>
    <cellStyle name="Normal 2 3 6 2 2 2" xfId="1658"/>
    <cellStyle name="Normal 2 3 6 2 2 2 2" xfId="3275"/>
    <cellStyle name="Normal 2 3 6 2 2 2 2 2" xfId="6452"/>
    <cellStyle name="Normal 2 3 6 2 2 2 3" xfId="4865"/>
    <cellStyle name="Normal 2 3 6 2 2 3" xfId="1135"/>
    <cellStyle name="Normal 2 3 6 2 2 3 2" xfId="2752"/>
    <cellStyle name="Normal 2 3 6 2 2 3 2 2" xfId="5929"/>
    <cellStyle name="Normal 2 3 6 2 2 3 3" xfId="4342"/>
    <cellStyle name="Normal 2 3 6 2 2 4" xfId="2229"/>
    <cellStyle name="Normal 2 3 6 2 2 4 2" xfId="5406"/>
    <cellStyle name="Normal 2 3 6 2 2 5" xfId="3819"/>
    <cellStyle name="Normal 2 3 6 2 3" xfId="1454"/>
    <cellStyle name="Normal 2 3 6 2 3 2" xfId="3071"/>
    <cellStyle name="Normal 2 3 6 2 3 2 2" xfId="6248"/>
    <cellStyle name="Normal 2 3 6 2 3 3" xfId="4661"/>
    <cellStyle name="Normal 2 3 6 2 4" xfId="931"/>
    <cellStyle name="Normal 2 3 6 2 4 2" xfId="2548"/>
    <cellStyle name="Normal 2 3 6 2 4 2 2" xfId="5725"/>
    <cellStyle name="Normal 2 3 6 2 4 3" xfId="4138"/>
    <cellStyle name="Normal 2 3 6 2 5" xfId="2025"/>
    <cellStyle name="Normal 2 3 6 2 5 2" xfId="5202"/>
    <cellStyle name="Normal 2 3 6 2 6" xfId="3615"/>
    <cellStyle name="Normal 2 3 6 3" xfId="474"/>
    <cellStyle name="Normal 2 3 6 3 2" xfId="678"/>
    <cellStyle name="Normal 2 3 6 3 2 2" xfId="1726"/>
    <cellStyle name="Normal 2 3 6 3 2 2 2" xfId="3343"/>
    <cellStyle name="Normal 2 3 6 3 2 2 2 2" xfId="6520"/>
    <cellStyle name="Normal 2 3 6 3 2 2 3" xfId="4933"/>
    <cellStyle name="Normal 2 3 6 3 2 3" xfId="1203"/>
    <cellStyle name="Normal 2 3 6 3 2 3 2" xfId="2820"/>
    <cellStyle name="Normal 2 3 6 3 2 3 2 2" xfId="5997"/>
    <cellStyle name="Normal 2 3 6 3 2 3 3" xfId="4410"/>
    <cellStyle name="Normal 2 3 6 3 2 4" xfId="2297"/>
    <cellStyle name="Normal 2 3 6 3 2 4 2" xfId="5474"/>
    <cellStyle name="Normal 2 3 6 3 2 5" xfId="3887"/>
    <cellStyle name="Normal 2 3 6 3 3" xfId="1522"/>
    <cellStyle name="Normal 2 3 6 3 3 2" xfId="3139"/>
    <cellStyle name="Normal 2 3 6 3 3 2 2" xfId="6316"/>
    <cellStyle name="Normal 2 3 6 3 3 3" xfId="4729"/>
    <cellStyle name="Normal 2 3 6 3 4" xfId="999"/>
    <cellStyle name="Normal 2 3 6 3 4 2" xfId="2616"/>
    <cellStyle name="Normal 2 3 6 3 4 2 2" xfId="5793"/>
    <cellStyle name="Normal 2 3 6 3 4 3" xfId="4206"/>
    <cellStyle name="Normal 2 3 6 3 5" xfId="2093"/>
    <cellStyle name="Normal 2 3 6 3 5 2" xfId="5270"/>
    <cellStyle name="Normal 2 3 6 3 6" xfId="3683"/>
    <cellStyle name="Normal 2 3 6 4" xfId="338"/>
    <cellStyle name="Normal 2 3 6 4 2" xfId="1386"/>
    <cellStyle name="Normal 2 3 6 4 2 2" xfId="3003"/>
    <cellStyle name="Normal 2 3 6 4 2 2 2" xfId="6180"/>
    <cellStyle name="Normal 2 3 6 4 2 3" xfId="4593"/>
    <cellStyle name="Normal 2 3 6 4 3" xfId="863"/>
    <cellStyle name="Normal 2 3 6 4 3 2" xfId="2480"/>
    <cellStyle name="Normal 2 3 6 4 3 2 2" xfId="5657"/>
    <cellStyle name="Normal 2 3 6 4 3 3" xfId="4070"/>
    <cellStyle name="Normal 2 3 6 4 4" xfId="1957"/>
    <cellStyle name="Normal 2 3 6 4 4 2" xfId="5134"/>
    <cellStyle name="Normal 2 3 6 4 5" xfId="3547"/>
    <cellStyle name="Normal 2 3 6 5" xfId="542"/>
    <cellStyle name="Normal 2 3 6 5 2" xfId="1590"/>
    <cellStyle name="Normal 2 3 6 5 2 2" xfId="3207"/>
    <cellStyle name="Normal 2 3 6 5 2 2 2" xfId="6384"/>
    <cellStyle name="Normal 2 3 6 5 2 3" xfId="4797"/>
    <cellStyle name="Normal 2 3 6 5 3" xfId="1067"/>
    <cellStyle name="Normal 2 3 6 5 3 2" xfId="2684"/>
    <cellStyle name="Normal 2 3 6 5 3 2 2" xfId="5861"/>
    <cellStyle name="Normal 2 3 6 5 3 3" xfId="4274"/>
    <cellStyle name="Normal 2 3 6 5 4" xfId="2161"/>
    <cellStyle name="Normal 2 3 6 5 4 2" xfId="5338"/>
    <cellStyle name="Normal 2 3 6 5 5" xfId="3751"/>
    <cellStyle name="Normal 2 3 6 6" xfId="1318"/>
    <cellStyle name="Normal 2 3 6 6 2" xfId="2935"/>
    <cellStyle name="Normal 2 3 6 6 2 2" xfId="6112"/>
    <cellStyle name="Normal 2 3 6 6 3" xfId="4525"/>
    <cellStyle name="Normal 2 3 6 7" xfId="795"/>
    <cellStyle name="Normal 2 3 6 7 2" xfId="2412"/>
    <cellStyle name="Normal 2 3 6 7 2 2" xfId="5589"/>
    <cellStyle name="Normal 2 3 6 7 3" xfId="4002"/>
    <cellStyle name="Normal 2 3 6 8" xfId="1889"/>
    <cellStyle name="Normal 2 3 6 8 2" xfId="5066"/>
    <cellStyle name="Normal 2 3 6 9" xfId="3479"/>
    <cellStyle name="Normal 2 3 7" xfId="367"/>
    <cellStyle name="Normal 2 3 7 2" xfId="571"/>
    <cellStyle name="Normal 2 3 7 2 2" xfId="1619"/>
    <cellStyle name="Normal 2 3 7 2 2 2" xfId="3236"/>
    <cellStyle name="Normal 2 3 7 2 2 2 2" xfId="6413"/>
    <cellStyle name="Normal 2 3 7 2 2 3" xfId="4826"/>
    <cellStyle name="Normal 2 3 7 2 3" xfId="1096"/>
    <cellStyle name="Normal 2 3 7 2 3 2" xfId="2713"/>
    <cellStyle name="Normal 2 3 7 2 3 2 2" xfId="5890"/>
    <cellStyle name="Normal 2 3 7 2 3 3" xfId="4303"/>
    <cellStyle name="Normal 2 3 7 2 4" xfId="2190"/>
    <cellStyle name="Normal 2 3 7 2 4 2" xfId="5367"/>
    <cellStyle name="Normal 2 3 7 2 5" xfId="3780"/>
    <cellStyle name="Normal 2 3 7 3" xfId="1415"/>
    <cellStyle name="Normal 2 3 7 3 2" xfId="3032"/>
    <cellStyle name="Normal 2 3 7 3 2 2" xfId="6209"/>
    <cellStyle name="Normal 2 3 7 3 3" xfId="4622"/>
    <cellStyle name="Normal 2 3 7 4" xfId="892"/>
    <cellStyle name="Normal 2 3 7 4 2" xfId="2509"/>
    <cellStyle name="Normal 2 3 7 4 2 2" xfId="5686"/>
    <cellStyle name="Normal 2 3 7 4 3" xfId="4099"/>
    <cellStyle name="Normal 2 3 7 5" xfId="1986"/>
    <cellStyle name="Normal 2 3 7 5 2" xfId="5163"/>
    <cellStyle name="Normal 2 3 7 6" xfId="3576"/>
    <cellStyle name="Normal 2 3 8" xfId="431"/>
    <cellStyle name="Normal 2 3 8 2" xfId="635"/>
    <cellStyle name="Normal 2 3 8 2 2" xfId="1683"/>
    <cellStyle name="Normal 2 3 8 2 2 2" xfId="3300"/>
    <cellStyle name="Normal 2 3 8 2 2 2 2" xfId="6477"/>
    <cellStyle name="Normal 2 3 8 2 2 3" xfId="4890"/>
    <cellStyle name="Normal 2 3 8 2 3" xfId="1160"/>
    <cellStyle name="Normal 2 3 8 2 3 2" xfId="2777"/>
    <cellStyle name="Normal 2 3 8 2 3 2 2" xfId="5954"/>
    <cellStyle name="Normal 2 3 8 2 3 3" xfId="4367"/>
    <cellStyle name="Normal 2 3 8 2 4" xfId="2254"/>
    <cellStyle name="Normal 2 3 8 2 4 2" xfId="5431"/>
    <cellStyle name="Normal 2 3 8 2 5" xfId="3844"/>
    <cellStyle name="Normal 2 3 8 3" xfId="1479"/>
    <cellStyle name="Normal 2 3 8 3 2" xfId="3096"/>
    <cellStyle name="Normal 2 3 8 3 2 2" xfId="6273"/>
    <cellStyle name="Normal 2 3 8 3 3" xfId="4686"/>
    <cellStyle name="Normal 2 3 8 4" xfId="956"/>
    <cellStyle name="Normal 2 3 8 4 2" xfId="2573"/>
    <cellStyle name="Normal 2 3 8 4 2 2" xfId="5750"/>
    <cellStyle name="Normal 2 3 8 4 3" xfId="4163"/>
    <cellStyle name="Normal 2 3 8 5" xfId="2050"/>
    <cellStyle name="Normal 2 3 8 5 2" xfId="5227"/>
    <cellStyle name="Normal 2 3 8 6" xfId="3640"/>
    <cellStyle name="Normal 2 3 8 7" xfId="8126"/>
    <cellStyle name="Normal 2 3 9" xfId="295"/>
    <cellStyle name="Normal 2 3 9 2" xfId="1343"/>
    <cellStyle name="Normal 2 3 9 2 2" xfId="2960"/>
    <cellStyle name="Normal 2 3 9 2 2 2" xfId="6137"/>
    <cellStyle name="Normal 2 3 9 2 3" xfId="4550"/>
    <cellStyle name="Normal 2 3 9 3" xfId="820"/>
    <cellStyle name="Normal 2 3 9 3 2" xfId="2437"/>
    <cellStyle name="Normal 2 3 9 3 2 2" xfId="5614"/>
    <cellStyle name="Normal 2 3 9 3 3" xfId="4027"/>
    <cellStyle name="Normal 2 3 9 4" xfId="1914"/>
    <cellStyle name="Normal 2 3 9 4 2" xfId="5091"/>
    <cellStyle name="Normal 2 3 9 5" xfId="3504"/>
    <cellStyle name="Normal 2 4" xfId="152"/>
    <cellStyle name="Normal 2 4 10" xfId="178"/>
    <cellStyle name="Normal 2 4 10 2" xfId="1278"/>
    <cellStyle name="Normal 2 4 10 2 2" xfId="2895"/>
    <cellStyle name="Normal 2 4 10 2 2 2" xfId="6072"/>
    <cellStyle name="Normal 2 4 10 2 3" xfId="4485"/>
    <cellStyle name="Normal 2 4 10 3" xfId="755"/>
    <cellStyle name="Normal 2 4 10 3 2" xfId="2372"/>
    <cellStyle name="Normal 2 4 10 3 2 2" xfId="5549"/>
    <cellStyle name="Normal 2 4 10 3 3" xfId="3962"/>
    <cellStyle name="Normal 2 4 10 4" xfId="1849"/>
    <cellStyle name="Normal 2 4 10 4 2" xfId="5026"/>
    <cellStyle name="Normal 2 4 10 5" xfId="3439"/>
    <cellStyle name="Normal 2 4 11" xfId="1261"/>
    <cellStyle name="Normal 2 4 11 2" xfId="2878"/>
    <cellStyle name="Normal 2 4 11 2 2" xfId="6055"/>
    <cellStyle name="Normal 2 4 11 3" xfId="4468"/>
    <cellStyle name="Normal 2 4 12" xfId="738"/>
    <cellStyle name="Normal 2 4 12 2" xfId="2355"/>
    <cellStyle name="Normal 2 4 12 2 2" xfId="5532"/>
    <cellStyle name="Normal 2 4 12 3" xfId="3945"/>
    <cellStyle name="Normal 2 4 13" xfId="1832"/>
    <cellStyle name="Normal 2 4 13 2" xfId="5009"/>
    <cellStyle name="Normal 2 4 14" xfId="3422"/>
    <cellStyle name="Normal 2 4 15" xfId="7624"/>
    <cellStyle name="Normal 2 4 15 2" xfId="9572"/>
    <cellStyle name="Normal 2 4 16" xfId="8751"/>
    <cellStyle name="Normal 2 4 2" xfId="187"/>
    <cellStyle name="Normal 2 4 2 10" xfId="1858"/>
    <cellStyle name="Normal 2 4 2 10 2" xfId="5035"/>
    <cellStyle name="Normal 2 4 2 11" xfId="3448"/>
    <cellStyle name="Normal 2 4 2 2" xfId="265"/>
    <cellStyle name="Normal 2 4 2 2 2" xfId="401"/>
    <cellStyle name="Normal 2 4 2 2 2 2" xfId="605"/>
    <cellStyle name="Normal 2 4 2 2 2 2 2" xfId="1653"/>
    <cellStyle name="Normal 2 4 2 2 2 2 2 2" xfId="3270"/>
    <cellStyle name="Normal 2 4 2 2 2 2 2 2 2" xfId="6447"/>
    <cellStyle name="Normal 2 4 2 2 2 2 2 3" xfId="4860"/>
    <cellStyle name="Normal 2 4 2 2 2 2 3" xfId="1130"/>
    <cellStyle name="Normal 2 4 2 2 2 2 3 2" xfId="2747"/>
    <cellStyle name="Normal 2 4 2 2 2 2 3 2 2" xfId="5924"/>
    <cellStyle name="Normal 2 4 2 2 2 2 3 3" xfId="4337"/>
    <cellStyle name="Normal 2 4 2 2 2 2 4" xfId="2224"/>
    <cellStyle name="Normal 2 4 2 2 2 2 4 2" xfId="5401"/>
    <cellStyle name="Normal 2 4 2 2 2 2 5" xfId="3814"/>
    <cellStyle name="Normal 2 4 2 2 2 3" xfId="1449"/>
    <cellStyle name="Normal 2 4 2 2 2 3 2" xfId="3066"/>
    <cellStyle name="Normal 2 4 2 2 2 3 2 2" xfId="6243"/>
    <cellStyle name="Normal 2 4 2 2 2 3 3" xfId="4656"/>
    <cellStyle name="Normal 2 4 2 2 2 4" xfId="926"/>
    <cellStyle name="Normal 2 4 2 2 2 4 2" xfId="2543"/>
    <cellStyle name="Normal 2 4 2 2 2 4 2 2" xfId="5720"/>
    <cellStyle name="Normal 2 4 2 2 2 4 3" xfId="4133"/>
    <cellStyle name="Normal 2 4 2 2 2 5" xfId="2020"/>
    <cellStyle name="Normal 2 4 2 2 2 5 2" xfId="5197"/>
    <cellStyle name="Normal 2 4 2 2 2 6" xfId="3610"/>
    <cellStyle name="Normal 2 4 2 2 3" xfId="469"/>
    <cellStyle name="Normal 2 4 2 2 3 2" xfId="673"/>
    <cellStyle name="Normal 2 4 2 2 3 2 2" xfId="1721"/>
    <cellStyle name="Normal 2 4 2 2 3 2 2 2" xfId="3338"/>
    <cellStyle name="Normal 2 4 2 2 3 2 2 2 2" xfId="6515"/>
    <cellStyle name="Normal 2 4 2 2 3 2 2 3" xfId="4928"/>
    <cellStyle name="Normal 2 4 2 2 3 2 3" xfId="1198"/>
    <cellStyle name="Normal 2 4 2 2 3 2 3 2" xfId="2815"/>
    <cellStyle name="Normal 2 4 2 2 3 2 3 2 2" xfId="5992"/>
    <cellStyle name="Normal 2 4 2 2 3 2 3 3" xfId="4405"/>
    <cellStyle name="Normal 2 4 2 2 3 2 4" xfId="2292"/>
    <cellStyle name="Normal 2 4 2 2 3 2 4 2" xfId="5469"/>
    <cellStyle name="Normal 2 4 2 2 3 2 5" xfId="3882"/>
    <cellStyle name="Normal 2 4 2 2 3 3" xfId="1517"/>
    <cellStyle name="Normal 2 4 2 2 3 3 2" xfId="3134"/>
    <cellStyle name="Normal 2 4 2 2 3 3 2 2" xfId="6311"/>
    <cellStyle name="Normal 2 4 2 2 3 3 3" xfId="4724"/>
    <cellStyle name="Normal 2 4 2 2 3 4" xfId="994"/>
    <cellStyle name="Normal 2 4 2 2 3 4 2" xfId="2611"/>
    <cellStyle name="Normal 2 4 2 2 3 4 2 2" xfId="5788"/>
    <cellStyle name="Normal 2 4 2 2 3 4 3" xfId="4201"/>
    <cellStyle name="Normal 2 4 2 2 3 5" xfId="2088"/>
    <cellStyle name="Normal 2 4 2 2 3 5 2" xfId="5265"/>
    <cellStyle name="Normal 2 4 2 2 3 6" xfId="3678"/>
    <cellStyle name="Normal 2 4 2 2 4" xfId="333"/>
    <cellStyle name="Normal 2 4 2 2 4 2" xfId="1381"/>
    <cellStyle name="Normal 2 4 2 2 4 2 2" xfId="2998"/>
    <cellStyle name="Normal 2 4 2 2 4 2 2 2" xfId="6175"/>
    <cellStyle name="Normal 2 4 2 2 4 2 3" xfId="4588"/>
    <cellStyle name="Normal 2 4 2 2 4 3" xfId="858"/>
    <cellStyle name="Normal 2 4 2 2 4 3 2" xfId="2475"/>
    <cellStyle name="Normal 2 4 2 2 4 3 2 2" xfId="5652"/>
    <cellStyle name="Normal 2 4 2 2 4 3 3" xfId="4065"/>
    <cellStyle name="Normal 2 4 2 2 4 4" xfId="1952"/>
    <cellStyle name="Normal 2 4 2 2 4 4 2" xfId="5129"/>
    <cellStyle name="Normal 2 4 2 2 4 5" xfId="3542"/>
    <cellStyle name="Normal 2 4 2 2 5" xfId="537"/>
    <cellStyle name="Normal 2 4 2 2 5 2" xfId="1585"/>
    <cellStyle name="Normal 2 4 2 2 5 2 2" xfId="3202"/>
    <cellStyle name="Normal 2 4 2 2 5 2 2 2" xfId="6379"/>
    <cellStyle name="Normal 2 4 2 2 5 2 3" xfId="4792"/>
    <cellStyle name="Normal 2 4 2 2 5 3" xfId="1062"/>
    <cellStyle name="Normal 2 4 2 2 5 3 2" xfId="2679"/>
    <cellStyle name="Normal 2 4 2 2 5 3 2 2" xfId="5856"/>
    <cellStyle name="Normal 2 4 2 2 5 3 3" xfId="4269"/>
    <cellStyle name="Normal 2 4 2 2 5 4" xfId="2156"/>
    <cellStyle name="Normal 2 4 2 2 5 4 2" xfId="5333"/>
    <cellStyle name="Normal 2 4 2 2 5 5" xfId="3746"/>
    <cellStyle name="Normal 2 4 2 2 6" xfId="1313"/>
    <cellStyle name="Normal 2 4 2 2 6 2" xfId="2930"/>
    <cellStyle name="Normal 2 4 2 2 6 2 2" xfId="6107"/>
    <cellStyle name="Normal 2 4 2 2 6 3" xfId="4520"/>
    <cellStyle name="Normal 2 4 2 2 7" xfId="790"/>
    <cellStyle name="Normal 2 4 2 2 7 2" xfId="2407"/>
    <cellStyle name="Normal 2 4 2 2 7 2 2" xfId="5584"/>
    <cellStyle name="Normal 2 4 2 2 7 3" xfId="3997"/>
    <cellStyle name="Normal 2 4 2 2 8" xfId="1884"/>
    <cellStyle name="Normal 2 4 2 2 8 2" xfId="5061"/>
    <cellStyle name="Normal 2 4 2 2 9" xfId="3474"/>
    <cellStyle name="Normal 2 4 2 3" xfId="291"/>
    <cellStyle name="Normal 2 4 2 3 2" xfId="427"/>
    <cellStyle name="Normal 2 4 2 3 2 2" xfId="631"/>
    <cellStyle name="Normal 2 4 2 3 2 2 2" xfId="1679"/>
    <cellStyle name="Normal 2 4 2 3 2 2 2 2" xfId="3296"/>
    <cellStyle name="Normal 2 4 2 3 2 2 2 2 2" xfId="6473"/>
    <cellStyle name="Normal 2 4 2 3 2 2 2 3" xfId="4886"/>
    <cellStyle name="Normal 2 4 2 3 2 2 3" xfId="1156"/>
    <cellStyle name="Normal 2 4 2 3 2 2 3 2" xfId="2773"/>
    <cellStyle name="Normal 2 4 2 3 2 2 3 2 2" xfId="5950"/>
    <cellStyle name="Normal 2 4 2 3 2 2 3 3" xfId="4363"/>
    <cellStyle name="Normal 2 4 2 3 2 2 4" xfId="2250"/>
    <cellStyle name="Normal 2 4 2 3 2 2 4 2" xfId="5427"/>
    <cellStyle name="Normal 2 4 2 3 2 2 5" xfId="3840"/>
    <cellStyle name="Normal 2 4 2 3 2 3" xfId="1475"/>
    <cellStyle name="Normal 2 4 2 3 2 3 2" xfId="3092"/>
    <cellStyle name="Normal 2 4 2 3 2 3 2 2" xfId="6269"/>
    <cellStyle name="Normal 2 4 2 3 2 3 3" xfId="4682"/>
    <cellStyle name="Normal 2 4 2 3 2 4" xfId="952"/>
    <cellStyle name="Normal 2 4 2 3 2 4 2" xfId="2569"/>
    <cellStyle name="Normal 2 4 2 3 2 4 2 2" xfId="5746"/>
    <cellStyle name="Normal 2 4 2 3 2 4 3" xfId="4159"/>
    <cellStyle name="Normal 2 4 2 3 2 5" xfId="2046"/>
    <cellStyle name="Normal 2 4 2 3 2 5 2" xfId="5223"/>
    <cellStyle name="Normal 2 4 2 3 2 6" xfId="3636"/>
    <cellStyle name="Normal 2 4 2 3 3" xfId="495"/>
    <cellStyle name="Normal 2 4 2 3 3 2" xfId="699"/>
    <cellStyle name="Normal 2 4 2 3 3 2 2" xfId="1747"/>
    <cellStyle name="Normal 2 4 2 3 3 2 2 2" xfId="3364"/>
    <cellStyle name="Normal 2 4 2 3 3 2 2 2 2" xfId="6541"/>
    <cellStyle name="Normal 2 4 2 3 3 2 2 3" xfId="4954"/>
    <cellStyle name="Normal 2 4 2 3 3 2 3" xfId="1224"/>
    <cellStyle name="Normal 2 4 2 3 3 2 3 2" xfId="2841"/>
    <cellStyle name="Normal 2 4 2 3 3 2 3 2 2" xfId="6018"/>
    <cellStyle name="Normal 2 4 2 3 3 2 3 3" xfId="4431"/>
    <cellStyle name="Normal 2 4 2 3 3 2 4" xfId="2318"/>
    <cellStyle name="Normal 2 4 2 3 3 2 4 2" xfId="5495"/>
    <cellStyle name="Normal 2 4 2 3 3 2 5" xfId="3908"/>
    <cellStyle name="Normal 2 4 2 3 3 3" xfId="1543"/>
    <cellStyle name="Normal 2 4 2 3 3 3 2" xfId="3160"/>
    <cellStyle name="Normal 2 4 2 3 3 3 2 2" xfId="6337"/>
    <cellStyle name="Normal 2 4 2 3 3 3 3" xfId="4750"/>
    <cellStyle name="Normal 2 4 2 3 3 4" xfId="1020"/>
    <cellStyle name="Normal 2 4 2 3 3 4 2" xfId="2637"/>
    <cellStyle name="Normal 2 4 2 3 3 4 2 2" xfId="5814"/>
    <cellStyle name="Normal 2 4 2 3 3 4 3" xfId="4227"/>
    <cellStyle name="Normal 2 4 2 3 3 5" xfId="2114"/>
    <cellStyle name="Normal 2 4 2 3 3 5 2" xfId="5291"/>
    <cellStyle name="Normal 2 4 2 3 3 6" xfId="3704"/>
    <cellStyle name="Normal 2 4 2 3 4" xfId="359"/>
    <cellStyle name="Normal 2 4 2 3 4 2" xfId="1407"/>
    <cellStyle name="Normal 2 4 2 3 4 2 2" xfId="3024"/>
    <cellStyle name="Normal 2 4 2 3 4 2 2 2" xfId="6201"/>
    <cellStyle name="Normal 2 4 2 3 4 2 3" xfId="4614"/>
    <cellStyle name="Normal 2 4 2 3 4 3" xfId="884"/>
    <cellStyle name="Normal 2 4 2 3 4 3 2" xfId="2501"/>
    <cellStyle name="Normal 2 4 2 3 4 3 2 2" xfId="5678"/>
    <cellStyle name="Normal 2 4 2 3 4 3 3" xfId="4091"/>
    <cellStyle name="Normal 2 4 2 3 4 4" xfId="1978"/>
    <cellStyle name="Normal 2 4 2 3 4 4 2" xfId="5155"/>
    <cellStyle name="Normal 2 4 2 3 4 5" xfId="3568"/>
    <cellStyle name="Normal 2 4 2 3 5" xfId="563"/>
    <cellStyle name="Normal 2 4 2 3 5 2" xfId="1611"/>
    <cellStyle name="Normal 2 4 2 3 5 2 2" xfId="3228"/>
    <cellStyle name="Normal 2 4 2 3 5 2 2 2" xfId="6405"/>
    <cellStyle name="Normal 2 4 2 3 5 2 3" xfId="4818"/>
    <cellStyle name="Normal 2 4 2 3 5 3" xfId="1088"/>
    <cellStyle name="Normal 2 4 2 3 5 3 2" xfId="2705"/>
    <cellStyle name="Normal 2 4 2 3 5 3 2 2" xfId="5882"/>
    <cellStyle name="Normal 2 4 2 3 5 3 3" xfId="4295"/>
    <cellStyle name="Normal 2 4 2 3 5 4" xfId="2182"/>
    <cellStyle name="Normal 2 4 2 3 5 4 2" xfId="5359"/>
    <cellStyle name="Normal 2 4 2 3 5 5" xfId="3772"/>
    <cellStyle name="Normal 2 4 2 3 6" xfId="1339"/>
    <cellStyle name="Normal 2 4 2 3 6 2" xfId="2956"/>
    <cellStyle name="Normal 2 4 2 3 6 2 2" xfId="6133"/>
    <cellStyle name="Normal 2 4 2 3 6 3" xfId="4546"/>
    <cellStyle name="Normal 2 4 2 3 7" xfId="816"/>
    <cellStyle name="Normal 2 4 2 3 7 2" xfId="2433"/>
    <cellStyle name="Normal 2 4 2 3 7 2 2" xfId="5610"/>
    <cellStyle name="Normal 2 4 2 3 7 3" xfId="4023"/>
    <cellStyle name="Normal 2 4 2 3 8" xfId="1910"/>
    <cellStyle name="Normal 2 4 2 3 8 2" xfId="5087"/>
    <cellStyle name="Normal 2 4 2 3 9" xfId="3500"/>
    <cellStyle name="Normal 2 4 2 4" xfId="388"/>
    <cellStyle name="Normal 2 4 2 4 2" xfId="592"/>
    <cellStyle name="Normal 2 4 2 4 2 2" xfId="1640"/>
    <cellStyle name="Normal 2 4 2 4 2 2 2" xfId="3257"/>
    <cellStyle name="Normal 2 4 2 4 2 2 2 2" xfId="6434"/>
    <cellStyle name="Normal 2 4 2 4 2 2 3" xfId="4847"/>
    <cellStyle name="Normal 2 4 2 4 2 3" xfId="1117"/>
    <cellStyle name="Normal 2 4 2 4 2 3 2" xfId="2734"/>
    <cellStyle name="Normal 2 4 2 4 2 3 2 2" xfId="5911"/>
    <cellStyle name="Normal 2 4 2 4 2 3 3" xfId="4324"/>
    <cellStyle name="Normal 2 4 2 4 2 4" xfId="2211"/>
    <cellStyle name="Normal 2 4 2 4 2 4 2" xfId="5388"/>
    <cellStyle name="Normal 2 4 2 4 2 5" xfId="3801"/>
    <cellStyle name="Normal 2 4 2 4 3" xfId="1436"/>
    <cellStyle name="Normal 2 4 2 4 3 2" xfId="3053"/>
    <cellStyle name="Normal 2 4 2 4 3 2 2" xfId="6230"/>
    <cellStyle name="Normal 2 4 2 4 3 3" xfId="4643"/>
    <cellStyle name="Normal 2 4 2 4 4" xfId="913"/>
    <cellStyle name="Normal 2 4 2 4 4 2" xfId="2530"/>
    <cellStyle name="Normal 2 4 2 4 4 2 2" xfId="5707"/>
    <cellStyle name="Normal 2 4 2 4 4 3" xfId="4120"/>
    <cellStyle name="Normal 2 4 2 4 5" xfId="2007"/>
    <cellStyle name="Normal 2 4 2 4 5 2" xfId="5184"/>
    <cellStyle name="Normal 2 4 2 4 6" xfId="3597"/>
    <cellStyle name="Normal 2 4 2 5" xfId="443"/>
    <cellStyle name="Normal 2 4 2 5 2" xfId="647"/>
    <cellStyle name="Normal 2 4 2 5 2 2" xfId="1695"/>
    <cellStyle name="Normal 2 4 2 5 2 2 2" xfId="3312"/>
    <cellStyle name="Normal 2 4 2 5 2 2 2 2" xfId="6489"/>
    <cellStyle name="Normal 2 4 2 5 2 2 3" xfId="4902"/>
    <cellStyle name="Normal 2 4 2 5 2 3" xfId="1172"/>
    <cellStyle name="Normal 2 4 2 5 2 3 2" xfId="2789"/>
    <cellStyle name="Normal 2 4 2 5 2 3 2 2" xfId="5966"/>
    <cellStyle name="Normal 2 4 2 5 2 3 3" xfId="4379"/>
    <cellStyle name="Normal 2 4 2 5 2 4" xfId="2266"/>
    <cellStyle name="Normal 2 4 2 5 2 4 2" xfId="5443"/>
    <cellStyle name="Normal 2 4 2 5 2 5" xfId="3856"/>
    <cellStyle name="Normal 2 4 2 5 3" xfId="1491"/>
    <cellStyle name="Normal 2 4 2 5 3 2" xfId="3108"/>
    <cellStyle name="Normal 2 4 2 5 3 2 2" xfId="6285"/>
    <cellStyle name="Normal 2 4 2 5 3 3" xfId="4698"/>
    <cellStyle name="Normal 2 4 2 5 4" xfId="968"/>
    <cellStyle name="Normal 2 4 2 5 4 2" xfId="2585"/>
    <cellStyle name="Normal 2 4 2 5 4 2 2" xfId="5762"/>
    <cellStyle name="Normal 2 4 2 5 4 3" xfId="4175"/>
    <cellStyle name="Normal 2 4 2 5 5" xfId="2062"/>
    <cellStyle name="Normal 2 4 2 5 5 2" xfId="5239"/>
    <cellStyle name="Normal 2 4 2 5 6" xfId="3652"/>
    <cellStyle name="Normal 2 4 2 6" xfId="307"/>
    <cellStyle name="Normal 2 4 2 6 2" xfId="1355"/>
    <cellStyle name="Normal 2 4 2 6 2 2" xfId="2972"/>
    <cellStyle name="Normal 2 4 2 6 2 2 2" xfId="6149"/>
    <cellStyle name="Normal 2 4 2 6 2 3" xfId="4562"/>
    <cellStyle name="Normal 2 4 2 6 3" xfId="832"/>
    <cellStyle name="Normal 2 4 2 6 3 2" xfId="2449"/>
    <cellStyle name="Normal 2 4 2 6 3 2 2" xfId="5626"/>
    <cellStyle name="Normal 2 4 2 6 3 3" xfId="4039"/>
    <cellStyle name="Normal 2 4 2 6 4" xfId="1926"/>
    <cellStyle name="Normal 2 4 2 6 4 2" xfId="5103"/>
    <cellStyle name="Normal 2 4 2 6 5" xfId="3516"/>
    <cellStyle name="Normal 2 4 2 7" xfId="511"/>
    <cellStyle name="Normal 2 4 2 7 2" xfId="1559"/>
    <cellStyle name="Normal 2 4 2 7 2 2" xfId="3176"/>
    <cellStyle name="Normal 2 4 2 7 2 2 2" xfId="6353"/>
    <cellStyle name="Normal 2 4 2 7 2 3" xfId="4766"/>
    <cellStyle name="Normal 2 4 2 7 3" xfId="1036"/>
    <cellStyle name="Normal 2 4 2 7 3 2" xfId="2653"/>
    <cellStyle name="Normal 2 4 2 7 3 2 2" xfId="5830"/>
    <cellStyle name="Normal 2 4 2 7 3 3" xfId="4243"/>
    <cellStyle name="Normal 2 4 2 7 4" xfId="2130"/>
    <cellStyle name="Normal 2 4 2 7 4 2" xfId="5307"/>
    <cellStyle name="Normal 2 4 2 7 5" xfId="3720"/>
    <cellStyle name="Normal 2 4 2 8" xfId="1287"/>
    <cellStyle name="Normal 2 4 2 8 2" xfId="2904"/>
    <cellStyle name="Normal 2 4 2 8 2 2" xfId="6081"/>
    <cellStyle name="Normal 2 4 2 8 3" xfId="4494"/>
    <cellStyle name="Normal 2 4 2 9" xfId="764"/>
    <cellStyle name="Normal 2 4 2 9 2" xfId="2381"/>
    <cellStyle name="Normal 2 4 2 9 2 2" xfId="5558"/>
    <cellStyle name="Normal 2 4 2 9 3" xfId="3971"/>
    <cellStyle name="Normal 2 4 3" xfId="256"/>
    <cellStyle name="Normal 2 4 3 10" xfId="3465"/>
    <cellStyle name="Normal 2 4 3 2" xfId="282"/>
    <cellStyle name="Normal 2 4 3 2 2" xfId="418"/>
    <cellStyle name="Normal 2 4 3 2 2 2" xfId="622"/>
    <cellStyle name="Normal 2 4 3 2 2 2 2" xfId="1670"/>
    <cellStyle name="Normal 2 4 3 2 2 2 2 2" xfId="3287"/>
    <cellStyle name="Normal 2 4 3 2 2 2 2 2 2" xfId="6464"/>
    <cellStyle name="Normal 2 4 3 2 2 2 2 3" xfId="4877"/>
    <cellStyle name="Normal 2 4 3 2 2 2 3" xfId="1147"/>
    <cellStyle name="Normal 2 4 3 2 2 2 3 2" xfId="2764"/>
    <cellStyle name="Normal 2 4 3 2 2 2 3 2 2" xfId="5941"/>
    <cellStyle name="Normal 2 4 3 2 2 2 3 3" xfId="4354"/>
    <cellStyle name="Normal 2 4 3 2 2 2 4" xfId="2241"/>
    <cellStyle name="Normal 2 4 3 2 2 2 4 2" xfId="5418"/>
    <cellStyle name="Normal 2 4 3 2 2 2 5" xfId="3831"/>
    <cellStyle name="Normal 2 4 3 2 2 3" xfId="1466"/>
    <cellStyle name="Normal 2 4 3 2 2 3 2" xfId="3083"/>
    <cellStyle name="Normal 2 4 3 2 2 3 2 2" xfId="6260"/>
    <cellStyle name="Normal 2 4 3 2 2 3 3" xfId="4673"/>
    <cellStyle name="Normal 2 4 3 2 2 4" xfId="943"/>
    <cellStyle name="Normal 2 4 3 2 2 4 2" xfId="2560"/>
    <cellStyle name="Normal 2 4 3 2 2 4 2 2" xfId="5737"/>
    <cellStyle name="Normal 2 4 3 2 2 4 3" xfId="4150"/>
    <cellStyle name="Normal 2 4 3 2 2 5" xfId="2037"/>
    <cellStyle name="Normal 2 4 3 2 2 5 2" xfId="5214"/>
    <cellStyle name="Normal 2 4 3 2 2 6" xfId="3627"/>
    <cellStyle name="Normal 2 4 3 2 3" xfId="486"/>
    <cellStyle name="Normal 2 4 3 2 3 2" xfId="690"/>
    <cellStyle name="Normal 2 4 3 2 3 2 2" xfId="1738"/>
    <cellStyle name="Normal 2 4 3 2 3 2 2 2" xfId="3355"/>
    <cellStyle name="Normal 2 4 3 2 3 2 2 2 2" xfId="6532"/>
    <cellStyle name="Normal 2 4 3 2 3 2 2 3" xfId="4945"/>
    <cellStyle name="Normal 2 4 3 2 3 2 3" xfId="1215"/>
    <cellStyle name="Normal 2 4 3 2 3 2 3 2" xfId="2832"/>
    <cellStyle name="Normal 2 4 3 2 3 2 3 2 2" xfId="6009"/>
    <cellStyle name="Normal 2 4 3 2 3 2 3 3" xfId="4422"/>
    <cellStyle name="Normal 2 4 3 2 3 2 4" xfId="2309"/>
    <cellStyle name="Normal 2 4 3 2 3 2 4 2" xfId="5486"/>
    <cellStyle name="Normal 2 4 3 2 3 2 5" xfId="3899"/>
    <cellStyle name="Normal 2 4 3 2 3 3" xfId="1534"/>
    <cellStyle name="Normal 2 4 3 2 3 3 2" xfId="3151"/>
    <cellStyle name="Normal 2 4 3 2 3 3 2 2" xfId="6328"/>
    <cellStyle name="Normal 2 4 3 2 3 3 3" xfId="4741"/>
    <cellStyle name="Normal 2 4 3 2 3 4" xfId="1011"/>
    <cellStyle name="Normal 2 4 3 2 3 4 2" xfId="2628"/>
    <cellStyle name="Normal 2 4 3 2 3 4 2 2" xfId="5805"/>
    <cellStyle name="Normal 2 4 3 2 3 4 3" xfId="4218"/>
    <cellStyle name="Normal 2 4 3 2 3 5" xfId="2105"/>
    <cellStyle name="Normal 2 4 3 2 3 5 2" xfId="5282"/>
    <cellStyle name="Normal 2 4 3 2 3 6" xfId="3695"/>
    <cellStyle name="Normal 2 4 3 2 4" xfId="350"/>
    <cellStyle name="Normal 2 4 3 2 4 2" xfId="1398"/>
    <cellStyle name="Normal 2 4 3 2 4 2 2" xfId="3015"/>
    <cellStyle name="Normal 2 4 3 2 4 2 2 2" xfId="6192"/>
    <cellStyle name="Normal 2 4 3 2 4 2 3" xfId="4605"/>
    <cellStyle name="Normal 2 4 3 2 4 3" xfId="875"/>
    <cellStyle name="Normal 2 4 3 2 4 3 2" xfId="2492"/>
    <cellStyle name="Normal 2 4 3 2 4 3 2 2" xfId="5669"/>
    <cellStyle name="Normal 2 4 3 2 4 3 3" xfId="4082"/>
    <cellStyle name="Normal 2 4 3 2 4 4" xfId="1969"/>
    <cellStyle name="Normal 2 4 3 2 4 4 2" xfId="5146"/>
    <cellStyle name="Normal 2 4 3 2 4 5" xfId="3559"/>
    <cellStyle name="Normal 2 4 3 2 5" xfId="554"/>
    <cellStyle name="Normal 2 4 3 2 5 2" xfId="1602"/>
    <cellStyle name="Normal 2 4 3 2 5 2 2" xfId="3219"/>
    <cellStyle name="Normal 2 4 3 2 5 2 2 2" xfId="6396"/>
    <cellStyle name="Normal 2 4 3 2 5 2 3" xfId="4809"/>
    <cellStyle name="Normal 2 4 3 2 5 3" xfId="1079"/>
    <cellStyle name="Normal 2 4 3 2 5 3 2" xfId="2696"/>
    <cellStyle name="Normal 2 4 3 2 5 3 2 2" xfId="5873"/>
    <cellStyle name="Normal 2 4 3 2 5 3 3" xfId="4286"/>
    <cellStyle name="Normal 2 4 3 2 5 4" xfId="2173"/>
    <cellStyle name="Normal 2 4 3 2 5 4 2" xfId="5350"/>
    <cellStyle name="Normal 2 4 3 2 5 5" xfId="3763"/>
    <cellStyle name="Normal 2 4 3 2 6" xfId="1330"/>
    <cellStyle name="Normal 2 4 3 2 6 2" xfId="2947"/>
    <cellStyle name="Normal 2 4 3 2 6 2 2" xfId="6124"/>
    <cellStyle name="Normal 2 4 3 2 6 3" xfId="4537"/>
    <cellStyle name="Normal 2 4 3 2 7" xfId="807"/>
    <cellStyle name="Normal 2 4 3 2 7 2" xfId="2424"/>
    <cellStyle name="Normal 2 4 3 2 7 2 2" xfId="5601"/>
    <cellStyle name="Normal 2 4 3 2 7 3" xfId="4014"/>
    <cellStyle name="Normal 2 4 3 2 8" xfId="1901"/>
    <cellStyle name="Normal 2 4 3 2 8 2" xfId="5078"/>
    <cellStyle name="Normal 2 4 3 2 9" xfId="3491"/>
    <cellStyle name="Normal 2 4 3 3" xfId="379"/>
    <cellStyle name="Normal 2 4 3 3 2" xfId="583"/>
    <cellStyle name="Normal 2 4 3 3 2 2" xfId="1631"/>
    <cellStyle name="Normal 2 4 3 3 2 2 2" xfId="3248"/>
    <cellStyle name="Normal 2 4 3 3 2 2 2 2" xfId="6425"/>
    <cellStyle name="Normal 2 4 3 3 2 2 3" xfId="4838"/>
    <cellStyle name="Normal 2 4 3 3 2 3" xfId="1108"/>
    <cellStyle name="Normal 2 4 3 3 2 3 2" xfId="2725"/>
    <cellStyle name="Normal 2 4 3 3 2 3 2 2" xfId="5902"/>
    <cellStyle name="Normal 2 4 3 3 2 3 3" xfId="4315"/>
    <cellStyle name="Normal 2 4 3 3 2 4" xfId="2202"/>
    <cellStyle name="Normal 2 4 3 3 2 4 2" xfId="5379"/>
    <cellStyle name="Normal 2 4 3 3 2 5" xfId="3792"/>
    <cellStyle name="Normal 2 4 3 3 3" xfId="1427"/>
    <cellStyle name="Normal 2 4 3 3 3 2" xfId="3044"/>
    <cellStyle name="Normal 2 4 3 3 3 2 2" xfId="6221"/>
    <cellStyle name="Normal 2 4 3 3 3 3" xfId="4634"/>
    <cellStyle name="Normal 2 4 3 3 4" xfId="904"/>
    <cellStyle name="Normal 2 4 3 3 4 2" xfId="2521"/>
    <cellStyle name="Normal 2 4 3 3 4 2 2" xfId="5698"/>
    <cellStyle name="Normal 2 4 3 3 4 3" xfId="4111"/>
    <cellStyle name="Normal 2 4 3 3 5" xfId="1998"/>
    <cellStyle name="Normal 2 4 3 3 5 2" xfId="5175"/>
    <cellStyle name="Normal 2 4 3 3 6" xfId="3588"/>
    <cellStyle name="Normal 2 4 3 4" xfId="460"/>
    <cellStyle name="Normal 2 4 3 4 2" xfId="664"/>
    <cellStyle name="Normal 2 4 3 4 2 2" xfId="1712"/>
    <cellStyle name="Normal 2 4 3 4 2 2 2" xfId="3329"/>
    <cellStyle name="Normal 2 4 3 4 2 2 2 2" xfId="6506"/>
    <cellStyle name="Normal 2 4 3 4 2 2 3" xfId="4919"/>
    <cellStyle name="Normal 2 4 3 4 2 3" xfId="1189"/>
    <cellStyle name="Normal 2 4 3 4 2 3 2" xfId="2806"/>
    <cellStyle name="Normal 2 4 3 4 2 3 2 2" xfId="5983"/>
    <cellStyle name="Normal 2 4 3 4 2 3 3" xfId="4396"/>
    <cellStyle name="Normal 2 4 3 4 2 4" xfId="2283"/>
    <cellStyle name="Normal 2 4 3 4 2 4 2" xfId="5460"/>
    <cellStyle name="Normal 2 4 3 4 2 5" xfId="3873"/>
    <cellStyle name="Normal 2 4 3 4 3" xfId="1508"/>
    <cellStyle name="Normal 2 4 3 4 3 2" xfId="3125"/>
    <cellStyle name="Normal 2 4 3 4 3 2 2" xfId="6302"/>
    <cellStyle name="Normal 2 4 3 4 3 3" xfId="4715"/>
    <cellStyle name="Normal 2 4 3 4 4" xfId="985"/>
    <cellStyle name="Normal 2 4 3 4 4 2" xfId="2602"/>
    <cellStyle name="Normal 2 4 3 4 4 2 2" xfId="5779"/>
    <cellStyle name="Normal 2 4 3 4 4 3" xfId="4192"/>
    <cellStyle name="Normal 2 4 3 4 5" xfId="2079"/>
    <cellStyle name="Normal 2 4 3 4 5 2" xfId="5256"/>
    <cellStyle name="Normal 2 4 3 4 6" xfId="3669"/>
    <cellStyle name="Normal 2 4 3 5" xfId="324"/>
    <cellStyle name="Normal 2 4 3 5 2" xfId="1372"/>
    <cellStyle name="Normal 2 4 3 5 2 2" xfId="2989"/>
    <cellStyle name="Normal 2 4 3 5 2 2 2" xfId="6166"/>
    <cellStyle name="Normal 2 4 3 5 2 3" xfId="4579"/>
    <cellStyle name="Normal 2 4 3 5 3" xfId="849"/>
    <cellStyle name="Normal 2 4 3 5 3 2" xfId="2466"/>
    <cellStyle name="Normal 2 4 3 5 3 2 2" xfId="5643"/>
    <cellStyle name="Normal 2 4 3 5 3 3" xfId="4056"/>
    <cellStyle name="Normal 2 4 3 5 4" xfId="1943"/>
    <cellStyle name="Normal 2 4 3 5 4 2" xfId="5120"/>
    <cellStyle name="Normal 2 4 3 5 5" xfId="3533"/>
    <cellStyle name="Normal 2 4 3 6" xfId="528"/>
    <cellStyle name="Normal 2 4 3 6 2" xfId="1576"/>
    <cellStyle name="Normal 2 4 3 6 2 2" xfId="3193"/>
    <cellStyle name="Normal 2 4 3 6 2 2 2" xfId="6370"/>
    <cellStyle name="Normal 2 4 3 6 2 3" xfId="4783"/>
    <cellStyle name="Normal 2 4 3 6 3" xfId="1053"/>
    <cellStyle name="Normal 2 4 3 6 3 2" xfId="2670"/>
    <cellStyle name="Normal 2 4 3 6 3 2 2" xfId="5847"/>
    <cellStyle name="Normal 2 4 3 6 3 3" xfId="4260"/>
    <cellStyle name="Normal 2 4 3 6 4" xfId="2147"/>
    <cellStyle name="Normal 2 4 3 6 4 2" xfId="5324"/>
    <cellStyle name="Normal 2 4 3 6 5" xfId="3737"/>
    <cellStyle name="Normal 2 4 3 7" xfId="1304"/>
    <cellStyle name="Normal 2 4 3 7 2" xfId="2921"/>
    <cellStyle name="Normal 2 4 3 7 2 2" xfId="6098"/>
    <cellStyle name="Normal 2 4 3 7 3" xfId="4511"/>
    <cellStyle name="Normal 2 4 3 8" xfId="781"/>
    <cellStyle name="Normal 2 4 3 8 2" xfId="2398"/>
    <cellStyle name="Normal 2 4 3 8 2 2" xfId="5575"/>
    <cellStyle name="Normal 2 4 3 8 3" xfId="3988"/>
    <cellStyle name="Normal 2 4 3 9" xfId="1875"/>
    <cellStyle name="Normal 2 4 3 9 2" xfId="5052"/>
    <cellStyle name="Normal 2 4 4" xfId="245"/>
    <cellStyle name="Normal 2 4 4 2" xfId="370"/>
    <cellStyle name="Normal 2 4 4 2 2" xfId="574"/>
    <cellStyle name="Normal 2 4 4 2 2 2" xfId="1622"/>
    <cellStyle name="Normal 2 4 4 2 2 2 2" xfId="3239"/>
    <cellStyle name="Normal 2 4 4 2 2 2 2 2" xfId="6416"/>
    <cellStyle name="Normal 2 4 4 2 2 2 3" xfId="4829"/>
    <cellStyle name="Normal 2 4 4 2 2 3" xfId="1099"/>
    <cellStyle name="Normal 2 4 4 2 2 3 2" xfId="2716"/>
    <cellStyle name="Normal 2 4 4 2 2 3 2 2" xfId="5893"/>
    <cellStyle name="Normal 2 4 4 2 2 3 3" xfId="4306"/>
    <cellStyle name="Normal 2 4 4 2 2 4" xfId="2193"/>
    <cellStyle name="Normal 2 4 4 2 2 4 2" xfId="5370"/>
    <cellStyle name="Normal 2 4 4 2 2 5" xfId="3783"/>
    <cellStyle name="Normal 2 4 4 2 3" xfId="1418"/>
    <cellStyle name="Normal 2 4 4 2 3 2" xfId="3035"/>
    <cellStyle name="Normal 2 4 4 2 3 2 2" xfId="6212"/>
    <cellStyle name="Normal 2 4 4 2 3 3" xfId="4625"/>
    <cellStyle name="Normal 2 4 4 2 4" xfId="895"/>
    <cellStyle name="Normal 2 4 4 2 4 2" xfId="2512"/>
    <cellStyle name="Normal 2 4 4 2 4 2 2" xfId="5689"/>
    <cellStyle name="Normal 2 4 4 2 4 3" xfId="4102"/>
    <cellStyle name="Normal 2 4 4 2 5" xfId="1989"/>
    <cellStyle name="Normal 2 4 4 2 5 2" xfId="5166"/>
    <cellStyle name="Normal 2 4 4 2 6" xfId="3579"/>
    <cellStyle name="Normal 2 4 4 3" xfId="453"/>
    <cellStyle name="Normal 2 4 4 3 2" xfId="657"/>
    <cellStyle name="Normal 2 4 4 3 2 2" xfId="1705"/>
    <cellStyle name="Normal 2 4 4 3 2 2 2" xfId="3322"/>
    <cellStyle name="Normal 2 4 4 3 2 2 2 2" xfId="6499"/>
    <cellStyle name="Normal 2 4 4 3 2 2 3" xfId="4912"/>
    <cellStyle name="Normal 2 4 4 3 2 3" xfId="1182"/>
    <cellStyle name="Normal 2 4 4 3 2 3 2" xfId="2799"/>
    <cellStyle name="Normal 2 4 4 3 2 3 2 2" xfId="5976"/>
    <cellStyle name="Normal 2 4 4 3 2 3 3" xfId="4389"/>
    <cellStyle name="Normal 2 4 4 3 2 4" xfId="2276"/>
    <cellStyle name="Normal 2 4 4 3 2 4 2" xfId="5453"/>
    <cellStyle name="Normal 2 4 4 3 2 5" xfId="3866"/>
    <cellStyle name="Normal 2 4 4 3 3" xfId="1501"/>
    <cellStyle name="Normal 2 4 4 3 3 2" xfId="3118"/>
    <cellStyle name="Normal 2 4 4 3 3 2 2" xfId="6295"/>
    <cellStyle name="Normal 2 4 4 3 3 3" xfId="4708"/>
    <cellStyle name="Normal 2 4 4 3 4" xfId="978"/>
    <cellStyle name="Normal 2 4 4 3 4 2" xfId="2595"/>
    <cellStyle name="Normal 2 4 4 3 4 2 2" xfId="5772"/>
    <cellStyle name="Normal 2 4 4 3 4 3" xfId="4185"/>
    <cellStyle name="Normal 2 4 4 3 5" xfId="2072"/>
    <cellStyle name="Normal 2 4 4 3 5 2" xfId="5249"/>
    <cellStyle name="Normal 2 4 4 3 6" xfId="3662"/>
    <cellStyle name="Normal 2 4 4 4" xfId="317"/>
    <cellStyle name="Normal 2 4 4 4 2" xfId="1365"/>
    <cellStyle name="Normal 2 4 4 4 2 2" xfId="2982"/>
    <cellStyle name="Normal 2 4 4 4 2 2 2" xfId="6159"/>
    <cellStyle name="Normal 2 4 4 4 2 3" xfId="4572"/>
    <cellStyle name="Normal 2 4 4 4 3" xfId="842"/>
    <cellStyle name="Normal 2 4 4 4 3 2" xfId="2459"/>
    <cellStyle name="Normal 2 4 4 4 3 2 2" xfId="5636"/>
    <cellStyle name="Normal 2 4 4 4 3 3" xfId="4049"/>
    <cellStyle name="Normal 2 4 4 4 4" xfId="1936"/>
    <cellStyle name="Normal 2 4 4 4 4 2" xfId="5113"/>
    <cellStyle name="Normal 2 4 4 4 5" xfId="3526"/>
    <cellStyle name="Normal 2 4 4 5" xfId="521"/>
    <cellStyle name="Normal 2 4 4 5 2" xfId="1569"/>
    <cellStyle name="Normal 2 4 4 5 2 2" xfId="3186"/>
    <cellStyle name="Normal 2 4 4 5 2 2 2" xfId="6363"/>
    <cellStyle name="Normal 2 4 4 5 2 3" xfId="4776"/>
    <cellStyle name="Normal 2 4 4 5 3" xfId="1046"/>
    <cellStyle name="Normal 2 4 4 5 3 2" xfId="2663"/>
    <cellStyle name="Normal 2 4 4 5 3 2 2" xfId="5840"/>
    <cellStyle name="Normal 2 4 4 5 3 3" xfId="4253"/>
    <cellStyle name="Normal 2 4 4 5 4" xfId="2140"/>
    <cellStyle name="Normal 2 4 4 5 4 2" xfId="5317"/>
    <cellStyle name="Normal 2 4 4 5 5" xfId="3730"/>
    <cellStyle name="Normal 2 4 4 6" xfId="1297"/>
    <cellStyle name="Normal 2 4 4 6 2" xfId="2914"/>
    <cellStyle name="Normal 2 4 4 6 2 2" xfId="6091"/>
    <cellStyle name="Normal 2 4 4 6 3" xfId="4504"/>
    <cellStyle name="Normal 2 4 4 7" xfId="774"/>
    <cellStyle name="Normal 2 4 4 7 2" xfId="2391"/>
    <cellStyle name="Normal 2 4 4 7 2 2" xfId="5568"/>
    <cellStyle name="Normal 2 4 4 7 3" xfId="3981"/>
    <cellStyle name="Normal 2 4 4 8" xfId="1868"/>
    <cellStyle name="Normal 2 4 4 8 2" xfId="5045"/>
    <cellStyle name="Normal 2 4 4 9" xfId="3458"/>
    <cellStyle name="Normal 2 4 5" xfId="275"/>
    <cellStyle name="Normal 2 4 5 2" xfId="411"/>
    <cellStyle name="Normal 2 4 5 2 2" xfId="615"/>
    <cellStyle name="Normal 2 4 5 2 2 2" xfId="1663"/>
    <cellStyle name="Normal 2 4 5 2 2 2 2" xfId="3280"/>
    <cellStyle name="Normal 2 4 5 2 2 2 2 2" xfId="6457"/>
    <cellStyle name="Normal 2 4 5 2 2 2 3" xfId="4870"/>
    <cellStyle name="Normal 2 4 5 2 2 3" xfId="1140"/>
    <cellStyle name="Normal 2 4 5 2 2 3 2" xfId="2757"/>
    <cellStyle name="Normal 2 4 5 2 2 3 2 2" xfId="5934"/>
    <cellStyle name="Normal 2 4 5 2 2 3 3" xfId="4347"/>
    <cellStyle name="Normal 2 4 5 2 2 4" xfId="2234"/>
    <cellStyle name="Normal 2 4 5 2 2 4 2" xfId="5411"/>
    <cellStyle name="Normal 2 4 5 2 2 5" xfId="3824"/>
    <cellStyle name="Normal 2 4 5 2 3" xfId="1459"/>
    <cellStyle name="Normal 2 4 5 2 3 2" xfId="3076"/>
    <cellStyle name="Normal 2 4 5 2 3 2 2" xfId="6253"/>
    <cellStyle name="Normal 2 4 5 2 3 3" xfId="4666"/>
    <cellStyle name="Normal 2 4 5 2 4" xfId="936"/>
    <cellStyle name="Normal 2 4 5 2 4 2" xfId="2553"/>
    <cellStyle name="Normal 2 4 5 2 4 2 2" xfId="5730"/>
    <cellStyle name="Normal 2 4 5 2 4 3" xfId="4143"/>
    <cellStyle name="Normal 2 4 5 2 5" xfId="2030"/>
    <cellStyle name="Normal 2 4 5 2 5 2" xfId="5207"/>
    <cellStyle name="Normal 2 4 5 2 6" xfId="3620"/>
    <cellStyle name="Normal 2 4 5 3" xfId="479"/>
    <cellStyle name="Normal 2 4 5 3 2" xfId="683"/>
    <cellStyle name="Normal 2 4 5 3 2 2" xfId="1731"/>
    <cellStyle name="Normal 2 4 5 3 2 2 2" xfId="3348"/>
    <cellStyle name="Normal 2 4 5 3 2 2 2 2" xfId="6525"/>
    <cellStyle name="Normal 2 4 5 3 2 2 3" xfId="4938"/>
    <cellStyle name="Normal 2 4 5 3 2 3" xfId="1208"/>
    <cellStyle name="Normal 2 4 5 3 2 3 2" xfId="2825"/>
    <cellStyle name="Normal 2 4 5 3 2 3 2 2" xfId="6002"/>
    <cellStyle name="Normal 2 4 5 3 2 3 3" xfId="4415"/>
    <cellStyle name="Normal 2 4 5 3 2 4" xfId="2302"/>
    <cellStyle name="Normal 2 4 5 3 2 4 2" xfId="5479"/>
    <cellStyle name="Normal 2 4 5 3 2 5" xfId="3892"/>
    <cellStyle name="Normal 2 4 5 3 3" xfId="1527"/>
    <cellStyle name="Normal 2 4 5 3 3 2" xfId="3144"/>
    <cellStyle name="Normal 2 4 5 3 3 2 2" xfId="6321"/>
    <cellStyle name="Normal 2 4 5 3 3 3" xfId="4734"/>
    <cellStyle name="Normal 2 4 5 3 4" xfId="1004"/>
    <cellStyle name="Normal 2 4 5 3 4 2" xfId="2621"/>
    <cellStyle name="Normal 2 4 5 3 4 2 2" xfId="5798"/>
    <cellStyle name="Normal 2 4 5 3 4 3" xfId="4211"/>
    <cellStyle name="Normal 2 4 5 3 5" xfId="2098"/>
    <cellStyle name="Normal 2 4 5 3 5 2" xfId="5275"/>
    <cellStyle name="Normal 2 4 5 3 6" xfId="3688"/>
    <cellStyle name="Normal 2 4 5 4" xfId="343"/>
    <cellStyle name="Normal 2 4 5 4 2" xfId="1391"/>
    <cellStyle name="Normal 2 4 5 4 2 2" xfId="3008"/>
    <cellStyle name="Normal 2 4 5 4 2 2 2" xfId="6185"/>
    <cellStyle name="Normal 2 4 5 4 2 3" xfId="4598"/>
    <cellStyle name="Normal 2 4 5 4 3" xfId="868"/>
    <cellStyle name="Normal 2 4 5 4 3 2" xfId="2485"/>
    <cellStyle name="Normal 2 4 5 4 3 2 2" xfId="5662"/>
    <cellStyle name="Normal 2 4 5 4 3 3" xfId="4075"/>
    <cellStyle name="Normal 2 4 5 4 4" xfId="1962"/>
    <cellStyle name="Normal 2 4 5 4 4 2" xfId="5139"/>
    <cellStyle name="Normal 2 4 5 4 5" xfId="3552"/>
    <cellStyle name="Normal 2 4 5 5" xfId="547"/>
    <cellStyle name="Normal 2 4 5 5 2" xfId="1595"/>
    <cellStyle name="Normal 2 4 5 5 2 2" xfId="3212"/>
    <cellStyle name="Normal 2 4 5 5 2 2 2" xfId="6389"/>
    <cellStyle name="Normal 2 4 5 5 2 3" xfId="4802"/>
    <cellStyle name="Normal 2 4 5 5 3" xfId="1072"/>
    <cellStyle name="Normal 2 4 5 5 3 2" xfId="2689"/>
    <cellStyle name="Normal 2 4 5 5 3 2 2" xfId="5866"/>
    <cellStyle name="Normal 2 4 5 5 3 3" xfId="4279"/>
    <cellStyle name="Normal 2 4 5 5 4" xfId="2166"/>
    <cellStyle name="Normal 2 4 5 5 4 2" xfId="5343"/>
    <cellStyle name="Normal 2 4 5 5 5" xfId="3756"/>
    <cellStyle name="Normal 2 4 5 6" xfId="1323"/>
    <cellStyle name="Normal 2 4 5 6 2" xfId="2940"/>
    <cellStyle name="Normal 2 4 5 6 2 2" xfId="6117"/>
    <cellStyle name="Normal 2 4 5 6 3" xfId="4530"/>
    <cellStyle name="Normal 2 4 5 7" xfId="800"/>
    <cellStyle name="Normal 2 4 5 7 2" xfId="2417"/>
    <cellStyle name="Normal 2 4 5 7 2 2" xfId="5594"/>
    <cellStyle name="Normal 2 4 5 7 3" xfId="4007"/>
    <cellStyle name="Normal 2 4 5 8" xfId="1894"/>
    <cellStyle name="Normal 2 4 5 8 2" xfId="5071"/>
    <cellStyle name="Normal 2 4 5 9" xfId="3484"/>
    <cellStyle name="Normal 2 4 6" xfId="371"/>
    <cellStyle name="Normal 2 4 6 2" xfId="575"/>
    <cellStyle name="Normal 2 4 6 2 2" xfId="1623"/>
    <cellStyle name="Normal 2 4 6 2 2 2" xfId="3240"/>
    <cellStyle name="Normal 2 4 6 2 2 2 2" xfId="6417"/>
    <cellStyle name="Normal 2 4 6 2 2 3" xfId="4830"/>
    <cellStyle name="Normal 2 4 6 2 3" xfId="1100"/>
    <cellStyle name="Normal 2 4 6 2 3 2" xfId="2717"/>
    <cellStyle name="Normal 2 4 6 2 3 2 2" xfId="5894"/>
    <cellStyle name="Normal 2 4 6 2 3 3" xfId="4307"/>
    <cellStyle name="Normal 2 4 6 2 4" xfId="2194"/>
    <cellStyle name="Normal 2 4 6 2 4 2" xfId="5371"/>
    <cellStyle name="Normal 2 4 6 2 5" xfId="3784"/>
    <cellStyle name="Normal 2 4 6 3" xfId="1419"/>
    <cellStyle name="Normal 2 4 6 3 2" xfId="3036"/>
    <cellStyle name="Normal 2 4 6 3 2 2" xfId="6213"/>
    <cellStyle name="Normal 2 4 6 3 3" xfId="4626"/>
    <cellStyle name="Normal 2 4 6 4" xfId="896"/>
    <cellStyle name="Normal 2 4 6 4 2" xfId="2513"/>
    <cellStyle name="Normal 2 4 6 4 2 2" xfId="5690"/>
    <cellStyle name="Normal 2 4 6 4 3" xfId="4103"/>
    <cellStyle name="Normal 2 4 6 5" xfId="1990"/>
    <cellStyle name="Normal 2 4 6 5 2" xfId="5167"/>
    <cellStyle name="Normal 2 4 6 6" xfId="3580"/>
    <cellStyle name="Normal 2 4 7" xfId="434"/>
    <cellStyle name="Normal 2 4 7 2" xfId="638"/>
    <cellStyle name="Normal 2 4 7 2 2" xfId="1686"/>
    <cellStyle name="Normal 2 4 7 2 2 2" xfId="3303"/>
    <cellStyle name="Normal 2 4 7 2 2 2 2" xfId="6480"/>
    <cellStyle name="Normal 2 4 7 2 2 3" xfId="4893"/>
    <cellStyle name="Normal 2 4 7 2 3" xfId="1163"/>
    <cellStyle name="Normal 2 4 7 2 3 2" xfId="2780"/>
    <cellStyle name="Normal 2 4 7 2 3 2 2" xfId="5957"/>
    <cellStyle name="Normal 2 4 7 2 3 3" xfId="4370"/>
    <cellStyle name="Normal 2 4 7 2 4" xfId="2257"/>
    <cellStyle name="Normal 2 4 7 2 4 2" xfId="5434"/>
    <cellStyle name="Normal 2 4 7 2 5" xfId="3847"/>
    <cellStyle name="Normal 2 4 7 3" xfId="1482"/>
    <cellStyle name="Normal 2 4 7 3 2" xfId="3099"/>
    <cellStyle name="Normal 2 4 7 3 2 2" xfId="6276"/>
    <cellStyle name="Normal 2 4 7 3 3" xfId="4689"/>
    <cellStyle name="Normal 2 4 7 4" xfId="959"/>
    <cellStyle name="Normal 2 4 7 4 2" xfId="2576"/>
    <cellStyle name="Normal 2 4 7 4 2 2" xfId="5753"/>
    <cellStyle name="Normal 2 4 7 4 3" xfId="4166"/>
    <cellStyle name="Normal 2 4 7 5" xfId="2053"/>
    <cellStyle name="Normal 2 4 7 5 2" xfId="5230"/>
    <cellStyle name="Normal 2 4 7 6" xfId="3643"/>
    <cellStyle name="Normal 2 4 8" xfId="298"/>
    <cellStyle name="Normal 2 4 8 2" xfId="1346"/>
    <cellStyle name="Normal 2 4 8 2 2" xfId="2963"/>
    <cellStyle name="Normal 2 4 8 2 2 2" xfId="6140"/>
    <cellStyle name="Normal 2 4 8 2 3" xfId="4553"/>
    <cellStyle name="Normal 2 4 8 3" xfId="823"/>
    <cellStyle name="Normal 2 4 8 3 2" xfId="2440"/>
    <cellStyle name="Normal 2 4 8 3 2 2" xfId="5617"/>
    <cellStyle name="Normal 2 4 8 3 3" xfId="4030"/>
    <cellStyle name="Normal 2 4 8 4" xfId="1917"/>
    <cellStyle name="Normal 2 4 8 4 2" xfId="5094"/>
    <cellStyle name="Normal 2 4 8 5" xfId="3507"/>
    <cellStyle name="Normal 2 4 9" xfId="502"/>
    <cellStyle name="Normal 2 4 9 2" xfId="1550"/>
    <cellStyle name="Normal 2 4 9 2 2" xfId="3167"/>
    <cellStyle name="Normal 2 4 9 2 2 2" xfId="6344"/>
    <cellStyle name="Normal 2 4 9 2 3" xfId="4757"/>
    <cellStyle name="Normal 2 4 9 3" xfId="1027"/>
    <cellStyle name="Normal 2 4 9 3 2" xfId="2644"/>
    <cellStyle name="Normal 2 4 9 3 2 2" xfId="5821"/>
    <cellStyle name="Normal 2 4 9 3 3" xfId="4234"/>
    <cellStyle name="Normal 2 4 9 4" xfId="2121"/>
    <cellStyle name="Normal 2 4 9 4 2" xfId="5298"/>
    <cellStyle name="Normal 2 4 9 5" xfId="3711"/>
    <cellStyle name="Normal 2 5" xfId="183"/>
    <cellStyle name="Normal 2 5 10" xfId="760"/>
    <cellStyle name="Normal 2 5 10 2" xfId="2377"/>
    <cellStyle name="Normal 2 5 10 2 2" xfId="5554"/>
    <cellStyle name="Normal 2 5 10 3" xfId="3967"/>
    <cellStyle name="Normal 2 5 11" xfId="1854"/>
    <cellStyle name="Normal 2 5 11 2" xfId="5031"/>
    <cellStyle name="Normal 2 5 12" xfId="3444"/>
    <cellStyle name="Normal 2 5 13" xfId="7625"/>
    <cellStyle name="Normal 2 5 13 2" xfId="9573"/>
    <cellStyle name="Normal 2 5 14" xfId="8752"/>
    <cellStyle name="Normal 2 5 2" xfId="261"/>
    <cellStyle name="Normal 2 5 2 10" xfId="3470"/>
    <cellStyle name="Normal 2 5 2 2" xfId="287"/>
    <cellStyle name="Normal 2 5 2 2 2" xfId="423"/>
    <cellStyle name="Normal 2 5 2 2 2 2" xfId="627"/>
    <cellStyle name="Normal 2 5 2 2 2 2 2" xfId="1675"/>
    <cellStyle name="Normal 2 5 2 2 2 2 2 2" xfId="3292"/>
    <cellStyle name="Normal 2 5 2 2 2 2 2 2 2" xfId="6469"/>
    <cellStyle name="Normal 2 5 2 2 2 2 2 3" xfId="4882"/>
    <cellStyle name="Normal 2 5 2 2 2 2 3" xfId="1152"/>
    <cellStyle name="Normal 2 5 2 2 2 2 3 2" xfId="2769"/>
    <cellStyle name="Normal 2 5 2 2 2 2 3 2 2" xfId="5946"/>
    <cellStyle name="Normal 2 5 2 2 2 2 3 3" xfId="4359"/>
    <cellStyle name="Normal 2 5 2 2 2 2 4" xfId="2246"/>
    <cellStyle name="Normal 2 5 2 2 2 2 4 2" xfId="5423"/>
    <cellStyle name="Normal 2 5 2 2 2 2 5" xfId="3836"/>
    <cellStyle name="Normal 2 5 2 2 2 3" xfId="1471"/>
    <cellStyle name="Normal 2 5 2 2 2 3 2" xfId="3088"/>
    <cellStyle name="Normal 2 5 2 2 2 3 2 2" xfId="6265"/>
    <cellStyle name="Normal 2 5 2 2 2 3 3" xfId="4678"/>
    <cellStyle name="Normal 2 5 2 2 2 4" xfId="948"/>
    <cellStyle name="Normal 2 5 2 2 2 4 2" xfId="2565"/>
    <cellStyle name="Normal 2 5 2 2 2 4 2 2" xfId="5742"/>
    <cellStyle name="Normal 2 5 2 2 2 4 3" xfId="4155"/>
    <cellStyle name="Normal 2 5 2 2 2 5" xfId="2042"/>
    <cellStyle name="Normal 2 5 2 2 2 5 2" xfId="5219"/>
    <cellStyle name="Normal 2 5 2 2 2 6" xfId="3632"/>
    <cellStyle name="Normal 2 5 2 2 3" xfId="491"/>
    <cellStyle name="Normal 2 5 2 2 3 2" xfId="695"/>
    <cellStyle name="Normal 2 5 2 2 3 2 2" xfId="1743"/>
    <cellStyle name="Normal 2 5 2 2 3 2 2 2" xfId="3360"/>
    <cellStyle name="Normal 2 5 2 2 3 2 2 2 2" xfId="6537"/>
    <cellStyle name="Normal 2 5 2 2 3 2 2 3" xfId="4950"/>
    <cellStyle name="Normal 2 5 2 2 3 2 3" xfId="1220"/>
    <cellStyle name="Normal 2 5 2 2 3 2 3 2" xfId="2837"/>
    <cellStyle name="Normal 2 5 2 2 3 2 3 2 2" xfId="6014"/>
    <cellStyle name="Normal 2 5 2 2 3 2 3 3" xfId="4427"/>
    <cellStyle name="Normal 2 5 2 2 3 2 4" xfId="2314"/>
    <cellStyle name="Normal 2 5 2 2 3 2 4 2" xfId="5491"/>
    <cellStyle name="Normal 2 5 2 2 3 2 5" xfId="3904"/>
    <cellStyle name="Normal 2 5 2 2 3 3" xfId="1539"/>
    <cellStyle name="Normal 2 5 2 2 3 3 2" xfId="3156"/>
    <cellStyle name="Normal 2 5 2 2 3 3 2 2" xfId="6333"/>
    <cellStyle name="Normal 2 5 2 2 3 3 3" xfId="4746"/>
    <cellStyle name="Normal 2 5 2 2 3 4" xfId="1016"/>
    <cellStyle name="Normal 2 5 2 2 3 4 2" xfId="2633"/>
    <cellStyle name="Normal 2 5 2 2 3 4 2 2" xfId="5810"/>
    <cellStyle name="Normal 2 5 2 2 3 4 3" xfId="4223"/>
    <cellStyle name="Normal 2 5 2 2 3 5" xfId="2110"/>
    <cellStyle name="Normal 2 5 2 2 3 5 2" xfId="5287"/>
    <cellStyle name="Normal 2 5 2 2 3 6" xfId="3700"/>
    <cellStyle name="Normal 2 5 2 2 4" xfId="355"/>
    <cellStyle name="Normal 2 5 2 2 4 2" xfId="1403"/>
    <cellStyle name="Normal 2 5 2 2 4 2 2" xfId="3020"/>
    <cellStyle name="Normal 2 5 2 2 4 2 2 2" xfId="6197"/>
    <cellStyle name="Normal 2 5 2 2 4 2 3" xfId="4610"/>
    <cellStyle name="Normal 2 5 2 2 4 3" xfId="880"/>
    <cellStyle name="Normal 2 5 2 2 4 3 2" xfId="2497"/>
    <cellStyle name="Normal 2 5 2 2 4 3 2 2" xfId="5674"/>
    <cellStyle name="Normal 2 5 2 2 4 3 3" xfId="4087"/>
    <cellStyle name="Normal 2 5 2 2 4 4" xfId="1974"/>
    <cellStyle name="Normal 2 5 2 2 4 4 2" xfId="5151"/>
    <cellStyle name="Normal 2 5 2 2 4 5" xfId="3564"/>
    <cellStyle name="Normal 2 5 2 2 5" xfId="559"/>
    <cellStyle name="Normal 2 5 2 2 5 2" xfId="1607"/>
    <cellStyle name="Normal 2 5 2 2 5 2 2" xfId="3224"/>
    <cellStyle name="Normal 2 5 2 2 5 2 2 2" xfId="6401"/>
    <cellStyle name="Normal 2 5 2 2 5 2 3" xfId="4814"/>
    <cellStyle name="Normal 2 5 2 2 5 3" xfId="1084"/>
    <cellStyle name="Normal 2 5 2 2 5 3 2" xfId="2701"/>
    <cellStyle name="Normal 2 5 2 2 5 3 2 2" xfId="5878"/>
    <cellStyle name="Normal 2 5 2 2 5 3 3" xfId="4291"/>
    <cellStyle name="Normal 2 5 2 2 5 4" xfId="2178"/>
    <cellStyle name="Normal 2 5 2 2 5 4 2" xfId="5355"/>
    <cellStyle name="Normal 2 5 2 2 5 5" xfId="3768"/>
    <cellStyle name="Normal 2 5 2 2 6" xfId="1335"/>
    <cellStyle name="Normal 2 5 2 2 6 2" xfId="2952"/>
    <cellStyle name="Normal 2 5 2 2 6 2 2" xfId="6129"/>
    <cellStyle name="Normal 2 5 2 2 6 3" xfId="4542"/>
    <cellStyle name="Normal 2 5 2 2 7" xfId="812"/>
    <cellStyle name="Normal 2 5 2 2 7 2" xfId="2429"/>
    <cellStyle name="Normal 2 5 2 2 7 2 2" xfId="5606"/>
    <cellStyle name="Normal 2 5 2 2 7 3" xfId="4019"/>
    <cellStyle name="Normal 2 5 2 2 8" xfId="1906"/>
    <cellStyle name="Normal 2 5 2 2 8 2" xfId="5083"/>
    <cellStyle name="Normal 2 5 2 2 9" xfId="3496"/>
    <cellStyle name="Normal 2 5 2 3" xfId="384"/>
    <cellStyle name="Normal 2 5 2 3 2" xfId="588"/>
    <cellStyle name="Normal 2 5 2 3 2 2" xfId="1636"/>
    <cellStyle name="Normal 2 5 2 3 2 2 2" xfId="3253"/>
    <cellStyle name="Normal 2 5 2 3 2 2 2 2" xfId="6430"/>
    <cellStyle name="Normal 2 5 2 3 2 2 3" xfId="4843"/>
    <cellStyle name="Normal 2 5 2 3 2 3" xfId="1113"/>
    <cellStyle name="Normal 2 5 2 3 2 3 2" xfId="2730"/>
    <cellStyle name="Normal 2 5 2 3 2 3 2 2" xfId="5907"/>
    <cellStyle name="Normal 2 5 2 3 2 3 3" xfId="4320"/>
    <cellStyle name="Normal 2 5 2 3 2 4" xfId="2207"/>
    <cellStyle name="Normal 2 5 2 3 2 4 2" xfId="5384"/>
    <cellStyle name="Normal 2 5 2 3 2 5" xfId="3797"/>
    <cellStyle name="Normal 2 5 2 3 3" xfId="1432"/>
    <cellStyle name="Normal 2 5 2 3 3 2" xfId="3049"/>
    <cellStyle name="Normal 2 5 2 3 3 2 2" xfId="6226"/>
    <cellStyle name="Normal 2 5 2 3 3 3" xfId="4639"/>
    <cellStyle name="Normal 2 5 2 3 4" xfId="909"/>
    <cellStyle name="Normal 2 5 2 3 4 2" xfId="2526"/>
    <cellStyle name="Normal 2 5 2 3 4 2 2" xfId="5703"/>
    <cellStyle name="Normal 2 5 2 3 4 3" xfId="4116"/>
    <cellStyle name="Normal 2 5 2 3 5" xfId="2003"/>
    <cellStyle name="Normal 2 5 2 3 5 2" xfId="5180"/>
    <cellStyle name="Normal 2 5 2 3 6" xfId="3593"/>
    <cellStyle name="Normal 2 5 2 4" xfId="465"/>
    <cellStyle name="Normal 2 5 2 4 2" xfId="669"/>
    <cellStyle name="Normal 2 5 2 4 2 2" xfId="1717"/>
    <cellStyle name="Normal 2 5 2 4 2 2 2" xfId="3334"/>
    <cellStyle name="Normal 2 5 2 4 2 2 2 2" xfId="6511"/>
    <cellStyle name="Normal 2 5 2 4 2 2 3" xfId="4924"/>
    <cellStyle name="Normal 2 5 2 4 2 3" xfId="1194"/>
    <cellStyle name="Normal 2 5 2 4 2 3 2" xfId="2811"/>
    <cellStyle name="Normal 2 5 2 4 2 3 2 2" xfId="5988"/>
    <cellStyle name="Normal 2 5 2 4 2 3 3" xfId="4401"/>
    <cellStyle name="Normal 2 5 2 4 2 4" xfId="2288"/>
    <cellStyle name="Normal 2 5 2 4 2 4 2" xfId="5465"/>
    <cellStyle name="Normal 2 5 2 4 2 5" xfId="3878"/>
    <cellStyle name="Normal 2 5 2 4 3" xfId="1513"/>
    <cellStyle name="Normal 2 5 2 4 3 2" xfId="3130"/>
    <cellStyle name="Normal 2 5 2 4 3 2 2" xfId="6307"/>
    <cellStyle name="Normal 2 5 2 4 3 3" xfId="4720"/>
    <cellStyle name="Normal 2 5 2 4 4" xfId="990"/>
    <cellStyle name="Normal 2 5 2 4 4 2" xfId="2607"/>
    <cellStyle name="Normal 2 5 2 4 4 2 2" xfId="5784"/>
    <cellStyle name="Normal 2 5 2 4 4 3" xfId="4197"/>
    <cellStyle name="Normal 2 5 2 4 5" xfId="2084"/>
    <cellStyle name="Normal 2 5 2 4 5 2" xfId="5261"/>
    <cellStyle name="Normal 2 5 2 4 6" xfId="3674"/>
    <cellStyle name="Normal 2 5 2 5" xfId="329"/>
    <cellStyle name="Normal 2 5 2 5 2" xfId="1377"/>
    <cellStyle name="Normal 2 5 2 5 2 2" xfId="2994"/>
    <cellStyle name="Normal 2 5 2 5 2 2 2" xfId="6171"/>
    <cellStyle name="Normal 2 5 2 5 2 3" xfId="4584"/>
    <cellStyle name="Normal 2 5 2 5 3" xfId="854"/>
    <cellStyle name="Normal 2 5 2 5 3 2" xfId="2471"/>
    <cellStyle name="Normal 2 5 2 5 3 2 2" xfId="5648"/>
    <cellStyle name="Normal 2 5 2 5 3 3" xfId="4061"/>
    <cellStyle name="Normal 2 5 2 5 4" xfId="1948"/>
    <cellStyle name="Normal 2 5 2 5 4 2" xfId="5125"/>
    <cellStyle name="Normal 2 5 2 5 5" xfId="3538"/>
    <cellStyle name="Normal 2 5 2 6" xfId="533"/>
    <cellStyle name="Normal 2 5 2 6 2" xfId="1581"/>
    <cellStyle name="Normal 2 5 2 6 2 2" xfId="3198"/>
    <cellStyle name="Normal 2 5 2 6 2 2 2" xfId="6375"/>
    <cellStyle name="Normal 2 5 2 6 2 3" xfId="4788"/>
    <cellStyle name="Normal 2 5 2 6 3" xfId="1058"/>
    <cellStyle name="Normal 2 5 2 6 3 2" xfId="2675"/>
    <cellStyle name="Normal 2 5 2 6 3 2 2" xfId="5852"/>
    <cellStyle name="Normal 2 5 2 6 3 3" xfId="4265"/>
    <cellStyle name="Normal 2 5 2 6 4" xfId="2152"/>
    <cellStyle name="Normal 2 5 2 6 4 2" xfId="5329"/>
    <cellStyle name="Normal 2 5 2 6 5" xfId="3742"/>
    <cellStyle name="Normal 2 5 2 7" xfId="1309"/>
    <cellStyle name="Normal 2 5 2 7 2" xfId="2926"/>
    <cellStyle name="Normal 2 5 2 7 2 2" xfId="6103"/>
    <cellStyle name="Normal 2 5 2 7 3" xfId="4516"/>
    <cellStyle name="Normal 2 5 2 8" xfId="786"/>
    <cellStyle name="Normal 2 5 2 8 2" xfId="2403"/>
    <cellStyle name="Normal 2 5 2 8 2 2" xfId="5580"/>
    <cellStyle name="Normal 2 5 2 8 3" xfId="3993"/>
    <cellStyle name="Normal 2 5 2 9" xfId="1880"/>
    <cellStyle name="Normal 2 5 2 9 2" xfId="5057"/>
    <cellStyle name="Normal 2 5 3" xfId="240"/>
    <cellStyle name="Normal 2 5 3 2" xfId="395"/>
    <cellStyle name="Normal 2 5 3 2 2" xfId="599"/>
    <cellStyle name="Normal 2 5 3 2 2 2" xfId="1647"/>
    <cellStyle name="Normal 2 5 3 2 2 2 2" xfId="3264"/>
    <cellStyle name="Normal 2 5 3 2 2 2 2 2" xfId="6441"/>
    <cellStyle name="Normal 2 5 3 2 2 2 3" xfId="4854"/>
    <cellStyle name="Normal 2 5 3 2 2 3" xfId="1124"/>
    <cellStyle name="Normal 2 5 3 2 2 3 2" xfId="2741"/>
    <cellStyle name="Normal 2 5 3 2 2 3 2 2" xfId="5918"/>
    <cellStyle name="Normal 2 5 3 2 2 3 3" xfId="4331"/>
    <cellStyle name="Normal 2 5 3 2 2 4" xfId="2218"/>
    <cellStyle name="Normal 2 5 3 2 2 4 2" xfId="5395"/>
    <cellStyle name="Normal 2 5 3 2 2 5" xfId="3808"/>
    <cellStyle name="Normal 2 5 3 2 3" xfId="1443"/>
    <cellStyle name="Normal 2 5 3 2 3 2" xfId="3060"/>
    <cellStyle name="Normal 2 5 3 2 3 2 2" xfId="6237"/>
    <cellStyle name="Normal 2 5 3 2 3 3" xfId="4650"/>
    <cellStyle name="Normal 2 5 3 2 4" xfId="920"/>
    <cellStyle name="Normal 2 5 3 2 4 2" xfId="2537"/>
    <cellStyle name="Normal 2 5 3 2 4 2 2" xfId="5714"/>
    <cellStyle name="Normal 2 5 3 2 4 3" xfId="4127"/>
    <cellStyle name="Normal 2 5 3 2 5" xfId="2014"/>
    <cellStyle name="Normal 2 5 3 2 5 2" xfId="5191"/>
    <cellStyle name="Normal 2 5 3 2 6" xfId="3604"/>
    <cellStyle name="Normal 2 5 3 3" xfId="450"/>
    <cellStyle name="Normal 2 5 3 3 2" xfId="654"/>
    <cellStyle name="Normal 2 5 3 3 2 2" xfId="1702"/>
    <cellStyle name="Normal 2 5 3 3 2 2 2" xfId="3319"/>
    <cellStyle name="Normal 2 5 3 3 2 2 2 2" xfId="6496"/>
    <cellStyle name="Normal 2 5 3 3 2 2 3" xfId="4909"/>
    <cellStyle name="Normal 2 5 3 3 2 3" xfId="1179"/>
    <cellStyle name="Normal 2 5 3 3 2 3 2" xfId="2796"/>
    <cellStyle name="Normal 2 5 3 3 2 3 2 2" xfId="5973"/>
    <cellStyle name="Normal 2 5 3 3 2 3 3" xfId="4386"/>
    <cellStyle name="Normal 2 5 3 3 2 4" xfId="2273"/>
    <cellStyle name="Normal 2 5 3 3 2 4 2" xfId="5450"/>
    <cellStyle name="Normal 2 5 3 3 2 5" xfId="3863"/>
    <cellStyle name="Normal 2 5 3 3 3" xfId="1498"/>
    <cellStyle name="Normal 2 5 3 3 3 2" xfId="3115"/>
    <cellStyle name="Normal 2 5 3 3 3 2 2" xfId="6292"/>
    <cellStyle name="Normal 2 5 3 3 3 3" xfId="4705"/>
    <cellStyle name="Normal 2 5 3 3 4" xfId="975"/>
    <cellStyle name="Normal 2 5 3 3 4 2" xfId="2592"/>
    <cellStyle name="Normal 2 5 3 3 4 2 2" xfId="5769"/>
    <cellStyle name="Normal 2 5 3 3 4 3" xfId="4182"/>
    <cellStyle name="Normal 2 5 3 3 5" xfId="2069"/>
    <cellStyle name="Normal 2 5 3 3 5 2" xfId="5246"/>
    <cellStyle name="Normal 2 5 3 3 6" xfId="3659"/>
    <cellStyle name="Normal 2 5 3 4" xfId="314"/>
    <cellStyle name="Normal 2 5 3 4 2" xfId="1362"/>
    <cellStyle name="Normal 2 5 3 4 2 2" xfId="2979"/>
    <cellStyle name="Normal 2 5 3 4 2 2 2" xfId="6156"/>
    <cellStyle name="Normal 2 5 3 4 2 3" xfId="4569"/>
    <cellStyle name="Normal 2 5 3 4 3" xfId="839"/>
    <cellStyle name="Normal 2 5 3 4 3 2" xfId="2456"/>
    <cellStyle name="Normal 2 5 3 4 3 2 2" xfId="5633"/>
    <cellStyle name="Normal 2 5 3 4 3 3" xfId="4046"/>
    <cellStyle name="Normal 2 5 3 4 4" xfId="1933"/>
    <cellStyle name="Normal 2 5 3 4 4 2" xfId="5110"/>
    <cellStyle name="Normal 2 5 3 4 5" xfId="3523"/>
    <cellStyle name="Normal 2 5 3 5" xfId="518"/>
    <cellStyle name="Normal 2 5 3 5 2" xfId="1566"/>
    <cellStyle name="Normal 2 5 3 5 2 2" xfId="3183"/>
    <cellStyle name="Normal 2 5 3 5 2 2 2" xfId="6360"/>
    <cellStyle name="Normal 2 5 3 5 2 3" xfId="4773"/>
    <cellStyle name="Normal 2 5 3 5 3" xfId="1043"/>
    <cellStyle name="Normal 2 5 3 5 3 2" xfId="2660"/>
    <cellStyle name="Normal 2 5 3 5 3 2 2" xfId="5837"/>
    <cellStyle name="Normal 2 5 3 5 3 3" xfId="4250"/>
    <cellStyle name="Normal 2 5 3 5 4" xfId="2137"/>
    <cellStyle name="Normal 2 5 3 5 4 2" xfId="5314"/>
    <cellStyle name="Normal 2 5 3 5 5" xfId="3727"/>
    <cellStyle name="Normal 2 5 3 6" xfId="1294"/>
    <cellStyle name="Normal 2 5 3 6 2" xfId="2911"/>
    <cellStyle name="Normal 2 5 3 6 2 2" xfId="6088"/>
    <cellStyle name="Normal 2 5 3 6 3" xfId="4501"/>
    <cellStyle name="Normal 2 5 3 7" xfId="771"/>
    <cellStyle name="Normal 2 5 3 7 2" xfId="2388"/>
    <cellStyle name="Normal 2 5 3 7 2 2" xfId="5565"/>
    <cellStyle name="Normal 2 5 3 7 3" xfId="3978"/>
    <cellStyle name="Normal 2 5 3 8" xfId="1865"/>
    <cellStyle name="Normal 2 5 3 8 2" xfId="5042"/>
    <cellStyle name="Normal 2 5 3 9" xfId="3455"/>
    <cellStyle name="Normal 2 5 4" xfId="272"/>
    <cellStyle name="Normal 2 5 4 2" xfId="408"/>
    <cellStyle name="Normal 2 5 4 2 2" xfId="612"/>
    <cellStyle name="Normal 2 5 4 2 2 2" xfId="1660"/>
    <cellStyle name="Normal 2 5 4 2 2 2 2" xfId="3277"/>
    <cellStyle name="Normal 2 5 4 2 2 2 2 2" xfId="6454"/>
    <cellStyle name="Normal 2 5 4 2 2 2 3" xfId="4867"/>
    <cellStyle name="Normal 2 5 4 2 2 3" xfId="1137"/>
    <cellStyle name="Normal 2 5 4 2 2 3 2" xfId="2754"/>
    <cellStyle name="Normal 2 5 4 2 2 3 2 2" xfId="5931"/>
    <cellStyle name="Normal 2 5 4 2 2 3 3" xfId="4344"/>
    <cellStyle name="Normal 2 5 4 2 2 4" xfId="2231"/>
    <cellStyle name="Normal 2 5 4 2 2 4 2" xfId="5408"/>
    <cellStyle name="Normal 2 5 4 2 2 5" xfId="3821"/>
    <cellStyle name="Normal 2 5 4 2 3" xfId="1456"/>
    <cellStyle name="Normal 2 5 4 2 3 2" xfId="3073"/>
    <cellStyle name="Normal 2 5 4 2 3 2 2" xfId="6250"/>
    <cellStyle name="Normal 2 5 4 2 3 3" xfId="4663"/>
    <cellStyle name="Normal 2 5 4 2 4" xfId="933"/>
    <cellStyle name="Normal 2 5 4 2 4 2" xfId="2550"/>
    <cellStyle name="Normal 2 5 4 2 4 2 2" xfId="5727"/>
    <cellStyle name="Normal 2 5 4 2 4 3" xfId="4140"/>
    <cellStyle name="Normal 2 5 4 2 5" xfId="2027"/>
    <cellStyle name="Normal 2 5 4 2 5 2" xfId="5204"/>
    <cellStyle name="Normal 2 5 4 2 6" xfId="3617"/>
    <cellStyle name="Normal 2 5 4 3" xfId="476"/>
    <cellStyle name="Normal 2 5 4 3 2" xfId="680"/>
    <cellStyle name="Normal 2 5 4 3 2 2" xfId="1728"/>
    <cellStyle name="Normal 2 5 4 3 2 2 2" xfId="3345"/>
    <cellStyle name="Normal 2 5 4 3 2 2 2 2" xfId="6522"/>
    <cellStyle name="Normal 2 5 4 3 2 2 3" xfId="4935"/>
    <cellStyle name="Normal 2 5 4 3 2 3" xfId="1205"/>
    <cellStyle name="Normal 2 5 4 3 2 3 2" xfId="2822"/>
    <cellStyle name="Normal 2 5 4 3 2 3 2 2" xfId="5999"/>
    <cellStyle name="Normal 2 5 4 3 2 3 3" xfId="4412"/>
    <cellStyle name="Normal 2 5 4 3 2 4" xfId="2299"/>
    <cellStyle name="Normal 2 5 4 3 2 4 2" xfId="5476"/>
    <cellStyle name="Normal 2 5 4 3 2 5" xfId="3889"/>
    <cellStyle name="Normal 2 5 4 3 3" xfId="1524"/>
    <cellStyle name="Normal 2 5 4 3 3 2" xfId="3141"/>
    <cellStyle name="Normal 2 5 4 3 3 2 2" xfId="6318"/>
    <cellStyle name="Normal 2 5 4 3 3 3" xfId="4731"/>
    <cellStyle name="Normal 2 5 4 3 4" xfId="1001"/>
    <cellStyle name="Normal 2 5 4 3 4 2" xfId="2618"/>
    <cellStyle name="Normal 2 5 4 3 4 2 2" xfId="5795"/>
    <cellStyle name="Normal 2 5 4 3 4 3" xfId="4208"/>
    <cellStyle name="Normal 2 5 4 3 5" xfId="2095"/>
    <cellStyle name="Normal 2 5 4 3 5 2" xfId="5272"/>
    <cellStyle name="Normal 2 5 4 3 6" xfId="3685"/>
    <cellStyle name="Normal 2 5 4 4" xfId="340"/>
    <cellStyle name="Normal 2 5 4 4 2" xfId="1388"/>
    <cellStyle name="Normal 2 5 4 4 2 2" xfId="3005"/>
    <cellStyle name="Normal 2 5 4 4 2 2 2" xfId="6182"/>
    <cellStyle name="Normal 2 5 4 4 2 3" xfId="4595"/>
    <cellStyle name="Normal 2 5 4 4 3" xfId="865"/>
    <cellStyle name="Normal 2 5 4 4 3 2" xfId="2482"/>
    <cellStyle name="Normal 2 5 4 4 3 2 2" xfId="5659"/>
    <cellStyle name="Normal 2 5 4 4 3 3" xfId="4072"/>
    <cellStyle name="Normal 2 5 4 4 4" xfId="1959"/>
    <cellStyle name="Normal 2 5 4 4 4 2" xfId="5136"/>
    <cellStyle name="Normal 2 5 4 4 5" xfId="3549"/>
    <cellStyle name="Normal 2 5 4 5" xfId="544"/>
    <cellStyle name="Normal 2 5 4 5 2" xfId="1592"/>
    <cellStyle name="Normal 2 5 4 5 2 2" xfId="3209"/>
    <cellStyle name="Normal 2 5 4 5 2 2 2" xfId="6386"/>
    <cellStyle name="Normal 2 5 4 5 2 3" xfId="4799"/>
    <cellStyle name="Normal 2 5 4 5 3" xfId="1069"/>
    <cellStyle name="Normal 2 5 4 5 3 2" xfId="2686"/>
    <cellStyle name="Normal 2 5 4 5 3 2 2" xfId="5863"/>
    <cellStyle name="Normal 2 5 4 5 3 3" xfId="4276"/>
    <cellStyle name="Normal 2 5 4 5 4" xfId="2163"/>
    <cellStyle name="Normal 2 5 4 5 4 2" xfId="5340"/>
    <cellStyle name="Normal 2 5 4 5 5" xfId="3753"/>
    <cellStyle name="Normal 2 5 4 6" xfId="1320"/>
    <cellStyle name="Normal 2 5 4 6 2" xfId="2937"/>
    <cellStyle name="Normal 2 5 4 6 2 2" xfId="6114"/>
    <cellStyle name="Normal 2 5 4 6 3" xfId="4527"/>
    <cellStyle name="Normal 2 5 4 7" xfId="797"/>
    <cellStyle name="Normal 2 5 4 7 2" xfId="2414"/>
    <cellStyle name="Normal 2 5 4 7 2 2" xfId="5591"/>
    <cellStyle name="Normal 2 5 4 7 3" xfId="4004"/>
    <cellStyle name="Normal 2 5 4 8" xfId="1891"/>
    <cellStyle name="Normal 2 5 4 8 2" xfId="5068"/>
    <cellStyle name="Normal 2 5 4 9" xfId="3481"/>
    <cellStyle name="Normal 2 5 5" xfId="366"/>
    <cellStyle name="Normal 2 5 5 2" xfId="570"/>
    <cellStyle name="Normal 2 5 5 2 2" xfId="1618"/>
    <cellStyle name="Normal 2 5 5 2 2 2" xfId="3235"/>
    <cellStyle name="Normal 2 5 5 2 2 2 2" xfId="6412"/>
    <cellStyle name="Normal 2 5 5 2 2 3" xfId="4825"/>
    <cellStyle name="Normal 2 5 5 2 3" xfId="1095"/>
    <cellStyle name="Normal 2 5 5 2 3 2" xfId="2712"/>
    <cellStyle name="Normal 2 5 5 2 3 2 2" xfId="5889"/>
    <cellStyle name="Normal 2 5 5 2 3 3" xfId="4302"/>
    <cellStyle name="Normal 2 5 5 2 4" xfId="2189"/>
    <cellStyle name="Normal 2 5 5 2 4 2" xfId="5366"/>
    <cellStyle name="Normal 2 5 5 2 5" xfId="3779"/>
    <cellStyle name="Normal 2 5 5 3" xfId="1414"/>
    <cellStyle name="Normal 2 5 5 3 2" xfId="3031"/>
    <cellStyle name="Normal 2 5 5 3 2 2" xfId="6208"/>
    <cellStyle name="Normal 2 5 5 3 3" xfId="4621"/>
    <cellStyle name="Normal 2 5 5 4" xfId="891"/>
    <cellStyle name="Normal 2 5 5 4 2" xfId="2508"/>
    <cellStyle name="Normal 2 5 5 4 2 2" xfId="5685"/>
    <cellStyle name="Normal 2 5 5 4 3" xfId="4098"/>
    <cellStyle name="Normal 2 5 5 5" xfId="1985"/>
    <cellStyle name="Normal 2 5 5 5 2" xfId="5162"/>
    <cellStyle name="Normal 2 5 5 6" xfId="3575"/>
    <cellStyle name="Normal 2 5 6" xfId="439"/>
    <cellStyle name="Normal 2 5 6 2" xfId="643"/>
    <cellStyle name="Normal 2 5 6 2 2" xfId="1691"/>
    <cellStyle name="Normal 2 5 6 2 2 2" xfId="3308"/>
    <cellStyle name="Normal 2 5 6 2 2 2 2" xfId="6485"/>
    <cellStyle name="Normal 2 5 6 2 2 3" xfId="4898"/>
    <cellStyle name="Normal 2 5 6 2 3" xfId="1168"/>
    <cellStyle name="Normal 2 5 6 2 3 2" xfId="2785"/>
    <cellStyle name="Normal 2 5 6 2 3 2 2" xfId="5962"/>
    <cellStyle name="Normal 2 5 6 2 3 3" xfId="4375"/>
    <cellStyle name="Normal 2 5 6 2 4" xfId="2262"/>
    <cellStyle name="Normal 2 5 6 2 4 2" xfId="5439"/>
    <cellStyle name="Normal 2 5 6 2 5" xfId="3852"/>
    <cellStyle name="Normal 2 5 6 3" xfId="1487"/>
    <cellStyle name="Normal 2 5 6 3 2" xfId="3104"/>
    <cellStyle name="Normal 2 5 6 3 2 2" xfId="6281"/>
    <cellStyle name="Normal 2 5 6 3 3" xfId="4694"/>
    <cellStyle name="Normal 2 5 6 4" xfId="964"/>
    <cellStyle name="Normal 2 5 6 4 2" xfId="2581"/>
    <cellStyle name="Normal 2 5 6 4 2 2" xfId="5758"/>
    <cellStyle name="Normal 2 5 6 4 3" xfId="4171"/>
    <cellStyle name="Normal 2 5 6 5" xfId="2058"/>
    <cellStyle name="Normal 2 5 6 5 2" xfId="5235"/>
    <cellStyle name="Normal 2 5 6 6" xfId="3648"/>
    <cellStyle name="Normal 2 5 7" xfId="303"/>
    <cellStyle name="Normal 2 5 7 2" xfId="1351"/>
    <cellStyle name="Normal 2 5 7 2 2" xfId="2968"/>
    <cellStyle name="Normal 2 5 7 2 2 2" xfId="6145"/>
    <cellStyle name="Normal 2 5 7 2 3" xfId="4558"/>
    <cellStyle name="Normal 2 5 7 3" xfId="828"/>
    <cellStyle name="Normal 2 5 7 3 2" xfId="2445"/>
    <cellStyle name="Normal 2 5 7 3 2 2" xfId="5622"/>
    <cellStyle name="Normal 2 5 7 3 3" xfId="4035"/>
    <cellStyle name="Normal 2 5 7 4" xfId="1922"/>
    <cellStyle name="Normal 2 5 7 4 2" xfId="5099"/>
    <cellStyle name="Normal 2 5 7 5" xfId="3512"/>
    <cellStyle name="Normal 2 5 8" xfId="507"/>
    <cellStyle name="Normal 2 5 8 2" xfId="1555"/>
    <cellStyle name="Normal 2 5 8 2 2" xfId="3172"/>
    <cellStyle name="Normal 2 5 8 2 2 2" xfId="6349"/>
    <cellStyle name="Normal 2 5 8 2 3" xfId="4762"/>
    <cellStyle name="Normal 2 5 8 3" xfId="1032"/>
    <cellStyle name="Normal 2 5 8 3 2" xfId="2649"/>
    <cellStyle name="Normal 2 5 8 3 2 2" xfId="5826"/>
    <cellStyle name="Normal 2 5 8 3 3" xfId="4239"/>
    <cellStyle name="Normal 2 5 8 4" xfId="2126"/>
    <cellStyle name="Normal 2 5 8 4 2" xfId="5303"/>
    <cellStyle name="Normal 2 5 8 5" xfId="3716"/>
    <cellStyle name="Normal 2 5 9" xfId="1283"/>
    <cellStyle name="Normal 2 5 9 2" xfId="2900"/>
    <cellStyle name="Normal 2 5 9 2 2" xfId="6077"/>
    <cellStyle name="Normal 2 5 9 3" xfId="4490"/>
    <cellStyle name="Normal 2 6" xfId="223"/>
    <cellStyle name="Normal 2 6 2" xfId="7627"/>
    <cellStyle name="Normal 2 6 2 2" xfId="7628"/>
    <cellStyle name="Normal 2 6 2 2 2" xfId="7629"/>
    <cellStyle name="Normal 2 6 2 3" xfId="7630"/>
    <cellStyle name="Normal 2 6 2 3 2" xfId="7631"/>
    <cellStyle name="Normal 2 6 2 4" xfId="7632"/>
    <cellStyle name="Normal 2 6 3" xfId="7633"/>
    <cellStyle name="Normal 2 6 3 2" xfId="7634"/>
    <cellStyle name="Normal 2 6 4" xfId="7635"/>
    <cellStyle name="Normal 2 6 4 2" xfId="7636"/>
    <cellStyle name="Normal 2 6 5" xfId="7637"/>
    <cellStyle name="Normal 2 6 5 2" xfId="7638"/>
    <cellStyle name="Normal 2 6 6" xfId="7639"/>
    <cellStyle name="Normal 2 6 6 2" xfId="7640"/>
    <cellStyle name="Normal 2 6 7" xfId="7626"/>
    <cellStyle name="Normal 2 6 7 2" xfId="9574"/>
    <cellStyle name="Normal 2 6 8" xfId="8753"/>
    <cellStyle name="Normal 2 7" xfId="181"/>
    <cellStyle name="Normal 2 7 10" xfId="1852"/>
    <cellStyle name="Normal 2 7 10 2" xfId="5029"/>
    <cellStyle name="Normal 2 7 11" xfId="3442"/>
    <cellStyle name="Normal 2 7 2" xfId="259"/>
    <cellStyle name="Normal 2 7 2 2" xfId="397"/>
    <cellStyle name="Normal 2 7 2 2 2" xfId="601"/>
    <cellStyle name="Normal 2 7 2 2 2 2" xfId="1649"/>
    <cellStyle name="Normal 2 7 2 2 2 2 2" xfId="3266"/>
    <cellStyle name="Normal 2 7 2 2 2 2 2 2" xfId="6443"/>
    <cellStyle name="Normal 2 7 2 2 2 2 3" xfId="4856"/>
    <cellStyle name="Normal 2 7 2 2 2 3" xfId="1126"/>
    <cellStyle name="Normal 2 7 2 2 2 3 2" xfId="2743"/>
    <cellStyle name="Normal 2 7 2 2 2 3 2 2" xfId="5920"/>
    <cellStyle name="Normal 2 7 2 2 2 3 3" xfId="4333"/>
    <cellStyle name="Normal 2 7 2 2 2 4" xfId="2220"/>
    <cellStyle name="Normal 2 7 2 2 2 4 2" xfId="5397"/>
    <cellStyle name="Normal 2 7 2 2 2 5" xfId="3810"/>
    <cellStyle name="Normal 2 7 2 2 3" xfId="1445"/>
    <cellStyle name="Normal 2 7 2 2 3 2" xfId="3062"/>
    <cellStyle name="Normal 2 7 2 2 3 2 2" xfId="6239"/>
    <cellStyle name="Normal 2 7 2 2 3 3" xfId="4652"/>
    <cellStyle name="Normal 2 7 2 2 4" xfId="922"/>
    <cellStyle name="Normal 2 7 2 2 4 2" xfId="2539"/>
    <cellStyle name="Normal 2 7 2 2 4 2 2" xfId="5716"/>
    <cellStyle name="Normal 2 7 2 2 4 3" xfId="4129"/>
    <cellStyle name="Normal 2 7 2 2 5" xfId="2016"/>
    <cellStyle name="Normal 2 7 2 2 5 2" xfId="5193"/>
    <cellStyle name="Normal 2 7 2 2 6" xfId="3606"/>
    <cellStyle name="Normal 2 7 2 3" xfId="463"/>
    <cellStyle name="Normal 2 7 2 3 2" xfId="667"/>
    <cellStyle name="Normal 2 7 2 3 2 2" xfId="1715"/>
    <cellStyle name="Normal 2 7 2 3 2 2 2" xfId="3332"/>
    <cellStyle name="Normal 2 7 2 3 2 2 2 2" xfId="6509"/>
    <cellStyle name="Normal 2 7 2 3 2 2 3" xfId="4922"/>
    <cellStyle name="Normal 2 7 2 3 2 3" xfId="1192"/>
    <cellStyle name="Normal 2 7 2 3 2 3 2" xfId="2809"/>
    <cellStyle name="Normal 2 7 2 3 2 3 2 2" xfId="5986"/>
    <cellStyle name="Normal 2 7 2 3 2 3 3" xfId="4399"/>
    <cellStyle name="Normal 2 7 2 3 2 4" xfId="2286"/>
    <cellStyle name="Normal 2 7 2 3 2 4 2" xfId="5463"/>
    <cellStyle name="Normal 2 7 2 3 2 5" xfId="3876"/>
    <cellStyle name="Normal 2 7 2 3 3" xfId="1511"/>
    <cellStyle name="Normal 2 7 2 3 3 2" xfId="3128"/>
    <cellStyle name="Normal 2 7 2 3 3 2 2" xfId="6305"/>
    <cellStyle name="Normal 2 7 2 3 3 3" xfId="4718"/>
    <cellStyle name="Normal 2 7 2 3 4" xfId="988"/>
    <cellStyle name="Normal 2 7 2 3 4 2" xfId="2605"/>
    <cellStyle name="Normal 2 7 2 3 4 2 2" xfId="5782"/>
    <cellStyle name="Normal 2 7 2 3 4 3" xfId="4195"/>
    <cellStyle name="Normal 2 7 2 3 5" xfId="2082"/>
    <cellStyle name="Normal 2 7 2 3 5 2" xfId="5259"/>
    <cellStyle name="Normal 2 7 2 3 6" xfId="3672"/>
    <cellStyle name="Normal 2 7 2 4" xfId="327"/>
    <cellStyle name="Normal 2 7 2 4 2" xfId="1375"/>
    <cellStyle name="Normal 2 7 2 4 2 2" xfId="2992"/>
    <cellStyle name="Normal 2 7 2 4 2 2 2" xfId="6169"/>
    <cellStyle name="Normal 2 7 2 4 2 3" xfId="4582"/>
    <cellStyle name="Normal 2 7 2 4 3" xfId="852"/>
    <cellStyle name="Normal 2 7 2 4 3 2" xfId="2469"/>
    <cellStyle name="Normal 2 7 2 4 3 2 2" xfId="5646"/>
    <cellStyle name="Normal 2 7 2 4 3 3" xfId="4059"/>
    <cellStyle name="Normal 2 7 2 4 4" xfId="1946"/>
    <cellStyle name="Normal 2 7 2 4 4 2" xfId="5123"/>
    <cellStyle name="Normal 2 7 2 4 5" xfId="3536"/>
    <cellStyle name="Normal 2 7 2 5" xfId="531"/>
    <cellStyle name="Normal 2 7 2 5 2" xfId="1579"/>
    <cellStyle name="Normal 2 7 2 5 2 2" xfId="3196"/>
    <cellStyle name="Normal 2 7 2 5 2 2 2" xfId="6373"/>
    <cellStyle name="Normal 2 7 2 5 2 3" xfId="4786"/>
    <cellStyle name="Normal 2 7 2 5 3" xfId="1056"/>
    <cellStyle name="Normal 2 7 2 5 3 2" xfId="2673"/>
    <cellStyle name="Normal 2 7 2 5 3 2 2" xfId="5850"/>
    <cellStyle name="Normal 2 7 2 5 3 3" xfId="4263"/>
    <cellStyle name="Normal 2 7 2 5 4" xfId="2150"/>
    <cellStyle name="Normal 2 7 2 5 4 2" xfId="5327"/>
    <cellStyle name="Normal 2 7 2 5 5" xfId="3740"/>
    <cellStyle name="Normal 2 7 2 6" xfId="1307"/>
    <cellStyle name="Normal 2 7 2 6 2" xfId="2924"/>
    <cellStyle name="Normal 2 7 2 6 2 2" xfId="6101"/>
    <cellStyle name="Normal 2 7 2 6 3" xfId="4514"/>
    <cellStyle name="Normal 2 7 2 7" xfId="784"/>
    <cellStyle name="Normal 2 7 2 7 2" xfId="2401"/>
    <cellStyle name="Normal 2 7 2 7 2 2" xfId="5578"/>
    <cellStyle name="Normal 2 7 2 7 3" xfId="3991"/>
    <cellStyle name="Normal 2 7 2 8" xfId="1878"/>
    <cellStyle name="Normal 2 7 2 8 2" xfId="5055"/>
    <cellStyle name="Normal 2 7 2 9" xfId="3468"/>
    <cellStyle name="Normal 2 7 3" xfId="285"/>
    <cellStyle name="Normal 2 7 3 2" xfId="421"/>
    <cellStyle name="Normal 2 7 3 2 2" xfId="625"/>
    <cellStyle name="Normal 2 7 3 2 2 2" xfId="1673"/>
    <cellStyle name="Normal 2 7 3 2 2 2 2" xfId="3290"/>
    <cellStyle name="Normal 2 7 3 2 2 2 2 2" xfId="6467"/>
    <cellStyle name="Normal 2 7 3 2 2 2 3" xfId="4880"/>
    <cellStyle name="Normal 2 7 3 2 2 3" xfId="1150"/>
    <cellStyle name="Normal 2 7 3 2 2 3 2" xfId="2767"/>
    <cellStyle name="Normal 2 7 3 2 2 3 2 2" xfId="5944"/>
    <cellStyle name="Normal 2 7 3 2 2 3 3" xfId="4357"/>
    <cellStyle name="Normal 2 7 3 2 2 4" xfId="2244"/>
    <cellStyle name="Normal 2 7 3 2 2 4 2" xfId="5421"/>
    <cellStyle name="Normal 2 7 3 2 2 5" xfId="3834"/>
    <cellStyle name="Normal 2 7 3 2 3" xfId="1469"/>
    <cellStyle name="Normal 2 7 3 2 3 2" xfId="3086"/>
    <cellStyle name="Normal 2 7 3 2 3 2 2" xfId="6263"/>
    <cellStyle name="Normal 2 7 3 2 3 3" xfId="4676"/>
    <cellStyle name="Normal 2 7 3 2 4" xfId="946"/>
    <cellStyle name="Normal 2 7 3 2 4 2" xfId="2563"/>
    <cellStyle name="Normal 2 7 3 2 4 2 2" xfId="5740"/>
    <cellStyle name="Normal 2 7 3 2 4 3" xfId="4153"/>
    <cellStyle name="Normal 2 7 3 2 5" xfId="2040"/>
    <cellStyle name="Normal 2 7 3 2 5 2" xfId="5217"/>
    <cellStyle name="Normal 2 7 3 2 6" xfId="3630"/>
    <cellStyle name="Normal 2 7 3 3" xfId="489"/>
    <cellStyle name="Normal 2 7 3 3 2" xfId="693"/>
    <cellStyle name="Normal 2 7 3 3 2 2" xfId="1741"/>
    <cellStyle name="Normal 2 7 3 3 2 2 2" xfId="3358"/>
    <cellStyle name="Normal 2 7 3 3 2 2 2 2" xfId="6535"/>
    <cellStyle name="Normal 2 7 3 3 2 2 3" xfId="4948"/>
    <cellStyle name="Normal 2 7 3 3 2 3" xfId="1218"/>
    <cellStyle name="Normal 2 7 3 3 2 3 2" xfId="2835"/>
    <cellStyle name="Normal 2 7 3 3 2 3 2 2" xfId="6012"/>
    <cellStyle name="Normal 2 7 3 3 2 3 3" xfId="4425"/>
    <cellStyle name="Normal 2 7 3 3 2 4" xfId="2312"/>
    <cellStyle name="Normal 2 7 3 3 2 4 2" xfId="5489"/>
    <cellStyle name="Normal 2 7 3 3 2 5" xfId="3902"/>
    <cellStyle name="Normal 2 7 3 3 3" xfId="1537"/>
    <cellStyle name="Normal 2 7 3 3 3 2" xfId="3154"/>
    <cellStyle name="Normal 2 7 3 3 3 2 2" xfId="6331"/>
    <cellStyle name="Normal 2 7 3 3 3 3" xfId="4744"/>
    <cellStyle name="Normal 2 7 3 3 4" xfId="1014"/>
    <cellStyle name="Normal 2 7 3 3 4 2" xfId="2631"/>
    <cellStyle name="Normal 2 7 3 3 4 2 2" xfId="5808"/>
    <cellStyle name="Normal 2 7 3 3 4 3" xfId="4221"/>
    <cellStyle name="Normal 2 7 3 3 5" xfId="2108"/>
    <cellStyle name="Normal 2 7 3 3 5 2" xfId="5285"/>
    <cellStyle name="Normal 2 7 3 3 6" xfId="3698"/>
    <cellStyle name="Normal 2 7 3 4" xfId="353"/>
    <cellStyle name="Normal 2 7 3 4 2" xfId="1401"/>
    <cellStyle name="Normal 2 7 3 4 2 2" xfId="3018"/>
    <cellStyle name="Normal 2 7 3 4 2 2 2" xfId="6195"/>
    <cellStyle name="Normal 2 7 3 4 2 3" xfId="4608"/>
    <cellStyle name="Normal 2 7 3 4 3" xfId="878"/>
    <cellStyle name="Normal 2 7 3 4 3 2" xfId="2495"/>
    <cellStyle name="Normal 2 7 3 4 3 2 2" xfId="5672"/>
    <cellStyle name="Normal 2 7 3 4 3 3" xfId="4085"/>
    <cellStyle name="Normal 2 7 3 4 4" xfId="1972"/>
    <cellStyle name="Normal 2 7 3 4 4 2" xfId="5149"/>
    <cellStyle name="Normal 2 7 3 4 5" xfId="3562"/>
    <cellStyle name="Normal 2 7 3 5" xfId="557"/>
    <cellStyle name="Normal 2 7 3 5 2" xfId="1605"/>
    <cellStyle name="Normal 2 7 3 5 2 2" xfId="3222"/>
    <cellStyle name="Normal 2 7 3 5 2 2 2" xfId="6399"/>
    <cellStyle name="Normal 2 7 3 5 2 3" xfId="4812"/>
    <cellStyle name="Normal 2 7 3 5 3" xfId="1082"/>
    <cellStyle name="Normal 2 7 3 5 3 2" xfId="2699"/>
    <cellStyle name="Normal 2 7 3 5 3 2 2" xfId="5876"/>
    <cellStyle name="Normal 2 7 3 5 3 3" xfId="4289"/>
    <cellStyle name="Normal 2 7 3 5 4" xfId="2176"/>
    <cellStyle name="Normal 2 7 3 5 4 2" xfId="5353"/>
    <cellStyle name="Normal 2 7 3 5 5" xfId="3766"/>
    <cellStyle name="Normal 2 7 3 6" xfId="1333"/>
    <cellStyle name="Normal 2 7 3 6 2" xfId="2950"/>
    <cellStyle name="Normal 2 7 3 6 2 2" xfId="6127"/>
    <cellStyle name="Normal 2 7 3 6 3" xfId="4540"/>
    <cellStyle name="Normal 2 7 3 7" xfId="810"/>
    <cellStyle name="Normal 2 7 3 7 2" xfId="2427"/>
    <cellStyle name="Normal 2 7 3 7 2 2" xfId="5604"/>
    <cellStyle name="Normal 2 7 3 7 3" xfId="4017"/>
    <cellStyle name="Normal 2 7 3 8" xfId="1904"/>
    <cellStyle name="Normal 2 7 3 8 2" xfId="5081"/>
    <cellStyle name="Normal 2 7 3 9" xfId="3494"/>
    <cellStyle name="Normal 2 7 4" xfId="382"/>
    <cellStyle name="Normal 2 7 4 2" xfId="586"/>
    <cellStyle name="Normal 2 7 4 2 2" xfId="1634"/>
    <cellStyle name="Normal 2 7 4 2 2 2" xfId="3251"/>
    <cellStyle name="Normal 2 7 4 2 2 2 2" xfId="6428"/>
    <cellStyle name="Normal 2 7 4 2 2 3" xfId="4841"/>
    <cellStyle name="Normal 2 7 4 2 3" xfId="1111"/>
    <cellStyle name="Normal 2 7 4 2 3 2" xfId="2728"/>
    <cellStyle name="Normal 2 7 4 2 3 2 2" xfId="5905"/>
    <cellStyle name="Normal 2 7 4 2 3 3" xfId="4318"/>
    <cellStyle name="Normal 2 7 4 2 4" xfId="2205"/>
    <cellStyle name="Normal 2 7 4 2 4 2" xfId="5382"/>
    <cellStyle name="Normal 2 7 4 2 5" xfId="3795"/>
    <cellStyle name="Normal 2 7 4 3" xfId="1430"/>
    <cellStyle name="Normal 2 7 4 3 2" xfId="3047"/>
    <cellStyle name="Normal 2 7 4 3 2 2" xfId="6224"/>
    <cellStyle name="Normal 2 7 4 3 3" xfId="4637"/>
    <cellStyle name="Normal 2 7 4 4" xfId="907"/>
    <cellStyle name="Normal 2 7 4 4 2" xfId="2524"/>
    <cellStyle name="Normal 2 7 4 4 2 2" xfId="5701"/>
    <cellStyle name="Normal 2 7 4 4 3" xfId="4114"/>
    <cellStyle name="Normal 2 7 4 5" xfId="2001"/>
    <cellStyle name="Normal 2 7 4 5 2" xfId="5178"/>
    <cellStyle name="Normal 2 7 4 6" xfId="3591"/>
    <cellStyle name="Normal 2 7 5" xfId="437"/>
    <cellStyle name="Normal 2 7 5 2" xfId="641"/>
    <cellStyle name="Normal 2 7 5 2 2" xfId="1689"/>
    <cellStyle name="Normal 2 7 5 2 2 2" xfId="3306"/>
    <cellStyle name="Normal 2 7 5 2 2 2 2" xfId="6483"/>
    <cellStyle name="Normal 2 7 5 2 2 3" xfId="4896"/>
    <cellStyle name="Normal 2 7 5 2 3" xfId="1166"/>
    <cellStyle name="Normal 2 7 5 2 3 2" xfId="2783"/>
    <cellStyle name="Normal 2 7 5 2 3 2 2" xfId="5960"/>
    <cellStyle name="Normal 2 7 5 2 3 3" xfId="4373"/>
    <cellStyle name="Normal 2 7 5 2 4" xfId="2260"/>
    <cellStyle name="Normal 2 7 5 2 4 2" xfId="5437"/>
    <cellStyle name="Normal 2 7 5 2 5" xfId="3850"/>
    <cellStyle name="Normal 2 7 5 3" xfId="1485"/>
    <cellStyle name="Normal 2 7 5 3 2" xfId="3102"/>
    <cellStyle name="Normal 2 7 5 3 2 2" xfId="6279"/>
    <cellStyle name="Normal 2 7 5 3 3" xfId="4692"/>
    <cellStyle name="Normal 2 7 5 4" xfId="962"/>
    <cellStyle name="Normal 2 7 5 4 2" xfId="2579"/>
    <cellStyle name="Normal 2 7 5 4 2 2" xfId="5756"/>
    <cellStyle name="Normal 2 7 5 4 3" xfId="4169"/>
    <cellStyle name="Normal 2 7 5 5" xfId="2056"/>
    <cellStyle name="Normal 2 7 5 5 2" xfId="5233"/>
    <cellStyle name="Normal 2 7 5 6" xfId="3646"/>
    <cellStyle name="Normal 2 7 6" xfId="301"/>
    <cellStyle name="Normal 2 7 6 2" xfId="1349"/>
    <cellStyle name="Normal 2 7 6 2 2" xfId="2966"/>
    <cellStyle name="Normal 2 7 6 2 2 2" xfId="6143"/>
    <cellStyle name="Normal 2 7 6 2 3" xfId="4556"/>
    <cellStyle name="Normal 2 7 6 3" xfId="826"/>
    <cellStyle name="Normal 2 7 6 3 2" xfId="2443"/>
    <cellStyle name="Normal 2 7 6 3 2 2" xfId="5620"/>
    <cellStyle name="Normal 2 7 6 3 3" xfId="4033"/>
    <cellStyle name="Normal 2 7 6 4" xfId="1920"/>
    <cellStyle name="Normal 2 7 6 4 2" xfId="5097"/>
    <cellStyle name="Normal 2 7 6 5" xfId="3510"/>
    <cellStyle name="Normal 2 7 7" xfId="505"/>
    <cellStyle name="Normal 2 7 7 2" xfId="1553"/>
    <cellStyle name="Normal 2 7 7 2 2" xfId="3170"/>
    <cellStyle name="Normal 2 7 7 2 2 2" xfId="6347"/>
    <cellStyle name="Normal 2 7 7 2 3" xfId="4760"/>
    <cellStyle name="Normal 2 7 7 3" xfId="1030"/>
    <cellStyle name="Normal 2 7 7 3 2" xfId="2647"/>
    <cellStyle name="Normal 2 7 7 3 2 2" xfId="5824"/>
    <cellStyle name="Normal 2 7 7 3 3" xfId="4237"/>
    <cellStyle name="Normal 2 7 7 4" xfId="2124"/>
    <cellStyle name="Normal 2 7 7 4 2" xfId="5301"/>
    <cellStyle name="Normal 2 7 7 5" xfId="3714"/>
    <cellStyle name="Normal 2 7 8" xfId="1281"/>
    <cellStyle name="Normal 2 7 8 2" xfId="2898"/>
    <cellStyle name="Normal 2 7 8 2 2" xfId="6075"/>
    <cellStyle name="Normal 2 7 8 3" xfId="4488"/>
    <cellStyle name="Normal 2 7 9" xfId="758"/>
    <cellStyle name="Normal 2 7 9 2" xfId="2375"/>
    <cellStyle name="Normal 2 7 9 2 2" xfId="5552"/>
    <cellStyle name="Normal 2 7 9 3" xfId="3965"/>
    <cellStyle name="Normal 2 8" xfId="252"/>
    <cellStyle name="Normal 2 8 10" xfId="3461"/>
    <cellStyle name="Normal 2 8 2" xfId="278"/>
    <cellStyle name="Normal 2 8 2 2" xfId="414"/>
    <cellStyle name="Normal 2 8 2 2 2" xfId="618"/>
    <cellStyle name="Normal 2 8 2 2 2 2" xfId="1666"/>
    <cellStyle name="Normal 2 8 2 2 2 2 2" xfId="3283"/>
    <cellStyle name="Normal 2 8 2 2 2 2 2 2" xfId="6460"/>
    <cellStyle name="Normal 2 8 2 2 2 2 3" xfId="4873"/>
    <cellStyle name="Normal 2 8 2 2 2 3" xfId="1143"/>
    <cellStyle name="Normal 2 8 2 2 2 3 2" xfId="2760"/>
    <cellStyle name="Normal 2 8 2 2 2 3 2 2" xfId="5937"/>
    <cellStyle name="Normal 2 8 2 2 2 3 3" xfId="4350"/>
    <cellStyle name="Normal 2 8 2 2 2 4" xfId="2237"/>
    <cellStyle name="Normal 2 8 2 2 2 4 2" xfId="5414"/>
    <cellStyle name="Normal 2 8 2 2 2 5" xfId="3827"/>
    <cellStyle name="Normal 2 8 2 2 3" xfId="1462"/>
    <cellStyle name="Normal 2 8 2 2 3 2" xfId="3079"/>
    <cellStyle name="Normal 2 8 2 2 3 2 2" xfId="6256"/>
    <cellStyle name="Normal 2 8 2 2 3 3" xfId="4669"/>
    <cellStyle name="Normal 2 8 2 2 4" xfId="939"/>
    <cellStyle name="Normal 2 8 2 2 4 2" xfId="2556"/>
    <cellStyle name="Normal 2 8 2 2 4 2 2" xfId="5733"/>
    <cellStyle name="Normal 2 8 2 2 4 3" xfId="4146"/>
    <cellStyle name="Normal 2 8 2 2 5" xfId="2033"/>
    <cellStyle name="Normal 2 8 2 2 5 2" xfId="5210"/>
    <cellStyle name="Normal 2 8 2 2 6" xfId="3623"/>
    <cellStyle name="Normal 2 8 2 3" xfId="482"/>
    <cellStyle name="Normal 2 8 2 3 2" xfId="686"/>
    <cellStyle name="Normal 2 8 2 3 2 2" xfId="1734"/>
    <cellStyle name="Normal 2 8 2 3 2 2 2" xfId="3351"/>
    <cellStyle name="Normal 2 8 2 3 2 2 2 2" xfId="6528"/>
    <cellStyle name="Normal 2 8 2 3 2 2 3" xfId="4941"/>
    <cellStyle name="Normal 2 8 2 3 2 3" xfId="1211"/>
    <cellStyle name="Normal 2 8 2 3 2 3 2" xfId="2828"/>
    <cellStyle name="Normal 2 8 2 3 2 3 2 2" xfId="6005"/>
    <cellStyle name="Normal 2 8 2 3 2 3 3" xfId="4418"/>
    <cellStyle name="Normal 2 8 2 3 2 4" xfId="2305"/>
    <cellStyle name="Normal 2 8 2 3 2 4 2" xfId="5482"/>
    <cellStyle name="Normal 2 8 2 3 2 5" xfId="3895"/>
    <cellStyle name="Normal 2 8 2 3 3" xfId="1530"/>
    <cellStyle name="Normal 2 8 2 3 3 2" xfId="3147"/>
    <cellStyle name="Normal 2 8 2 3 3 2 2" xfId="6324"/>
    <cellStyle name="Normal 2 8 2 3 3 3" xfId="4737"/>
    <cellStyle name="Normal 2 8 2 3 4" xfId="1007"/>
    <cellStyle name="Normal 2 8 2 3 4 2" xfId="2624"/>
    <cellStyle name="Normal 2 8 2 3 4 2 2" xfId="5801"/>
    <cellStyle name="Normal 2 8 2 3 4 3" xfId="4214"/>
    <cellStyle name="Normal 2 8 2 3 5" xfId="2101"/>
    <cellStyle name="Normal 2 8 2 3 5 2" xfId="5278"/>
    <cellStyle name="Normal 2 8 2 3 6" xfId="3691"/>
    <cellStyle name="Normal 2 8 2 4" xfId="346"/>
    <cellStyle name="Normal 2 8 2 4 2" xfId="1394"/>
    <cellStyle name="Normal 2 8 2 4 2 2" xfId="3011"/>
    <cellStyle name="Normal 2 8 2 4 2 2 2" xfId="6188"/>
    <cellStyle name="Normal 2 8 2 4 2 3" xfId="4601"/>
    <cellStyle name="Normal 2 8 2 4 3" xfId="871"/>
    <cellStyle name="Normal 2 8 2 4 3 2" xfId="2488"/>
    <cellStyle name="Normal 2 8 2 4 3 2 2" xfId="5665"/>
    <cellStyle name="Normal 2 8 2 4 3 3" xfId="4078"/>
    <cellStyle name="Normal 2 8 2 4 4" xfId="1965"/>
    <cellStyle name="Normal 2 8 2 4 4 2" xfId="5142"/>
    <cellStyle name="Normal 2 8 2 4 5" xfId="3555"/>
    <cellStyle name="Normal 2 8 2 5" xfId="550"/>
    <cellStyle name="Normal 2 8 2 5 2" xfId="1598"/>
    <cellStyle name="Normal 2 8 2 5 2 2" xfId="3215"/>
    <cellStyle name="Normal 2 8 2 5 2 2 2" xfId="6392"/>
    <cellStyle name="Normal 2 8 2 5 2 3" xfId="4805"/>
    <cellStyle name="Normal 2 8 2 5 3" xfId="1075"/>
    <cellStyle name="Normal 2 8 2 5 3 2" xfId="2692"/>
    <cellStyle name="Normal 2 8 2 5 3 2 2" xfId="5869"/>
    <cellStyle name="Normal 2 8 2 5 3 3" xfId="4282"/>
    <cellStyle name="Normal 2 8 2 5 4" xfId="2169"/>
    <cellStyle name="Normal 2 8 2 5 4 2" xfId="5346"/>
    <cellStyle name="Normal 2 8 2 5 5" xfId="3759"/>
    <cellStyle name="Normal 2 8 2 6" xfId="1326"/>
    <cellStyle name="Normal 2 8 2 6 2" xfId="2943"/>
    <cellStyle name="Normal 2 8 2 6 2 2" xfId="6120"/>
    <cellStyle name="Normal 2 8 2 6 3" xfId="4533"/>
    <cellStyle name="Normal 2 8 2 7" xfId="803"/>
    <cellStyle name="Normal 2 8 2 7 2" xfId="2420"/>
    <cellStyle name="Normal 2 8 2 7 2 2" xfId="5597"/>
    <cellStyle name="Normal 2 8 2 7 3" xfId="4010"/>
    <cellStyle name="Normal 2 8 2 8" xfId="1897"/>
    <cellStyle name="Normal 2 8 2 8 2" xfId="5074"/>
    <cellStyle name="Normal 2 8 2 9" xfId="3487"/>
    <cellStyle name="Normal 2 8 3" xfId="375"/>
    <cellStyle name="Normal 2 8 3 2" xfId="579"/>
    <cellStyle name="Normal 2 8 3 2 2" xfId="1627"/>
    <cellStyle name="Normal 2 8 3 2 2 2" xfId="3244"/>
    <cellStyle name="Normal 2 8 3 2 2 2 2" xfId="6421"/>
    <cellStyle name="Normal 2 8 3 2 2 3" xfId="4834"/>
    <cellStyle name="Normal 2 8 3 2 3" xfId="1104"/>
    <cellStyle name="Normal 2 8 3 2 3 2" xfId="2721"/>
    <cellStyle name="Normal 2 8 3 2 3 2 2" xfId="5898"/>
    <cellStyle name="Normal 2 8 3 2 3 3" xfId="4311"/>
    <cellStyle name="Normal 2 8 3 2 4" xfId="2198"/>
    <cellStyle name="Normal 2 8 3 2 4 2" xfId="5375"/>
    <cellStyle name="Normal 2 8 3 2 5" xfId="3788"/>
    <cellStyle name="Normal 2 8 3 3" xfId="1423"/>
    <cellStyle name="Normal 2 8 3 3 2" xfId="3040"/>
    <cellStyle name="Normal 2 8 3 3 2 2" xfId="6217"/>
    <cellStyle name="Normal 2 8 3 3 3" xfId="4630"/>
    <cellStyle name="Normal 2 8 3 4" xfId="900"/>
    <cellStyle name="Normal 2 8 3 4 2" xfId="2517"/>
    <cellStyle name="Normal 2 8 3 4 2 2" xfId="5694"/>
    <cellStyle name="Normal 2 8 3 4 3" xfId="4107"/>
    <cellStyle name="Normal 2 8 3 5" xfId="1994"/>
    <cellStyle name="Normal 2 8 3 5 2" xfId="5171"/>
    <cellStyle name="Normal 2 8 3 6" xfId="3584"/>
    <cellStyle name="Normal 2 8 4" xfId="456"/>
    <cellStyle name="Normal 2 8 4 2" xfId="660"/>
    <cellStyle name="Normal 2 8 4 2 2" xfId="1708"/>
    <cellStyle name="Normal 2 8 4 2 2 2" xfId="3325"/>
    <cellStyle name="Normal 2 8 4 2 2 2 2" xfId="6502"/>
    <cellStyle name="Normal 2 8 4 2 2 3" xfId="4915"/>
    <cellStyle name="Normal 2 8 4 2 3" xfId="1185"/>
    <cellStyle name="Normal 2 8 4 2 3 2" xfId="2802"/>
    <cellStyle name="Normal 2 8 4 2 3 2 2" xfId="5979"/>
    <cellStyle name="Normal 2 8 4 2 3 3" xfId="4392"/>
    <cellStyle name="Normal 2 8 4 2 4" xfId="2279"/>
    <cellStyle name="Normal 2 8 4 2 4 2" xfId="5456"/>
    <cellStyle name="Normal 2 8 4 2 5" xfId="3869"/>
    <cellStyle name="Normal 2 8 4 3" xfId="1504"/>
    <cellStyle name="Normal 2 8 4 3 2" xfId="3121"/>
    <cellStyle name="Normal 2 8 4 3 2 2" xfId="6298"/>
    <cellStyle name="Normal 2 8 4 3 3" xfId="4711"/>
    <cellStyle name="Normal 2 8 4 4" xfId="981"/>
    <cellStyle name="Normal 2 8 4 4 2" xfId="2598"/>
    <cellStyle name="Normal 2 8 4 4 2 2" xfId="5775"/>
    <cellStyle name="Normal 2 8 4 4 3" xfId="4188"/>
    <cellStyle name="Normal 2 8 4 5" xfId="2075"/>
    <cellStyle name="Normal 2 8 4 5 2" xfId="5252"/>
    <cellStyle name="Normal 2 8 4 6" xfId="3665"/>
    <cellStyle name="Normal 2 8 5" xfId="320"/>
    <cellStyle name="Normal 2 8 5 2" xfId="1368"/>
    <cellStyle name="Normal 2 8 5 2 2" xfId="2985"/>
    <cellStyle name="Normal 2 8 5 2 2 2" xfId="6162"/>
    <cellStyle name="Normal 2 8 5 2 3" xfId="4575"/>
    <cellStyle name="Normal 2 8 5 3" xfId="845"/>
    <cellStyle name="Normal 2 8 5 3 2" xfId="2462"/>
    <cellStyle name="Normal 2 8 5 3 2 2" xfId="5639"/>
    <cellStyle name="Normal 2 8 5 3 3" xfId="4052"/>
    <cellStyle name="Normal 2 8 5 4" xfId="1939"/>
    <cellStyle name="Normal 2 8 5 4 2" xfId="5116"/>
    <cellStyle name="Normal 2 8 5 5" xfId="3529"/>
    <cellStyle name="Normal 2 8 6" xfId="524"/>
    <cellStyle name="Normal 2 8 6 2" xfId="1572"/>
    <cellStyle name="Normal 2 8 6 2 2" xfId="3189"/>
    <cellStyle name="Normal 2 8 6 2 2 2" xfId="6366"/>
    <cellStyle name="Normal 2 8 6 2 3" xfId="4779"/>
    <cellStyle name="Normal 2 8 6 3" xfId="1049"/>
    <cellStyle name="Normal 2 8 6 3 2" xfId="2666"/>
    <cellStyle name="Normal 2 8 6 3 2 2" xfId="5843"/>
    <cellStyle name="Normal 2 8 6 3 3" xfId="4256"/>
    <cellStyle name="Normal 2 8 6 4" xfId="2143"/>
    <cellStyle name="Normal 2 8 6 4 2" xfId="5320"/>
    <cellStyle name="Normal 2 8 6 5" xfId="3733"/>
    <cellStyle name="Normal 2 8 7" xfId="1300"/>
    <cellStyle name="Normal 2 8 7 2" xfId="2917"/>
    <cellStyle name="Normal 2 8 7 2 2" xfId="6094"/>
    <cellStyle name="Normal 2 8 7 3" xfId="4507"/>
    <cellStyle name="Normal 2 8 8" xfId="777"/>
    <cellStyle name="Normal 2 8 8 2" xfId="2394"/>
    <cellStyle name="Normal 2 8 8 2 2" xfId="5571"/>
    <cellStyle name="Normal 2 8 8 3" xfId="3984"/>
    <cellStyle name="Normal 2 8 9" xfId="1871"/>
    <cellStyle name="Normal 2 8 9 2" xfId="5048"/>
    <cellStyle name="Normal 2 9" xfId="234"/>
    <cellStyle name="Normal 2 9 2" xfId="374"/>
    <cellStyle name="Normal 2 9 2 2" xfId="578"/>
    <cellStyle name="Normal 2 9 2 2 2" xfId="1626"/>
    <cellStyle name="Normal 2 9 2 2 2 2" xfId="3243"/>
    <cellStyle name="Normal 2 9 2 2 2 2 2" xfId="6420"/>
    <cellStyle name="Normal 2 9 2 2 2 3" xfId="4833"/>
    <cellStyle name="Normal 2 9 2 2 3" xfId="1103"/>
    <cellStyle name="Normal 2 9 2 2 3 2" xfId="2720"/>
    <cellStyle name="Normal 2 9 2 2 3 2 2" xfId="5897"/>
    <cellStyle name="Normal 2 9 2 2 3 3" xfId="4310"/>
    <cellStyle name="Normal 2 9 2 2 4" xfId="2197"/>
    <cellStyle name="Normal 2 9 2 2 4 2" xfId="5374"/>
    <cellStyle name="Normal 2 9 2 2 5" xfId="3787"/>
    <cellStyle name="Normal 2 9 2 3" xfId="1422"/>
    <cellStyle name="Normal 2 9 2 3 2" xfId="3039"/>
    <cellStyle name="Normal 2 9 2 3 2 2" xfId="6216"/>
    <cellStyle name="Normal 2 9 2 3 3" xfId="4629"/>
    <cellStyle name="Normal 2 9 2 4" xfId="899"/>
    <cellStyle name="Normal 2 9 2 4 2" xfId="2516"/>
    <cellStyle name="Normal 2 9 2 4 2 2" xfId="5693"/>
    <cellStyle name="Normal 2 9 2 4 3" xfId="4106"/>
    <cellStyle name="Normal 2 9 2 5" xfId="1993"/>
    <cellStyle name="Normal 2 9 2 5 2" xfId="5170"/>
    <cellStyle name="Normal 2 9 2 6" xfId="3583"/>
    <cellStyle name="Normal 2 9 3" xfId="447"/>
    <cellStyle name="Normal 2 9 3 2" xfId="651"/>
    <cellStyle name="Normal 2 9 3 2 2" xfId="1699"/>
    <cellStyle name="Normal 2 9 3 2 2 2" xfId="3316"/>
    <cellStyle name="Normal 2 9 3 2 2 2 2" xfId="6493"/>
    <cellStyle name="Normal 2 9 3 2 2 3" xfId="4906"/>
    <cellStyle name="Normal 2 9 3 2 3" xfId="1176"/>
    <cellStyle name="Normal 2 9 3 2 3 2" xfId="2793"/>
    <cellStyle name="Normal 2 9 3 2 3 2 2" xfId="5970"/>
    <cellStyle name="Normal 2 9 3 2 3 3" xfId="4383"/>
    <cellStyle name="Normal 2 9 3 2 4" xfId="2270"/>
    <cellStyle name="Normal 2 9 3 2 4 2" xfId="5447"/>
    <cellStyle name="Normal 2 9 3 2 5" xfId="3860"/>
    <cellStyle name="Normal 2 9 3 3" xfId="1495"/>
    <cellStyle name="Normal 2 9 3 3 2" xfId="3112"/>
    <cellStyle name="Normal 2 9 3 3 2 2" xfId="6289"/>
    <cellStyle name="Normal 2 9 3 3 3" xfId="4702"/>
    <cellStyle name="Normal 2 9 3 4" xfId="972"/>
    <cellStyle name="Normal 2 9 3 4 2" xfId="2589"/>
    <cellStyle name="Normal 2 9 3 4 2 2" xfId="5766"/>
    <cellStyle name="Normal 2 9 3 4 3" xfId="4179"/>
    <cellStyle name="Normal 2 9 3 5" xfId="2066"/>
    <cellStyle name="Normal 2 9 3 5 2" xfId="5243"/>
    <cellStyle name="Normal 2 9 3 6" xfId="3656"/>
    <cellStyle name="Normal 2 9 4" xfId="311"/>
    <cellStyle name="Normal 2 9 4 2" xfId="1359"/>
    <cellStyle name="Normal 2 9 4 2 2" xfId="2976"/>
    <cellStyle name="Normal 2 9 4 2 2 2" xfId="6153"/>
    <cellStyle name="Normal 2 9 4 2 3" xfId="4566"/>
    <cellStyle name="Normal 2 9 4 3" xfId="836"/>
    <cellStyle name="Normal 2 9 4 3 2" xfId="2453"/>
    <cellStyle name="Normal 2 9 4 3 2 2" xfId="5630"/>
    <cellStyle name="Normal 2 9 4 3 3" xfId="4043"/>
    <cellStyle name="Normal 2 9 4 4" xfId="1930"/>
    <cellStyle name="Normal 2 9 4 4 2" xfId="5107"/>
    <cellStyle name="Normal 2 9 4 5" xfId="3520"/>
    <cellStyle name="Normal 2 9 5" xfId="515"/>
    <cellStyle name="Normal 2 9 5 2" xfId="1563"/>
    <cellStyle name="Normal 2 9 5 2 2" xfId="3180"/>
    <cellStyle name="Normal 2 9 5 2 2 2" xfId="6357"/>
    <cellStyle name="Normal 2 9 5 2 3" xfId="4770"/>
    <cellStyle name="Normal 2 9 5 3" xfId="1040"/>
    <cellStyle name="Normal 2 9 5 3 2" xfId="2657"/>
    <cellStyle name="Normal 2 9 5 3 2 2" xfId="5834"/>
    <cellStyle name="Normal 2 9 5 3 3" xfId="4247"/>
    <cellStyle name="Normal 2 9 5 4" xfId="2134"/>
    <cellStyle name="Normal 2 9 5 4 2" xfId="5311"/>
    <cellStyle name="Normal 2 9 5 5" xfId="3724"/>
    <cellStyle name="Normal 2 9 6" xfId="1291"/>
    <cellStyle name="Normal 2 9 6 2" xfId="2908"/>
    <cellStyle name="Normal 2 9 6 2 2" xfId="6085"/>
    <cellStyle name="Normal 2 9 6 3" xfId="4498"/>
    <cellStyle name="Normal 2 9 7" xfId="768"/>
    <cellStyle name="Normal 2 9 7 2" xfId="2385"/>
    <cellStyle name="Normal 2 9 7 2 2" xfId="5562"/>
    <cellStyle name="Normal 2 9 7 3" xfId="3975"/>
    <cellStyle name="Normal 2 9 8" xfId="1862"/>
    <cellStyle name="Normal 2 9 8 2" xfId="5039"/>
    <cellStyle name="Normal 2 9 9" xfId="3452"/>
    <cellStyle name="Normal 2_Plants" xfId="50"/>
    <cellStyle name="Normal 20" xfId="7641"/>
    <cellStyle name="Normal 20 2" xfId="7642"/>
    <cellStyle name="Normal 21" xfId="7643"/>
    <cellStyle name="Normal 21 2" xfId="7644"/>
    <cellStyle name="Normal 22" xfId="7645"/>
    <cellStyle name="Normal 22 2" xfId="7646"/>
    <cellStyle name="Normal 23" xfId="1778"/>
    <cellStyle name="Normal 23 2" xfId="7648"/>
    <cellStyle name="Normal 23 3" xfId="7647"/>
    <cellStyle name="Normal 23 4" xfId="8918"/>
    <cellStyle name="Normal 24" xfId="7649"/>
    <cellStyle name="Normal 25" xfId="7650"/>
    <cellStyle name="Normal 26" xfId="7651"/>
    <cellStyle name="Normal 27" xfId="7652"/>
    <cellStyle name="Normal 28" xfId="7653"/>
    <cellStyle name="Normal 29" xfId="7654"/>
    <cellStyle name="Normal 3" xfId="8"/>
    <cellStyle name="Normal 3 10" xfId="3401"/>
    <cellStyle name="Normal 3 10 2" xfId="7655"/>
    <cellStyle name="Normal 3 10 2 2" xfId="7656"/>
    <cellStyle name="Normal 3 10 3" xfId="7657"/>
    <cellStyle name="Normal 3 11" xfId="6564"/>
    <cellStyle name="Normal 3 11 2" xfId="7658"/>
    <cellStyle name="Normal 3 12" xfId="51"/>
    <cellStyle name="Normal 3 12 2" xfId="7659"/>
    <cellStyle name="Normal 3 13" xfId="7660"/>
    <cellStyle name="Normal 3 13 2" xfId="7661"/>
    <cellStyle name="Normal 3 14" xfId="7662"/>
    <cellStyle name="Normal 3 14 2" xfId="7663"/>
    <cellStyle name="Normal 3 15" xfId="7664"/>
    <cellStyle name="Normal 3 16" xfId="8129"/>
    <cellStyle name="Normal 3 16 2" xfId="8773"/>
    <cellStyle name="Normal 3 17" xfId="7253"/>
    <cellStyle name="Normal 3 2" xfId="52"/>
    <cellStyle name="Normal 3 2 2" xfId="224"/>
    <cellStyle name="Normal 3 2 2 2" xfId="7666"/>
    <cellStyle name="Normal 3 2 2 2 2" xfId="7667"/>
    <cellStyle name="Normal 3 2 2 3" xfId="7668"/>
    <cellStyle name="Normal 3 2 2 3 2" xfId="7669"/>
    <cellStyle name="Normal 3 2 2 4" xfId="7670"/>
    <cellStyle name="Normal 3 2 2 4 2" xfId="7671"/>
    <cellStyle name="Normal 3 2 2 5" xfId="7672"/>
    <cellStyle name="Normal 3 2 2 6" xfId="7665"/>
    <cellStyle name="Normal 3 2 2 7" xfId="8901"/>
    <cellStyle name="Normal 3 2 3" xfId="7673"/>
    <cellStyle name="Normal 3 2 3 2" xfId="7674"/>
    <cellStyle name="Normal 3 2 4" xfId="7675"/>
    <cellStyle name="Normal 3 2 4 2" xfId="7676"/>
    <cellStyle name="Normal 3 2 5" xfId="7677"/>
    <cellStyle name="Normal 3 2 5 2" xfId="7678"/>
    <cellStyle name="Normal 3 2 6" xfId="7679"/>
    <cellStyle name="Normal 3 2 6 2" xfId="7680"/>
    <cellStyle name="Normal 3 2 7" xfId="7681"/>
    <cellStyle name="Normal 3 2 7 2" xfId="7682"/>
    <cellStyle name="Normal 3 2 8" xfId="7683"/>
    <cellStyle name="Normal 3 2 9" xfId="8754"/>
    <cellStyle name="Normal 3 3" xfId="153"/>
    <cellStyle name="Normal 3 3 2" xfId="1262"/>
    <cellStyle name="Normal 3 3 2 2" xfId="2879"/>
    <cellStyle name="Normal 3 3 2 2 2" xfId="6056"/>
    <cellStyle name="Normal 3 3 2 3" xfId="4469"/>
    <cellStyle name="Normal 3 3 2 3 2" xfId="7684"/>
    <cellStyle name="Normal 3 3 2 4" xfId="7685"/>
    <cellStyle name="Normal 3 3 3" xfId="739"/>
    <cellStyle name="Normal 3 3 3 2" xfId="2356"/>
    <cellStyle name="Normal 3 3 3 2 2" xfId="5533"/>
    <cellStyle name="Normal 3 3 3 3" xfId="3946"/>
    <cellStyle name="Normal 3 3 4" xfId="1759"/>
    <cellStyle name="Normal 3 3 4 2" xfId="7687"/>
    <cellStyle name="Normal 3 3 4 3" xfId="7686"/>
    <cellStyle name="Normal 3 3 4 4" xfId="8915"/>
    <cellStyle name="Normal 3 3 5" xfId="1833"/>
    <cellStyle name="Normal 3 3 5 2" xfId="5010"/>
    <cellStyle name="Normal 3 3 6" xfId="3423"/>
    <cellStyle name="Normal 3 3 6 2" xfId="7688"/>
    <cellStyle name="Normal 3 3 7" xfId="7689"/>
    <cellStyle name="Normal 3 4" xfId="176"/>
    <cellStyle name="Normal 3 4 2" xfId="7691"/>
    <cellStyle name="Normal 3 4 2 2" xfId="7692"/>
    <cellStyle name="Normal 3 4 2 2 2" xfId="7693"/>
    <cellStyle name="Normal 3 4 2 3" xfId="7694"/>
    <cellStyle name="Normal 3 4 2 3 2" xfId="7695"/>
    <cellStyle name="Normal 3 4 2 4" xfId="7696"/>
    <cellStyle name="Normal 3 4 3" xfId="7697"/>
    <cellStyle name="Normal 3 4 3 2" xfId="7698"/>
    <cellStyle name="Normal 3 4 4" xfId="7699"/>
    <cellStyle name="Normal 3 4 4 2" xfId="7700"/>
    <cellStyle name="Normal 3 4 5" xfId="7701"/>
    <cellStyle name="Normal 3 4 5 2" xfId="7702"/>
    <cellStyle name="Normal 3 4 6" xfId="7703"/>
    <cellStyle name="Normal 3 4 6 2" xfId="7704"/>
    <cellStyle name="Normal 3 4 7" xfId="7705"/>
    <cellStyle name="Normal 3 4 8" xfId="7690"/>
    <cellStyle name="Normal 3 4 9" xfId="8896"/>
    <cellStyle name="Normal 3 5" xfId="1240"/>
    <cellStyle name="Normal 3 5 2" xfId="2857"/>
    <cellStyle name="Normal 3 5 2 2" xfId="6034"/>
    <cellStyle name="Normal 3 5 2 2 2" xfId="7706"/>
    <cellStyle name="Normal 3 5 2 3" xfId="7707"/>
    <cellStyle name="Normal 3 5 2 3 2" xfId="7708"/>
    <cellStyle name="Normal 3 5 2 4" xfId="7709"/>
    <cellStyle name="Normal 3 5 3" xfId="4447"/>
    <cellStyle name="Normal 3 5 3 2" xfId="7710"/>
    <cellStyle name="Normal 3 5 4" xfId="7711"/>
    <cellStyle name="Normal 3 5 4 2" xfId="7712"/>
    <cellStyle name="Normal 3 5 5" xfId="7713"/>
    <cellStyle name="Normal 3 5 5 2" xfId="7714"/>
    <cellStyle name="Normal 3 5 6" xfId="7715"/>
    <cellStyle name="Normal 3 6" xfId="717"/>
    <cellStyle name="Normal 3 6 2" xfId="2334"/>
    <cellStyle name="Normal 3 6 2 2" xfId="5511"/>
    <cellStyle name="Normal 3 6 2 2 2" xfId="7716"/>
    <cellStyle name="Normal 3 6 2 3" xfId="7717"/>
    <cellStyle name="Normal 3 6 2 3 2" xfId="7718"/>
    <cellStyle name="Normal 3 6 2 4" xfId="7719"/>
    <cellStyle name="Normal 3 6 3" xfId="3924"/>
    <cellStyle name="Normal 3 6 3 2" xfId="7720"/>
    <cellStyle name="Normal 3 6 4" xfId="7721"/>
    <cellStyle name="Normal 3 6 4 2" xfId="7722"/>
    <cellStyle name="Normal 3 6 5" xfId="7723"/>
    <cellStyle name="Normal 3 6 5 2" xfId="7724"/>
    <cellStyle name="Normal 3 6 6" xfId="7725"/>
    <cellStyle name="Normal 3 7" xfId="1750"/>
    <cellStyle name="Normal 3 7 2" xfId="3367"/>
    <cellStyle name="Normal 3 7 2 2" xfId="6544"/>
    <cellStyle name="Normal 3 7 2 2 2" xfId="7726"/>
    <cellStyle name="Normal 3 7 2 3" xfId="7727"/>
    <cellStyle name="Normal 3 7 2 3 2" xfId="7728"/>
    <cellStyle name="Normal 3 7 2 4" xfId="7729"/>
    <cellStyle name="Normal 3 7 3" xfId="4957"/>
    <cellStyle name="Normal 3 7 3 2" xfId="7730"/>
    <cellStyle name="Normal 3 7 4" xfId="7731"/>
    <cellStyle name="Normal 3 7 4 2" xfId="7732"/>
    <cellStyle name="Normal 3 7 5" xfId="7733"/>
    <cellStyle name="Normal 3 7 5 2" xfId="7734"/>
    <cellStyle name="Normal 3 7 6" xfId="7735"/>
    <cellStyle name="Normal 3 8" xfId="1787"/>
    <cellStyle name="Normal 3 8 2" xfId="3378"/>
    <cellStyle name="Normal 3 8 2 2" xfId="6553"/>
    <cellStyle name="Normal 3 8 2 2 2" xfId="7736"/>
    <cellStyle name="Normal 3 8 2 3" xfId="7737"/>
    <cellStyle name="Normal 3 8 2 3 2" xfId="7738"/>
    <cellStyle name="Normal 3 8 2 4" xfId="7739"/>
    <cellStyle name="Normal 3 8 3" xfId="4966"/>
    <cellStyle name="Normal 3 8 3 2" xfId="7740"/>
    <cellStyle name="Normal 3 8 4" xfId="7741"/>
    <cellStyle name="Normal 3 8 4 2" xfId="7742"/>
    <cellStyle name="Normal 3 8 5" xfId="7743"/>
    <cellStyle name="Normal 3 8 5 2" xfId="7744"/>
    <cellStyle name="Normal 3 8 6" xfId="7745"/>
    <cellStyle name="Normal 3 9" xfId="1811"/>
    <cellStyle name="Normal 3 9 2" xfId="4988"/>
    <cellStyle name="Normal 3 9 2 2" xfId="7746"/>
    <cellStyle name="Normal 3 9 3" xfId="7747"/>
    <cellStyle name="Normal 3 9 3 2" xfId="7748"/>
    <cellStyle name="Normal 3 9 4" xfId="7749"/>
    <cellStyle name="Normal 30" xfId="7750"/>
    <cellStyle name="Normal 31" xfId="7751"/>
    <cellStyle name="Normal 32" xfId="7752"/>
    <cellStyle name="Normal 33" xfId="7753"/>
    <cellStyle name="Normal 34" xfId="7754"/>
    <cellStyle name="Normal 35" xfId="1775"/>
    <cellStyle name="Normal 35 2" xfId="7755"/>
    <cellStyle name="Normal 36" xfId="7756"/>
    <cellStyle name="Normal 37" xfId="7757"/>
    <cellStyle name="Normal 38" xfId="7758"/>
    <cellStyle name="Normal 39" xfId="7759"/>
    <cellStyle name="Normal 4" xfId="53"/>
    <cellStyle name="Normal 4 10" xfId="175"/>
    <cellStyle name="Normal 4 10 2" xfId="1277"/>
    <cellStyle name="Normal 4 10 2 2" xfId="2894"/>
    <cellStyle name="Normal 4 10 2 2 2" xfId="6071"/>
    <cellStyle name="Normal 4 10 2 3" xfId="4484"/>
    <cellStyle name="Normal 4 10 3" xfId="754"/>
    <cellStyle name="Normal 4 10 3 2" xfId="2371"/>
    <cellStyle name="Normal 4 10 3 2 2" xfId="5548"/>
    <cellStyle name="Normal 4 10 3 3" xfId="3961"/>
    <cellStyle name="Normal 4 10 4" xfId="1848"/>
    <cellStyle name="Normal 4 10 4 2" xfId="5025"/>
    <cellStyle name="Normal 4 10 5" xfId="3438"/>
    <cellStyle name="Normal 4 11" xfId="1241"/>
    <cellStyle name="Normal 4 11 2" xfId="2858"/>
    <cellStyle name="Normal 4 11 2 2" xfId="6035"/>
    <cellStyle name="Normal 4 11 3" xfId="4448"/>
    <cellStyle name="Normal 4 12" xfId="718"/>
    <cellStyle name="Normal 4 12 2" xfId="2335"/>
    <cellStyle name="Normal 4 12 2 2" xfId="5512"/>
    <cellStyle name="Normal 4 12 3" xfId="3925"/>
    <cellStyle name="Normal 4 13" xfId="1751"/>
    <cellStyle name="Normal 4 13 2" xfId="3368"/>
    <cellStyle name="Normal 4 13 2 2" xfId="6545"/>
    <cellStyle name="Normal 4 13 3" xfId="4958"/>
    <cellStyle name="Normal 4 14" xfId="1788"/>
    <cellStyle name="Normal 4 14 2" xfId="3379"/>
    <cellStyle name="Normal 4 14 2 2" xfId="6554"/>
    <cellStyle name="Normal 4 14 3" xfId="4967"/>
    <cellStyle name="Normal 4 15" xfId="1812"/>
    <cellStyle name="Normal 4 15 2" xfId="4989"/>
    <cellStyle name="Normal 4 16" xfId="3402"/>
    <cellStyle name="Normal 4 17" xfId="6565"/>
    <cellStyle name="Normal 4 18" xfId="7256"/>
    <cellStyle name="Normal 4 2" xfId="154"/>
    <cellStyle name="Normal 4 2 10" xfId="740"/>
    <cellStyle name="Normal 4 2 10 2" xfId="2357"/>
    <cellStyle name="Normal 4 2 10 2 2" xfId="5534"/>
    <cellStyle name="Normal 4 2 10 3" xfId="3947"/>
    <cellStyle name="Normal 4 2 11" xfId="1834"/>
    <cellStyle name="Normal 4 2 11 2" xfId="5011"/>
    <cellStyle name="Normal 4 2 12" xfId="3424"/>
    <cellStyle name="Normal 4 2 13" xfId="7760"/>
    <cellStyle name="Normal 4 2 2" xfId="264"/>
    <cellStyle name="Normal 4 2 2 10" xfId="7761"/>
    <cellStyle name="Normal 4 2 2 10 2" xfId="9575"/>
    <cellStyle name="Normal 4 2 2 11" xfId="8755"/>
    <cellStyle name="Normal 4 2 2 2" xfId="400"/>
    <cellStyle name="Normal 4 2 2 2 2" xfId="604"/>
    <cellStyle name="Normal 4 2 2 2 2 2" xfId="1652"/>
    <cellStyle name="Normal 4 2 2 2 2 2 2" xfId="3269"/>
    <cellStyle name="Normal 4 2 2 2 2 2 2 2" xfId="6446"/>
    <cellStyle name="Normal 4 2 2 2 2 2 3" xfId="4859"/>
    <cellStyle name="Normal 4 2 2 2 2 3" xfId="1129"/>
    <cellStyle name="Normal 4 2 2 2 2 3 2" xfId="2746"/>
    <cellStyle name="Normal 4 2 2 2 2 3 2 2" xfId="5923"/>
    <cellStyle name="Normal 4 2 2 2 2 3 3" xfId="4336"/>
    <cellStyle name="Normal 4 2 2 2 2 4" xfId="2223"/>
    <cellStyle name="Normal 4 2 2 2 2 4 2" xfId="5400"/>
    <cellStyle name="Normal 4 2 2 2 2 5" xfId="3813"/>
    <cellStyle name="Normal 4 2 2 2 3" xfId="1448"/>
    <cellStyle name="Normal 4 2 2 2 3 2" xfId="3065"/>
    <cellStyle name="Normal 4 2 2 2 3 2 2" xfId="6242"/>
    <cellStyle name="Normal 4 2 2 2 3 3" xfId="4655"/>
    <cellStyle name="Normal 4 2 2 2 4" xfId="925"/>
    <cellStyle name="Normal 4 2 2 2 4 2" xfId="2542"/>
    <cellStyle name="Normal 4 2 2 2 4 2 2" xfId="5719"/>
    <cellStyle name="Normal 4 2 2 2 4 3" xfId="4132"/>
    <cellStyle name="Normal 4 2 2 2 5" xfId="2019"/>
    <cellStyle name="Normal 4 2 2 2 5 2" xfId="5196"/>
    <cellStyle name="Normal 4 2 2 2 6" xfId="3609"/>
    <cellStyle name="Normal 4 2 2 3" xfId="468"/>
    <cellStyle name="Normal 4 2 2 3 2" xfId="672"/>
    <cellStyle name="Normal 4 2 2 3 2 2" xfId="1720"/>
    <cellStyle name="Normal 4 2 2 3 2 2 2" xfId="3337"/>
    <cellStyle name="Normal 4 2 2 3 2 2 2 2" xfId="6514"/>
    <cellStyle name="Normal 4 2 2 3 2 2 3" xfId="4927"/>
    <cellStyle name="Normal 4 2 2 3 2 3" xfId="1197"/>
    <cellStyle name="Normal 4 2 2 3 2 3 2" xfId="2814"/>
    <cellStyle name="Normal 4 2 2 3 2 3 2 2" xfId="5991"/>
    <cellStyle name="Normal 4 2 2 3 2 3 3" xfId="4404"/>
    <cellStyle name="Normal 4 2 2 3 2 4" xfId="2291"/>
    <cellStyle name="Normal 4 2 2 3 2 4 2" xfId="5468"/>
    <cellStyle name="Normal 4 2 2 3 2 5" xfId="3881"/>
    <cellStyle name="Normal 4 2 2 3 3" xfId="1516"/>
    <cellStyle name="Normal 4 2 2 3 3 2" xfId="3133"/>
    <cellStyle name="Normal 4 2 2 3 3 2 2" xfId="6310"/>
    <cellStyle name="Normal 4 2 2 3 3 3" xfId="4723"/>
    <cellStyle name="Normal 4 2 2 3 4" xfId="993"/>
    <cellStyle name="Normal 4 2 2 3 4 2" xfId="2610"/>
    <cellStyle name="Normal 4 2 2 3 4 2 2" xfId="5787"/>
    <cellStyle name="Normal 4 2 2 3 4 3" xfId="4200"/>
    <cellStyle name="Normal 4 2 2 3 5" xfId="2087"/>
    <cellStyle name="Normal 4 2 2 3 5 2" xfId="5264"/>
    <cellStyle name="Normal 4 2 2 3 6" xfId="3677"/>
    <cellStyle name="Normal 4 2 2 4" xfId="332"/>
    <cellStyle name="Normal 4 2 2 4 2" xfId="1380"/>
    <cellStyle name="Normal 4 2 2 4 2 2" xfId="2997"/>
    <cellStyle name="Normal 4 2 2 4 2 2 2" xfId="6174"/>
    <cellStyle name="Normal 4 2 2 4 2 3" xfId="4587"/>
    <cellStyle name="Normal 4 2 2 4 3" xfId="857"/>
    <cellStyle name="Normal 4 2 2 4 3 2" xfId="2474"/>
    <cellStyle name="Normal 4 2 2 4 3 2 2" xfId="5651"/>
    <cellStyle name="Normal 4 2 2 4 3 3" xfId="4064"/>
    <cellStyle name="Normal 4 2 2 4 4" xfId="1951"/>
    <cellStyle name="Normal 4 2 2 4 4 2" xfId="5128"/>
    <cellStyle name="Normal 4 2 2 4 5" xfId="3541"/>
    <cellStyle name="Normal 4 2 2 5" xfId="536"/>
    <cellStyle name="Normal 4 2 2 5 2" xfId="1584"/>
    <cellStyle name="Normal 4 2 2 5 2 2" xfId="3201"/>
    <cellStyle name="Normal 4 2 2 5 2 2 2" xfId="6378"/>
    <cellStyle name="Normal 4 2 2 5 2 3" xfId="4791"/>
    <cellStyle name="Normal 4 2 2 5 3" xfId="1061"/>
    <cellStyle name="Normal 4 2 2 5 3 2" xfId="2678"/>
    <cellStyle name="Normal 4 2 2 5 3 2 2" xfId="5855"/>
    <cellStyle name="Normal 4 2 2 5 3 3" xfId="4268"/>
    <cellStyle name="Normal 4 2 2 5 4" xfId="2155"/>
    <cellStyle name="Normal 4 2 2 5 4 2" xfId="5332"/>
    <cellStyle name="Normal 4 2 2 5 5" xfId="3745"/>
    <cellStyle name="Normal 4 2 2 6" xfId="1312"/>
    <cellStyle name="Normal 4 2 2 6 2" xfId="2929"/>
    <cellStyle name="Normal 4 2 2 6 2 2" xfId="6106"/>
    <cellStyle name="Normal 4 2 2 6 3" xfId="4519"/>
    <cellStyle name="Normal 4 2 2 7" xfId="789"/>
    <cellStyle name="Normal 4 2 2 7 2" xfId="2406"/>
    <cellStyle name="Normal 4 2 2 7 2 2" xfId="5583"/>
    <cellStyle name="Normal 4 2 2 7 3" xfId="3996"/>
    <cellStyle name="Normal 4 2 2 8" xfId="1883"/>
    <cellStyle name="Normal 4 2 2 8 2" xfId="5060"/>
    <cellStyle name="Normal 4 2 2 9" xfId="3473"/>
    <cellStyle name="Normal 4 2 3" xfId="290"/>
    <cellStyle name="Normal 4 2 3 2" xfId="426"/>
    <cellStyle name="Normal 4 2 3 2 2" xfId="630"/>
    <cellStyle name="Normal 4 2 3 2 2 2" xfId="1678"/>
    <cellStyle name="Normal 4 2 3 2 2 2 2" xfId="3295"/>
    <cellStyle name="Normal 4 2 3 2 2 2 2 2" xfId="6472"/>
    <cellStyle name="Normal 4 2 3 2 2 2 3" xfId="4885"/>
    <cellStyle name="Normal 4 2 3 2 2 3" xfId="1155"/>
    <cellStyle name="Normal 4 2 3 2 2 3 2" xfId="2772"/>
    <cellStyle name="Normal 4 2 3 2 2 3 2 2" xfId="5949"/>
    <cellStyle name="Normal 4 2 3 2 2 3 3" xfId="4362"/>
    <cellStyle name="Normal 4 2 3 2 2 4" xfId="2249"/>
    <cellStyle name="Normal 4 2 3 2 2 4 2" xfId="5426"/>
    <cellStyle name="Normal 4 2 3 2 2 5" xfId="3839"/>
    <cellStyle name="Normal 4 2 3 2 3" xfId="1474"/>
    <cellStyle name="Normal 4 2 3 2 3 2" xfId="3091"/>
    <cellStyle name="Normal 4 2 3 2 3 2 2" xfId="6268"/>
    <cellStyle name="Normal 4 2 3 2 3 3" xfId="4681"/>
    <cellStyle name="Normal 4 2 3 2 4" xfId="951"/>
    <cellStyle name="Normal 4 2 3 2 4 2" xfId="2568"/>
    <cellStyle name="Normal 4 2 3 2 4 2 2" xfId="5745"/>
    <cellStyle name="Normal 4 2 3 2 4 3" xfId="4158"/>
    <cellStyle name="Normal 4 2 3 2 5" xfId="2045"/>
    <cellStyle name="Normal 4 2 3 2 5 2" xfId="5222"/>
    <cellStyle name="Normal 4 2 3 2 6" xfId="3635"/>
    <cellStyle name="Normal 4 2 3 3" xfId="494"/>
    <cellStyle name="Normal 4 2 3 3 2" xfId="698"/>
    <cellStyle name="Normal 4 2 3 3 2 2" xfId="1746"/>
    <cellStyle name="Normal 4 2 3 3 2 2 2" xfId="3363"/>
    <cellStyle name="Normal 4 2 3 3 2 2 2 2" xfId="6540"/>
    <cellStyle name="Normal 4 2 3 3 2 2 3" xfId="4953"/>
    <cellStyle name="Normal 4 2 3 3 2 3" xfId="1223"/>
    <cellStyle name="Normal 4 2 3 3 2 3 2" xfId="2840"/>
    <cellStyle name="Normal 4 2 3 3 2 3 2 2" xfId="6017"/>
    <cellStyle name="Normal 4 2 3 3 2 3 3" xfId="4430"/>
    <cellStyle name="Normal 4 2 3 3 2 4" xfId="2317"/>
    <cellStyle name="Normal 4 2 3 3 2 4 2" xfId="5494"/>
    <cellStyle name="Normal 4 2 3 3 2 5" xfId="3907"/>
    <cellStyle name="Normal 4 2 3 3 3" xfId="1542"/>
    <cellStyle name="Normal 4 2 3 3 3 2" xfId="3159"/>
    <cellStyle name="Normal 4 2 3 3 3 2 2" xfId="6336"/>
    <cellStyle name="Normal 4 2 3 3 3 3" xfId="4749"/>
    <cellStyle name="Normal 4 2 3 3 4" xfId="1019"/>
    <cellStyle name="Normal 4 2 3 3 4 2" xfId="2636"/>
    <cellStyle name="Normal 4 2 3 3 4 2 2" xfId="5813"/>
    <cellStyle name="Normal 4 2 3 3 4 3" xfId="4226"/>
    <cellStyle name="Normal 4 2 3 3 5" xfId="2113"/>
    <cellStyle name="Normal 4 2 3 3 5 2" xfId="5290"/>
    <cellStyle name="Normal 4 2 3 3 6" xfId="3703"/>
    <cellStyle name="Normal 4 2 3 4" xfId="358"/>
    <cellStyle name="Normal 4 2 3 4 2" xfId="1406"/>
    <cellStyle name="Normal 4 2 3 4 2 2" xfId="3023"/>
    <cellStyle name="Normal 4 2 3 4 2 2 2" xfId="6200"/>
    <cellStyle name="Normal 4 2 3 4 2 3" xfId="4613"/>
    <cellStyle name="Normal 4 2 3 4 3" xfId="883"/>
    <cellStyle name="Normal 4 2 3 4 3 2" xfId="2500"/>
    <cellStyle name="Normal 4 2 3 4 3 2 2" xfId="5677"/>
    <cellStyle name="Normal 4 2 3 4 3 3" xfId="4090"/>
    <cellStyle name="Normal 4 2 3 4 4" xfId="1977"/>
    <cellStyle name="Normal 4 2 3 4 4 2" xfId="5154"/>
    <cellStyle name="Normal 4 2 3 4 5" xfId="3567"/>
    <cellStyle name="Normal 4 2 3 5" xfId="562"/>
    <cellStyle name="Normal 4 2 3 5 2" xfId="1610"/>
    <cellStyle name="Normal 4 2 3 5 2 2" xfId="3227"/>
    <cellStyle name="Normal 4 2 3 5 2 2 2" xfId="6404"/>
    <cellStyle name="Normal 4 2 3 5 2 3" xfId="4817"/>
    <cellStyle name="Normal 4 2 3 5 3" xfId="1087"/>
    <cellStyle name="Normal 4 2 3 5 3 2" xfId="2704"/>
    <cellStyle name="Normal 4 2 3 5 3 2 2" xfId="5881"/>
    <cellStyle name="Normal 4 2 3 5 3 3" xfId="4294"/>
    <cellStyle name="Normal 4 2 3 5 4" xfId="2181"/>
    <cellStyle name="Normal 4 2 3 5 4 2" xfId="5358"/>
    <cellStyle name="Normal 4 2 3 5 5" xfId="3771"/>
    <cellStyle name="Normal 4 2 3 6" xfId="1338"/>
    <cellStyle name="Normal 4 2 3 6 2" xfId="2955"/>
    <cellStyle name="Normal 4 2 3 6 2 2" xfId="6132"/>
    <cellStyle name="Normal 4 2 3 6 3" xfId="4545"/>
    <cellStyle name="Normal 4 2 3 7" xfId="815"/>
    <cellStyle name="Normal 4 2 3 7 2" xfId="2432"/>
    <cellStyle name="Normal 4 2 3 7 2 2" xfId="5609"/>
    <cellStyle name="Normal 4 2 3 7 3" xfId="4022"/>
    <cellStyle name="Normal 4 2 3 8" xfId="1909"/>
    <cellStyle name="Normal 4 2 3 8 2" xfId="5086"/>
    <cellStyle name="Normal 4 2 3 9" xfId="3499"/>
    <cellStyle name="Normal 4 2 4" xfId="387"/>
    <cellStyle name="Normal 4 2 4 2" xfId="591"/>
    <cellStyle name="Normal 4 2 4 2 2" xfId="1639"/>
    <cellStyle name="Normal 4 2 4 2 2 2" xfId="3256"/>
    <cellStyle name="Normal 4 2 4 2 2 2 2" xfId="6433"/>
    <cellStyle name="Normal 4 2 4 2 2 3" xfId="4846"/>
    <cellStyle name="Normal 4 2 4 2 3" xfId="1116"/>
    <cellStyle name="Normal 4 2 4 2 3 2" xfId="2733"/>
    <cellStyle name="Normal 4 2 4 2 3 2 2" xfId="5910"/>
    <cellStyle name="Normal 4 2 4 2 3 3" xfId="4323"/>
    <cellStyle name="Normal 4 2 4 2 4" xfId="2210"/>
    <cellStyle name="Normal 4 2 4 2 4 2" xfId="5387"/>
    <cellStyle name="Normal 4 2 4 2 5" xfId="3800"/>
    <cellStyle name="Normal 4 2 4 3" xfId="1435"/>
    <cellStyle name="Normal 4 2 4 3 2" xfId="3052"/>
    <cellStyle name="Normal 4 2 4 3 2 2" xfId="6229"/>
    <cellStyle name="Normal 4 2 4 3 3" xfId="4642"/>
    <cellStyle name="Normal 4 2 4 4" xfId="912"/>
    <cellStyle name="Normal 4 2 4 4 2" xfId="2529"/>
    <cellStyle name="Normal 4 2 4 4 2 2" xfId="5706"/>
    <cellStyle name="Normal 4 2 4 4 3" xfId="4119"/>
    <cellStyle name="Normal 4 2 4 5" xfId="2006"/>
    <cellStyle name="Normal 4 2 4 5 2" xfId="5183"/>
    <cellStyle name="Normal 4 2 4 6" xfId="3596"/>
    <cellStyle name="Normal 4 2 5" xfId="442"/>
    <cellStyle name="Normal 4 2 5 2" xfId="646"/>
    <cellStyle name="Normal 4 2 5 2 2" xfId="1694"/>
    <cellStyle name="Normal 4 2 5 2 2 2" xfId="3311"/>
    <cellStyle name="Normal 4 2 5 2 2 2 2" xfId="6488"/>
    <cellStyle name="Normal 4 2 5 2 2 3" xfId="4901"/>
    <cellStyle name="Normal 4 2 5 2 3" xfId="1171"/>
    <cellStyle name="Normal 4 2 5 2 3 2" xfId="2788"/>
    <cellStyle name="Normal 4 2 5 2 3 2 2" xfId="5965"/>
    <cellStyle name="Normal 4 2 5 2 3 3" xfId="4378"/>
    <cellStyle name="Normal 4 2 5 2 4" xfId="2265"/>
    <cellStyle name="Normal 4 2 5 2 4 2" xfId="5442"/>
    <cellStyle name="Normal 4 2 5 2 5" xfId="3855"/>
    <cellStyle name="Normal 4 2 5 3" xfId="1490"/>
    <cellStyle name="Normal 4 2 5 3 2" xfId="3107"/>
    <cellStyle name="Normal 4 2 5 3 2 2" xfId="6284"/>
    <cellStyle name="Normal 4 2 5 3 3" xfId="4697"/>
    <cellStyle name="Normal 4 2 5 4" xfId="967"/>
    <cellStyle name="Normal 4 2 5 4 2" xfId="2584"/>
    <cellStyle name="Normal 4 2 5 4 2 2" xfId="5761"/>
    <cellStyle name="Normal 4 2 5 4 3" xfId="4174"/>
    <cellStyle name="Normal 4 2 5 5" xfId="2061"/>
    <cellStyle name="Normal 4 2 5 5 2" xfId="5238"/>
    <cellStyle name="Normal 4 2 5 6" xfId="3651"/>
    <cellStyle name="Normal 4 2 6" xfId="306"/>
    <cellStyle name="Normal 4 2 6 2" xfId="1354"/>
    <cellStyle name="Normal 4 2 6 2 2" xfId="2971"/>
    <cellStyle name="Normal 4 2 6 2 2 2" xfId="6148"/>
    <cellStyle name="Normal 4 2 6 2 3" xfId="4561"/>
    <cellStyle name="Normal 4 2 6 3" xfId="831"/>
    <cellStyle name="Normal 4 2 6 3 2" xfId="2448"/>
    <cellStyle name="Normal 4 2 6 3 2 2" xfId="5625"/>
    <cellStyle name="Normal 4 2 6 3 3" xfId="4038"/>
    <cellStyle name="Normal 4 2 6 4" xfId="1925"/>
    <cellStyle name="Normal 4 2 6 4 2" xfId="5102"/>
    <cellStyle name="Normal 4 2 6 5" xfId="3515"/>
    <cellStyle name="Normal 4 2 7" xfId="510"/>
    <cellStyle name="Normal 4 2 7 2" xfId="1558"/>
    <cellStyle name="Normal 4 2 7 2 2" xfId="3175"/>
    <cellStyle name="Normal 4 2 7 2 2 2" xfId="6352"/>
    <cellStyle name="Normal 4 2 7 2 3" xfId="4765"/>
    <cellStyle name="Normal 4 2 7 3" xfId="1035"/>
    <cellStyle name="Normal 4 2 7 3 2" xfId="2652"/>
    <cellStyle name="Normal 4 2 7 3 2 2" xfId="5829"/>
    <cellStyle name="Normal 4 2 7 3 3" xfId="4242"/>
    <cellStyle name="Normal 4 2 7 4" xfId="2129"/>
    <cellStyle name="Normal 4 2 7 4 2" xfId="5306"/>
    <cellStyle name="Normal 4 2 7 5" xfId="3719"/>
    <cellStyle name="Normal 4 2 8" xfId="186"/>
    <cellStyle name="Normal 4 2 8 2" xfId="1286"/>
    <cellStyle name="Normal 4 2 8 2 2" xfId="2903"/>
    <cellStyle name="Normal 4 2 8 2 2 2" xfId="6080"/>
    <cellStyle name="Normal 4 2 8 2 3" xfId="4493"/>
    <cellStyle name="Normal 4 2 8 3" xfId="763"/>
    <cellStyle name="Normal 4 2 8 3 2" xfId="2380"/>
    <cellStyle name="Normal 4 2 8 3 2 2" xfId="5557"/>
    <cellStyle name="Normal 4 2 8 3 3" xfId="3970"/>
    <cellStyle name="Normal 4 2 8 4" xfId="1857"/>
    <cellStyle name="Normal 4 2 8 4 2" xfId="5034"/>
    <cellStyle name="Normal 4 2 8 5" xfId="3447"/>
    <cellStyle name="Normal 4 2 9" xfId="1263"/>
    <cellStyle name="Normal 4 2 9 2" xfId="2880"/>
    <cellStyle name="Normal 4 2 9 2 2" xfId="6057"/>
    <cellStyle name="Normal 4 2 9 3" xfId="4470"/>
    <cellStyle name="Normal 4 3" xfId="255"/>
    <cellStyle name="Normal 4 3 10" xfId="3464"/>
    <cellStyle name="Normal 4 3 2" xfId="281"/>
    <cellStyle name="Normal 4 3 2 2" xfId="417"/>
    <cellStyle name="Normal 4 3 2 2 2" xfId="621"/>
    <cellStyle name="Normal 4 3 2 2 2 2" xfId="1669"/>
    <cellStyle name="Normal 4 3 2 2 2 2 2" xfId="3286"/>
    <cellStyle name="Normal 4 3 2 2 2 2 2 2" xfId="6463"/>
    <cellStyle name="Normal 4 3 2 2 2 2 3" xfId="4876"/>
    <cellStyle name="Normal 4 3 2 2 2 3" xfId="1146"/>
    <cellStyle name="Normal 4 3 2 2 2 3 2" xfId="2763"/>
    <cellStyle name="Normal 4 3 2 2 2 3 2 2" xfId="5940"/>
    <cellStyle name="Normal 4 3 2 2 2 3 3" xfId="4353"/>
    <cellStyle name="Normal 4 3 2 2 2 4" xfId="2240"/>
    <cellStyle name="Normal 4 3 2 2 2 4 2" xfId="5417"/>
    <cellStyle name="Normal 4 3 2 2 2 5" xfId="3830"/>
    <cellStyle name="Normal 4 3 2 2 3" xfId="1465"/>
    <cellStyle name="Normal 4 3 2 2 3 2" xfId="3082"/>
    <cellStyle name="Normal 4 3 2 2 3 2 2" xfId="6259"/>
    <cellStyle name="Normal 4 3 2 2 3 3" xfId="4672"/>
    <cellStyle name="Normal 4 3 2 2 4" xfId="942"/>
    <cellStyle name="Normal 4 3 2 2 4 2" xfId="2559"/>
    <cellStyle name="Normal 4 3 2 2 4 2 2" xfId="5736"/>
    <cellStyle name="Normal 4 3 2 2 4 3" xfId="4149"/>
    <cellStyle name="Normal 4 3 2 2 5" xfId="2036"/>
    <cellStyle name="Normal 4 3 2 2 5 2" xfId="5213"/>
    <cellStyle name="Normal 4 3 2 2 6" xfId="3626"/>
    <cellStyle name="Normal 4 3 2 3" xfId="485"/>
    <cellStyle name="Normal 4 3 2 3 2" xfId="689"/>
    <cellStyle name="Normal 4 3 2 3 2 2" xfId="1737"/>
    <cellStyle name="Normal 4 3 2 3 2 2 2" xfId="3354"/>
    <cellStyle name="Normal 4 3 2 3 2 2 2 2" xfId="6531"/>
    <cellStyle name="Normal 4 3 2 3 2 2 3" xfId="4944"/>
    <cellStyle name="Normal 4 3 2 3 2 3" xfId="1214"/>
    <cellStyle name="Normal 4 3 2 3 2 3 2" xfId="2831"/>
    <cellStyle name="Normal 4 3 2 3 2 3 2 2" xfId="6008"/>
    <cellStyle name="Normal 4 3 2 3 2 3 3" xfId="4421"/>
    <cellStyle name="Normal 4 3 2 3 2 4" xfId="2308"/>
    <cellStyle name="Normal 4 3 2 3 2 4 2" xfId="5485"/>
    <cellStyle name="Normal 4 3 2 3 2 5" xfId="3898"/>
    <cellStyle name="Normal 4 3 2 3 3" xfId="1533"/>
    <cellStyle name="Normal 4 3 2 3 3 2" xfId="3150"/>
    <cellStyle name="Normal 4 3 2 3 3 2 2" xfId="6327"/>
    <cellStyle name="Normal 4 3 2 3 3 3" xfId="4740"/>
    <cellStyle name="Normal 4 3 2 3 4" xfId="1010"/>
    <cellStyle name="Normal 4 3 2 3 4 2" xfId="2627"/>
    <cellStyle name="Normal 4 3 2 3 4 2 2" xfId="5804"/>
    <cellStyle name="Normal 4 3 2 3 4 3" xfId="4217"/>
    <cellStyle name="Normal 4 3 2 3 5" xfId="2104"/>
    <cellStyle name="Normal 4 3 2 3 5 2" xfId="5281"/>
    <cellStyle name="Normal 4 3 2 3 6" xfId="3694"/>
    <cellStyle name="Normal 4 3 2 4" xfId="349"/>
    <cellStyle name="Normal 4 3 2 4 2" xfId="1397"/>
    <cellStyle name="Normal 4 3 2 4 2 2" xfId="3014"/>
    <cellStyle name="Normal 4 3 2 4 2 2 2" xfId="6191"/>
    <cellStyle name="Normal 4 3 2 4 2 3" xfId="4604"/>
    <cellStyle name="Normal 4 3 2 4 3" xfId="874"/>
    <cellStyle name="Normal 4 3 2 4 3 2" xfId="2491"/>
    <cellStyle name="Normal 4 3 2 4 3 2 2" xfId="5668"/>
    <cellStyle name="Normal 4 3 2 4 3 3" xfId="4081"/>
    <cellStyle name="Normal 4 3 2 4 4" xfId="1968"/>
    <cellStyle name="Normal 4 3 2 4 4 2" xfId="5145"/>
    <cellStyle name="Normal 4 3 2 4 5" xfId="3558"/>
    <cellStyle name="Normal 4 3 2 5" xfId="553"/>
    <cellStyle name="Normal 4 3 2 5 2" xfId="1601"/>
    <cellStyle name="Normal 4 3 2 5 2 2" xfId="3218"/>
    <cellStyle name="Normal 4 3 2 5 2 2 2" xfId="6395"/>
    <cellStyle name="Normal 4 3 2 5 2 3" xfId="4808"/>
    <cellStyle name="Normal 4 3 2 5 3" xfId="1078"/>
    <cellStyle name="Normal 4 3 2 5 3 2" xfId="2695"/>
    <cellStyle name="Normal 4 3 2 5 3 2 2" xfId="5872"/>
    <cellStyle name="Normal 4 3 2 5 3 3" xfId="4285"/>
    <cellStyle name="Normal 4 3 2 5 4" xfId="2172"/>
    <cellStyle name="Normal 4 3 2 5 4 2" xfId="5349"/>
    <cellStyle name="Normal 4 3 2 5 5" xfId="3762"/>
    <cellStyle name="Normal 4 3 2 6" xfId="1329"/>
    <cellStyle name="Normal 4 3 2 6 2" xfId="2946"/>
    <cellStyle name="Normal 4 3 2 6 2 2" xfId="6123"/>
    <cellStyle name="Normal 4 3 2 6 3" xfId="4536"/>
    <cellStyle name="Normal 4 3 2 7" xfId="806"/>
    <cellStyle name="Normal 4 3 2 7 2" xfId="2423"/>
    <cellStyle name="Normal 4 3 2 7 2 2" xfId="5600"/>
    <cellStyle name="Normal 4 3 2 7 3" xfId="4013"/>
    <cellStyle name="Normal 4 3 2 8" xfId="1900"/>
    <cellStyle name="Normal 4 3 2 8 2" xfId="5077"/>
    <cellStyle name="Normal 4 3 2 9" xfId="3490"/>
    <cellStyle name="Normal 4 3 3" xfId="378"/>
    <cellStyle name="Normal 4 3 3 2" xfId="582"/>
    <cellStyle name="Normal 4 3 3 2 2" xfId="1630"/>
    <cellStyle name="Normal 4 3 3 2 2 2" xfId="3247"/>
    <cellStyle name="Normal 4 3 3 2 2 2 2" xfId="6424"/>
    <cellStyle name="Normal 4 3 3 2 2 3" xfId="4837"/>
    <cellStyle name="Normal 4 3 3 2 3" xfId="1107"/>
    <cellStyle name="Normal 4 3 3 2 3 2" xfId="2724"/>
    <cellStyle name="Normal 4 3 3 2 3 2 2" xfId="5901"/>
    <cellStyle name="Normal 4 3 3 2 3 3" xfId="4314"/>
    <cellStyle name="Normal 4 3 3 2 4" xfId="2201"/>
    <cellStyle name="Normal 4 3 3 2 4 2" xfId="5378"/>
    <cellStyle name="Normal 4 3 3 2 5" xfId="3791"/>
    <cellStyle name="Normal 4 3 3 3" xfId="1426"/>
    <cellStyle name="Normal 4 3 3 3 2" xfId="3043"/>
    <cellStyle name="Normal 4 3 3 3 2 2" xfId="6220"/>
    <cellStyle name="Normal 4 3 3 3 3" xfId="4633"/>
    <cellStyle name="Normal 4 3 3 4" xfId="903"/>
    <cellStyle name="Normal 4 3 3 4 2" xfId="2520"/>
    <cellStyle name="Normal 4 3 3 4 2 2" xfId="5697"/>
    <cellStyle name="Normal 4 3 3 4 3" xfId="4110"/>
    <cellStyle name="Normal 4 3 3 5" xfId="1997"/>
    <cellStyle name="Normal 4 3 3 5 2" xfId="5174"/>
    <cellStyle name="Normal 4 3 3 6" xfId="3587"/>
    <cellStyle name="Normal 4 3 4" xfId="459"/>
    <cellStyle name="Normal 4 3 4 2" xfId="663"/>
    <cellStyle name="Normal 4 3 4 2 2" xfId="1711"/>
    <cellStyle name="Normal 4 3 4 2 2 2" xfId="3328"/>
    <cellStyle name="Normal 4 3 4 2 2 2 2" xfId="6505"/>
    <cellStyle name="Normal 4 3 4 2 2 3" xfId="4918"/>
    <cellStyle name="Normal 4 3 4 2 3" xfId="1188"/>
    <cellStyle name="Normal 4 3 4 2 3 2" xfId="2805"/>
    <cellStyle name="Normal 4 3 4 2 3 2 2" xfId="5982"/>
    <cellStyle name="Normal 4 3 4 2 3 3" xfId="4395"/>
    <cellStyle name="Normal 4 3 4 2 4" xfId="2282"/>
    <cellStyle name="Normal 4 3 4 2 4 2" xfId="5459"/>
    <cellStyle name="Normal 4 3 4 2 5" xfId="3872"/>
    <cellStyle name="Normal 4 3 4 3" xfId="1507"/>
    <cellStyle name="Normal 4 3 4 3 2" xfId="3124"/>
    <cellStyle name="Normal 4 3 4 3 2 2" xfId="6301"/>
    <cellStyle name="Normal 4 3 4 3 3" xfId="4714"/>
    <cellStyle name="Normal 4 3 4 4" xfId="984"/>
    <cellStyle name="Normal 4 3 4 4 2" xfId="2601"/>
    <cellStyle name="Normal 4 3 4 4 2 2" xfId="5778"/>
    <cellStyle name="Normal 4 3 4 4 3" xfId="4191"/>
    <cellStyle name="Normal 4 3 4 5" xfId="2078"/>
    <cellStyle name="Normal 4 3 4 5 2" xfId="5255"/>
    <cellStyle name="Normal 4 3 4 6" xfId="3668"/>
    <cellStyle name="Normal 4 3 4 7" xfId="7762"/>
    <cellStyle name="Normal 4 3 5" xfId="323"/>
    <cellStyle name="Normal 4 3 5 2" xfId="1371"/>
    <cellStyle name="Normal 4 3 5 2 2" xfId="2988"/>
    <cellStyle name="Normal 4 3 5 2 2 2" xfId="6165"/>
    <cellStyle name="Normal 4 3 5 2 3" xfId="4578"/>
    <cellStyle name="Normal 4 3 5 3" xfId="848"/>
    <cellStyle name="Normal 4 3 5 3 2" xfId="2465"/>
    <cellStyle name="Normal 4 3 5 3 2 2" xfId="5642"/>
    <cellStyle name="Normal 4 3 5 3 3" xfId="4055"/>
    <cellStyle name="Normal 4 3 5 4" xfId="1942"/>
    <cellStyle name="Normal 4 3 5 4 2" xfId="5119"/>
    <cellStyle name="Normal 4 3 5 5" xfId="3532"/>
    <cellStyle name="Normal 4 3 6" xfId="527"/>
    <cellStyle name="Normal 4 3 6 2" xfId="1575"/>
    <cellStyle name="Normal 4 3 6 2 2" xfId="3192"/>
    <cellStyle name="Normal 4 3 6 2 2 2" xfId="6369"/>
    <cellStyle name="Normal 4 3 6 2 3" xfId="4782"/>
    <cellStyle name="Normal 4 3 6 3" xfId="1052"/>
    <cellStyle name="Normal 4 3 6 3 2" xfId="2669"/>
    <cellStyle name="Normal 4 3 6 3 2 2" xfId="5846"/>
    <cellStyle name="Normal 4 3 6 3 3" xfId="4259"/>
    <cellStyle name="Normal 4 3 6 4" xfId="2146"/>
    <cellStyle name="Normal 4 3 6 4 2" xfId="5323"/>
    <cellStyle name="Normal 4 3 6 5" xfId="3736"/>
    <cellStyle name="Normal 4 3 7" xfId="1303"/>
    <cellStyle name="Normal 4 3 7 2" xfId="2920"/>
    <cellStyle name="Normal 4 3 7 2 2" xfId="6097"/>
    <cellStyle name="Normal 4 3 7 3" xfId="4510"/>
    <cellStyle name="Normal 4 3 8" xfId="780"/>
    <cellStyle name="Normal 4 3 8 2" xfId="2397"/>
    <cellStyle name="Normal 4 3 8 2 2" xfId="5574"/>
    <cellStyle name="Normal 4 3 8 3" xfId="3987"/>
    <cellStyle name="Normal 4 3 9" xfId="1874"/>
    <cellStyle name="Normal 4 3 9 2" xfId="5051"/>
    <cellStyle name="Normal 4 4" xfId="242"/>
    <cellStyle name="Normal 4 4 2" xfId="393"/>
    <cellStyle name="Normal 4 4 2 2" xfId="597"/>
    <cellStyle name="Normal 4 4 2 2 2" xfId="1645"/>
    <cellStyle name="Normal 4 4 2 2 2 2" xfId="3262"/>
    <cellStyle name="Normal 4 4 2 2 2 2 2" xfId="6439"/>
    <cellStyle name="Normal 4 4 2 2 2 3" xfId="4852"/>
    <cellStyle name="Normal 4 4 2 2 3" xfId="1122"/>
    <cellStyle name="Normal 4 4 2 2 3 2" xfId="2739"/>
    <cellStyle name="Normal 4 4 2 2 3 2 2" xfId="5916"/>
    <cellStyle name="Normal 4 4 2 2 3 3" xfId="4329"/>
    <cellStyle name="Normal 4 4 2 2 4" xfId="2216"/>
    <cellStyle name="Normal 4 4 2 2 4 2" xfId="5393"/>
    <cellStyle name="Normal 4 4 2 2 5" xfId="3806"/>
    <cellStyle name="Normal 4 4 2 3" xfId="1441"/>
    <cellStyle name="Normal 4 4 2 3 2" xfId="3058"/>
    <cellStyle name="Normal 4 4 2 3 2 2" xfId="6235"/>
    <cellStyle name="Normal 4 4 2 3 3" xfId="4648"/>
    <cellStyle name="Normal 4 4 2 4" xfId="918"/>
    <cellStyle name="Normal 4 4 2 4 2" xfId="2535"/>
    <cellStyle name="Normal 4 4 2 4 2 2" xfId="5712"/>
    <cellStyle name="Normal 4 4 2 4 3" xfId="4125"/>
    <cellStyle name="Normal 4 4 2 5" xfId="2012"/>
    <cellStyle name="Normal 4 4 2 5 2" xfId="5189"/>
    <cellStyle name="Normal 4 4 2 6" xfId="3602"/>
    <cellStyle name="Normal 4 4 3" xfId="452"/>
    <cellStyle name="Normal 4 4 3 2" xfId="656"/>
    <cellStyle name="Normal 4 4 3 2 2" xfId="1704"/>
    <cellStyle name="Normal 4 4 3 2 2 2" xfId="3321"/>
    <cellStyle name="Normal 4 4 3 2 2 2 2" xfId="6498"/>
    <cellStyle name="Normal 4 4 3 2 2 3" xfId="4911"/>
    <cellStyle name="Normal 4 4 3 2 3" xfId="1181"/>
    <cellStyle name="Normal 4 4 3 2 3 2" xfId="2798"/>
    <cellStyle name="Normal 4 4 3 2 3 2 2" xfId="5975"/>
    <cellStyle name="Normal 4 4 3 2 3 3" xfId="4388"/>
    <cellStyle name="Normal 4 4 3 2 4" xfId="2275"/>
    <cellStyle name="Normal 4 4 3 2 4 2" xfId="5452"/>
    <cellStyle name="Normal 4 4 3 2 5" xfId="3865"/>
    <cellStyle name="Normal 4 4 3 3" xfId="1500"/>
    <cellStyle name="Normal 4 4 3 3 2" xfId="3117"/>
    <cellStyle name="Normal 4 4 3 3 2 2" xfId="6294"/>
    <cellStyle name="Normal 4 4 3 3 3" xfId="4707"/>
    <cellStyle name="Normal 4 4 3 4" xfId="977"/>
    <cellStyle name="Normal 4 4 3 4 2" xfId="2594"/>
    <cellStyle name="Normal 4 4 3 4 2 2" xfId="5771"/>
    <cellStyle name="Normal 4 4 3 4 3" xfId="4184"/>
    <cellStyle name="Normal 4 4 3 5" xfId="2071"/>
    <cellStyle name="Normal 4 4 3 5 2" xfId="5248"/>
    <cellStyle name="Normal 4 4 3 6" xfId="3661"/>
    <cellStyle name="Normal 4 4 4" xfId="316"/>
    <cellStyle name="Normal 4 4 4 2" xfId="1364"/>
    <cellStyle name="Normal 4 4 4 2 2" xfId="2981"/>
    <cellStyle name="Normal 4 4 4 2 2 2" xfId="6158"/>
    <cellStyle name="Normal 4 4 4 2 3" xfId="4571"/>
    <cellStyle name="Normal 4 4 4 3" xfId="841"/>
    <cellStyle name="Normal 4 4 4 3 2" xfId="2458"/>
    <cellStyle name="Normal 4 4 4 3 2 2" xfId="5635"/>
    <cellStyle name="Normal 4 4 4 3 3" xfId="4048"/>
    <cellStyle name="Normal 4 4 4 4" xfId="1935"/>
    <cellStyle name="Normal 4 4 4 4 2" xfId="5112"/>
    <cellStyle name="Normal 4 4 4 5" xfId="3525"/>
    <cellStyle name="Normal 4 4 5" xfId="520"/>
    <cellStyle name="Normal 4 4 5 2" xfId="1568"/>
    <cellStyle name="Normal 4 4 5 2 2" xfId="3185"/>
    <cellStyle name="Normal 4 4 5 2 2 2" xfId="6362"/>
    <cellStyle name="Normal 4 4 5 2 3" xfId="4775"/>
    <cellStyle name="Normal 4 4 5 3" xfId="1045"/>
    <cellStyle name="Normal 4 4 5 3 2" xfId="2662"/>
    <cellStyle name="Normal 4 4 5 3 2 2" xfId="5839"/>
    <cellStyle name="Normal 4 4 5 3 3" xfId="4252"/>
    <cellStyle name="Normal 4 4 5 4" xfId="2139"/>
    <cellStyle name="Normal 4 4 5 4 2" xfId="5316"/>
    <cellStyle name="Normal 4 4 5 5" xfId="3729"/>
    <cellStyle name="Normal 4 4 6" xfId="1296"/>
    <cellStyle name="Normal 4 4 6 2" xfId="2913"/>
    <cellStyle name="Normal 4 4 6 2 2" xfId="6090"/>
    <cellStyle name="Normal 4 4 6 3" xfId="4503"/>
    <cellStyle name="Normal 4 4 7" xfId="773"/>
    <cellStyle name="Normal 4 4 7 2" xfId="2390"/>
    <cellStyle name="Normal 4 4 7 2 2" xfId="5567"/>
    <cellStyle name="Normal 4 4 7 3" xfId="3980"/>
    <cellStyle name="Normal 4 4 8" xfId="1867"/>
    <cellStyle name="Normal 4 4 8 2" xfId="5044"/>
    <cellStyle name="Normal 4 4 9" xfId="3457"/>
    <cellStyle name="Normal 4 5" xfId="274"/>
    <cellStyle name="Normal 4 5 2" xfId="410"/>
    <cellStyle name="Normal 4 5 2 2" xfId="614"/>
    <cellStyle name="Normal 4 5 2 2 2" xfId="1662"/>
    <cellStyle name="Normal 4 5 2 2 2 2" xfId="3279"/>
    <cellStyle name="Normal 4 5 2 2 2 2 2" xfId="6456"/>
    <cellStyle name="Normal 4 5 2 2 2 3" xfId="4869"/>
    <cellStyle name="Normal 4 5 2 2 3" xfId="1139"/>
    <cellStyle name="Normal 4 5 2 2 3 2" xfId="2756"/>
    <cellStyle name="Normal 4 5 2 2 3 2 2" xfId="5933"/>
    <cellStyle name="Normal 4 5 2 2 3 3" xfId="4346"/>
    <cellStyle name="Normal 4 5 2 2 4" xfId="2233"/>
    <cellStyle name="Normal 4 5 2 2 4 2" xfId="5410"/>
    <cellStyle name="Normal 4 5 2 2 5" xfId="3823"/>
    <cellStyle name="Normal 4 5 2 3" xfId="1458"/>
    <cellStyle name="Normal 4 5 2 3 2" xfId="3075"/>
    <cellStyle name="Normal 4 5 2 3 2 2" xfId="6252"/>
    <cellStyle name="Normal 4 5 2 3 3" xfId="4665"/>
    <cellStyle name="Normal 4 5 2 4" xfId="935"/>
    <cellStyle name="Normal 4 5 2 4 2" xfId="2552"/>
    <cellStyle name="Normal 4 5 2 4 2 2" xfId="5729"/>
    <cellStyle name="Normal 4 5 2 4 3" xfId="4142"/>
    <cellStyle name="Normal 4 5 2 5" xfId="2029"/>
    <cellStyle name="Normal 4 5 2 5 2" xfId="5206"/>
    <cellStyle name="Normal 4 5 2 6" xfId="3619"/>
    <cellStyle name="Normal 4 5 3" xfId="478"/>
    <cellStyle name="Normal 4 5 3 2" xfId="682"/>
    <cellStyle name="Normal 4 5 3 2 2" xfId="1730"/>
    <cellStyle name="Normal 4 5 3 2 2 2" xfId="3347"/>
    <cellStyle name="Normal 4 5 3 2 2 2 2" xfId="6524"/>
    <cellStyle name="Normal 4 5 3 2 2 3" xfId="4937"/>
    <cellStyle name="Normal 4 5 3 2 3" xfId="1207"/>
    <cellStyle name="Normal 4 5 3 2 3 2" xfId="2824"/>
    <cellStyle name="Normal 4 5 3 2 3 2 2" xfId="6001"/>
    <cellStyle name="Normal 4 5 3 2 3 3" xfId="4414"/>
    <cellStyle name="Normal 4 5 3 2 4" xfId="2301"/>
    <cellStyle name="Normal 4 5 3 2 4 2" xfId="5478"/>
    <cellStyle name="Normal 4 5 3 2 5" xfId="3891"/>
    <cellStyle name="Normal 4 5 3 3" xfId="1526"/>
    <cellStyle name="Normal 4 5 3 3 2" xfId="3143"/>
    <cellStyle name="Normal 4 5 3 3 2 2" xfId="6320"/>
    <cellStyle name="Normal 4 5 3 3 3" xfId="4733"/>
    <cellStyle name="Normal 4 5 3 4" xfId="1003"/>
    <cellStyle name="Normal 4 5 3 4 2" xfId="2620"/>
    <cellStyle name="Normal 4 5 3 4 2 2" xfId="5797"/>
    <cellStyle name="Normal 4 5 3 4 3" xfId="4210"/>
    <cellStyle name="Normal 4 5 3 5" xfId="2097"/>
    <cellStyle name="Normal 4 5 3 5 2" xfId="5274"/>
    <cellStyle name="Normal 4 5 3 6" xfId="3687"/>
    <cellStyle name="Normal 4 5 4" xfId="342"/>
    <cellStyle name="Normal 4 5 4 2" xfId="1390"/>
    <cellStyle name="Normal 4 5 4 2 2" xfId="3007"/>
    <cellStyle name="Normal 4 5 4 2 2 2" xfId="6184"/>
    <cellStyle name="Normal 4 5 4 2 3" xfId="4597"/>
    <cellStyle name="Normal 4 5 4 3" xfId="867"/>
    <cellStyle name="Normal 4 5 4 3 2" xfId="2484"/>
    <cellStyle name="Normal 4 5 4 3 2 2" xfId="5661"/>
    <cellStyle name="Normal 4 5 4 3 3" xfId="4074"/>
    <cellStyle name="Normal 4 5 4 4" xfId="1961"/>
    <cellStyle name="Normal 4 5 4 4 2" xfId="5138"/>
    <cellStyle name="Normal 4 5 4 5" xfId="3551"/>
    <cellStyle name="Normal 4 5 5" xfId="546"/>
    <cellStyle name="Normal 4 5 5 2" xfId="1594"/>
    <cellStyle name="Normal 4 5 5 2 2" xfId="3211"/>
    <cellStyle name="Normal 4 5 5 2 2 2" xfId="6388"/>
    <cellStyle name="Normal 4 5 5 2 3" xfId="4801"/>
    <cellStyle name="Normal 4 5 5 3" xfId="1071"/>
    <cellStyle name="Normal 4 5 5 3 2" xfId="2688"/>
    <cellStyle name="Normal 4 5 5 3 2 2" xfId="5865"/>
    <cellStyle name="Normal 4 5 5 3 3" xfId="4278"/>
    <cellStyle name="Normal 4 5 5 4" xfId="2165"/>
    <cellStyle name="Normal 4 5 5 4 2" xfId="5342"/>
    <cellStyle name="Normal 4 5 5 5" xfId="3755"/>
    <cellStyle name="Normal 4 5 6" xfId="1322"/>
    <cellStyle name="Normal 4 5 6 2" xfId="2939"/>
    <cellStyle name="Normal 4 5 6 2 2" xfId="6116"/>
    <cellStyle name="Normal 4 5 6 3" xfId="4529"/>
    <cellStyle name="Normal 4 5 7" xfId="799"/>
    <cellStyle name="Normal 4 5 7 2" xfId="2416"/>
    <cellStyle name="Normal 4 5 7 2 2" xfId="5593"/>
    <cellStyle name="Normal 4 5 7 3" xfId="4006"/>
    <cellStyle name="Normal 4 5 8" xfId="1893"/>
    <cellStyle name="Normal 4 5 8 2" xfId="5070"/>
    <cellStyle name="Normal 4 5 9" xfId="3483"/>
    <cellStyle name="Normal 4 6" xfId="369"/>
    <cellStyle name="Normal 4 6 2" xfId="573"/>
    <cellStyle name="Normal 4 6 2 2" xfId="1621"/>
    <cellStyle name="Normal 4 6 2 2 2" xfId="3238"/>
    <cellStyle name="Normal 4 6 2 2 2 2" xfId="6415"/>
    <cellStyle name="Normal 4 6 2 2 3" xfId="4828"/>
    <cellStyle name="Normal 4 6 2 3" xfId="1098"/>
    <cellStyle name="Normal 4 6 2 3 2" xfId="2715"/>
    <cellStyle name="Normal 4 6 2 3 2 2" xfId="5892"/>
    <cellStyle name="Normal 4 6 2 3 3" xfId="4305"/>
    <cellStyle name="Normal 4 6 2 4" xfId="2192"/>
    <cellStyle name="Normal 4 6 2 4 2" xfId="5369"/>
    <cellStyle name="Normal 4 6 2 5" xfId="3782"/>
    <cellStyle name="Normal 4 6 3" xfId="1417"/>
    <cellStyle name="Normal 4 6 3 2" xfId="3034"/>
    <cellStyle name="Normal 4 6 3 2 2" xfId="6211"/>
    <cellStyle name="Normal 4 6 3 3" xfId="4624"/>
    <cellStyle name="Normal 4 6 4" xfId="894"/>
    <cellStyle name="Normal 4 6 4 2" xfId="2511"/>
    <cellStyle name="Normal 4 6 4 2 2" xfId="5688"/>
    <cellStyle name="Normal 4 6 4 3" xfId="4101"/>
    <cellStyle name="Normal 4 6 5" xfId="1988"/>
    <cellStyle name="Normal 4 6 5 2" xfId="5165"/>
    <cellStyle name="Normal 4 6 6" xfId="3578"/>
    <cellStyle name="Normal 4 6 7" xfId="7763"/>
    <cellStyle name="Normal 4 6 7 2" xfId="9576"/>
    <cellStyle name="Normal 4 6 8" xfId="8756"/>
    <cellStyle name="Normal 4 7" xfId="433"/>
    <cellStyle name="Normal 4 7 2" xfId="637"/>
    <cellStyle name="Normal 4 7 2 2" xfId="1685"/>
    <cellStyle name="Normal 4 7 2 2 2" xfId="3302"/>
    <cellStyle name="Normal 4 7 2 2 2 2" xfId="6479"/>
    <cellStyle name="Normal 4 7 2 2 3" xfId="4892"/>
    <cellStyle name="Normal 4 7 2 3" xfId="1162"/>
    <cellStyle name="Normal 4 7 2 3 2" xfId="2779"/>
    <cellStyle name="Normal 4 7 2 3 2 2" xfId="5956"/>
    <cellStyle name="Normal 4 7 2 3 3" xfId="4369"/>
    <cellStyle name="Normal 4 7 2 4" xfId="2256"/>
    <cellStyle name="Normal 4 7 2 4 2" xfId="5433"/>
    <cellStyle name="Normal 4 7 2 5" xfId="3846"/>
    <cellStyle name="Normal 4 7 3" xfId="1481"/>
    <cellStyle name="Normal 4 7 3 2" xfId="3098"/>
    <cellStyle name="Normal 4 7 3 2 2" xfId="6275"/>
    <cellStyle name="Normal 4 7 3 3" xfId="4688"/>
    <cellStyle name="Normal 4 7 4" xfId="958"/>
    <cellStyle name="Normal 4 7 4 2" xfId="2575"/>
    <cellStyle name="Normal 4 7 4 2 2" xfId="5752"/>
    <cellStyle name="Normal 4 7 4 3" xfId="4165"/>
    <cellStyle name="Normal 4 7 5" xfId="2052"/>
    <cellStyle name="Normal 4 7 5 2" xfId="5229"/>
    <cellStyle name="Normal 4 7 6" xfId="3642"/>
    <cellStyle name="Normal 4 8" xfId="297"/>
    <cellStyle name="Normal 4 8 2" xfId="1345"/>
    <cellStyle name="Normal 4 8 2 2" xfId="2962"/>
    <cellStyle name="Normal 4 8 2 2 2" xfId="6139"/>
    <cellStyle name="Normal 4 8 2 3" xfId="4552"/>
    <cellStyle name="Normal 4 8 3" xfId="822"/>
    <cellStyle name="Normal 4 8 3 2" xfId="2439"/>
    <cellStyle name="Normal 4 8 3 2 2" xfId="5616"/>
    <cellStyle name="Normal 4 8 3 3" xfId="4029"/>
    <cellStyle name="Normal 4 8 4" xfId="1916"/>
    <cellStyle name="Normal 4 8 4 2" xfId="5093"/>
    <cellStyle name="Normal 4 8 5" xfId="3506"/>
    <cellStyle name="Normal 4 8 6" xfId="7764"/>
    <cellStyle name="Normal 4 9" xfId="501"/>
    <cellStyle name="Normal 4 9 2" xfId="1549"/>
    <cellStyle name="Normal 4 9 2 2" xfId="3166"/>
    <cellStyle name="Normal 4 9 2 2 2" xfId="6343"/>
    <cellStyle name="Normal 4 9 2 3" xfId="4756"/>
    <cellStyle name="Normal 4 9 3" xfId="1026"/>
    <cellStyle name="Normal 4 9 3 2" xfId="2643"/>
    <cellStyle name="Normal 4 9 3 2 2" xfId="5820"/>
    <cellStyle name="Normal 4 9 3 3" xfId="4233"/>
    <cellStyle name="Normal 4 9 4" xfId="2120"/>
    <cellStyle name="Normal 4 9 4 2" xfId="5297"/>
    <cellStyle name="Normal 4 9 5" xfId="3710"/>
    <cellStyle name="Normal 40" xfId="7765"/>
    <cellStyle name="Normal 41" xfId="7263"/>
    <cellStyle name="Normal 42" xfId="7283"/>
    <cellStyle name="Normal 43" xfId="7262"/>
    <cellStyle name="Normal 44" xfId="7291"/>
    <cellStyle name="Normal 45" xfId="7766"/>
    <cellStyle name="Normal 46" xfId="7264"/>
    <cellStyle name="Normal 47" xfId="7266"/>
    <cellStyle name="Normal 48" xfId="7274"/>
    <cellStyle name="Normal 49" xfId="7276"/>
    <cellStyle name="Normal 5" xfId="63"/>
    <cellStyle name="Normal 5 10" xfId="1814"/>
    <cellStyle name="Normal 5 10 2" xfId="4991"/>
    <cellStyle name="Normal 5 11" xfId="3404"/>
    <cellStyle name="Normal 5 11 2" xfId="7767"/>
    <cellStyle name="Normal 5 12" xfId="7768"/>
    <cellStyle name="Normal 5 12 2" xfId="7769"/>
    <cellStyle name="Normal 5 13" xfId="7770"/>
    <cellStyle name="Normal 5 13 2" xfId="7771"/>
    <cellStyle name="Normal 5 14" xfId="7772"/>
    <cellStyle name="Normal 5 15" xfId="7773"/>
    <cellStyle name="Normal 5 16" xfId="7258"/>
    <cellStyle name="Normal 5 2" xfId="156"/>
    <cellStyle name="Normal 5 2 2" xfId="596"/>
    <cellStyle name="Normal 5 2 2 2" xfId="1644"/>
    <cellStyle name="Normal 5 2 2 2 2" xfId="3261"/>
    <cellStyle name="Normal 5 2 2 2 2 2" xfId="6438"/>
    <cellStyle name="Normal 5 2 2 2 3" xfId="4851"/>
    <cellStyle name="Normal 5 2 2 3" xfId="1121"/>
    <cellStyle name="Normal 5 2 2 3 2" xfId="2738"/>
    <cellStyle name="Normal 5 2 2 3 2 2" xfId="5915"/>
    <cellStyle name="Normal 5 2 2 3 3" xfId="4328"/>
    <cellStyle name="Normal 5 2 2 4" xfId="2215"/>
    <cellStyle name="Normal 5 2 2 4 2" xfId="5392"/>
    <cellStyle name="Normal 5 2 2 5" xfId="3805"/>
    <cellStyle name="Normal 5 2 3" xfId="392"/>
    <cellStyle name="Normal 5 2 3 2" xfId="1440"/>
    <cellStyle name="Normal 5 2 3 2 2" xfId="3057"/>
    <cellStyle name="Normal 5 2 3 2 2 2" xfId="6234"/>
    <cellStyle name="Normal 5 2 3 2 3" xfId="4647"/>
    <cellStyle name="Normal 5 2 3 3" xfId="917"/>
    <cellStyle name="Normal 5 2 3 3 2" xfId="2534"/>
    <cellStyle name="Normal 5 2 3 3 2 2" xfId="5711"/>
    <cellStyle name="Normal 5 2 3 3 3" xfId="4124"/>
    <cellStyle name="Normal 5 2 3 4" xfId="2011"/>
    <cellStyle name="Normal 5 2 3 4 2" xfId="5188"/>
    <cellStyle name="Normal 5 2 3 5" xfId="3601"/>
    <cellStyle name="Normal 5 2 4" xfId="1265"/>
    <cellStyle name="Normal 5 2 4 2" xfId="2882"/>
    <cellStyle name="Normal 5 2 4 2 2" xfId="6059"/>
    <cellStyle name="Normal 5 2 4 3" xfId="4472"/>
    <cellStyle name="Normal 5 2 5" xfId="742"/>
    <cellStyle name="Normal 5 2 5 2" xfId="2359"/>
    <cellStyle name="Normal 5 2 5 2 2" xfId="5536"/>
    <cellStyle name="Normal 5 2 5 3" xfId="3949"/>
    <cellStyle name="Normal 5 2 6" xfId="1836"/>
    <cellStyle name="Normal 5 2 6 2" xfId="5013"/>
    <cellStyle name="Normal 5 2 7" xfId="3426"/>
    <cellStyle name="Normal 5 2 7 2" xfId="7775"/>
    <cellStyle name="Normal 5 2 8" xfId="7774"/>
    <cellStyle name="Normal 5 2 8 2" xfId="9577"/>
    <cellStyle name="Normal 5 2 9" xfId="8757"/>
    <cellStyle name="Normal 5 3" xfId="446"/>
    <cellStyle name="Normal 5 3 2" xfId="650"/>
    <cellStyle name="Normal 5 3 2 2" xfId="1698"/>
    <cellStyle name="Normal 5 3 2 2 2" xfId="3315"/>
    <cellStyle name="Normal 5 3 2 2 2 2" xfId="6492"/>
    <cellStyle name="Normal 5 3 2 2 3" xfId="4905"/>
    <cellStyle name="Normal 5 3 2 3" xfId="1175"/>
    <cellStyle name="Normal 5 3 2 3 2" xfId="2792"/>
    <cellStyle name="Normal 5 3 2 3 2 2" xfId="5969"/>
    <cellStyle name="Normal 5 3 2 3 3" xfId="4382"/>
    <cellStyle name="Normal 5 3 2 4" xfId="2269"/>
    <cellStyle name="Normal 5 3 2 4 2" xfId="5446"/>
    <cellStyle name="Normal 5 3 2 5" xfId="3859"/>
    <cellStyle name="Normal 5 3 3" xfId="1494"/>
    <cellStyle name="Normal 5 3 3 2" xfId="3111"/>
    <cellStyle name="Normal 5 3 3 2 2" xfId="6288"/>
    <cellStyle name="Normal 5 3 3 3" xfId="4701"/>
    <cellStyle name="Normal 5 3 4" xfId="971"/>
    <cellStyle name="Normal 5 3 4 2" xfId="2588"/>
    <cellStyle name="Normal 5 3 4 2 2" xfId="5765"/>
    <cellStyle name="Normal 5 3 4 3" xfId="4178"/>
    <cellStyle name="Normal 5 3 5" xfId="2065"/>
    <cellStyle name="Normal 5 3 5 2" xfId="5242"/>
    <cellStyle name="Normal 5 3 6" xfId="3655"/>
    <cellStyle name="Normal 5 3 6 2" xfId="7776"/>
    <cellStyle name="Normal 5 3 7" xfId="7777"/>
    <cellStyle name="Normal 5 4" xfId="310"/>
    <cellStyle name="Normal 5 4 2" xfId="1358"/>
    <cellStyle name="Normal 5 4 2 2" xfId="2975"/>
    <cellStyle name="Normal 5 4 2 2 2" xfId="6152"/>
    <cellStyle name="Normal 5 4 2 3" xfId="4565"/>
    <cellStyle name="Normal 5 4 2 3 2" xfId="7778"/>
    <cellStyle name="Normal 5 4 2 4" xfId="7779"/>
    <cellStyle name="Normal 5 4 3" xfId="835"/>
    <cellStyle name="Normal 5 4 3 2" xfId="2452"/>
    <cellStyle name="Normal 5 4 3 2 2" xfId="5629"/>
    <cellStyle name="Normal 5 4 3 3" xfId="4042"/>
    <cellStyle name="Normal 5 4 4" xfId="1929"/>
    <cellStyle name="Normal 5 4 4 2" xfId="5106"/>
    <cellStyle name="Normal 5 4 5" xfId="3519"/>
    <cellStyle name="Normal 5 4 5 2" xfId="7780"/>
    <cellStyle name="Normal 5 4 6" xfId="7781"/>
    <cellStyle name="Normal 5 5" xfId="514"/>
    <cellStyle name="Normal 5 5 2" xfId="1562"/>
    <cellStyle name="Normal 5 5 2 2" xfId="3179"/>
    <cellStyle name="Normal 5 5 2 2 2" xfId="6356"/>
    <cellStyle name="Normal 5 5 2 3" xfId="4769"/>
    <cellStyle name="Normal 5 5 2 3 2" xfId="7782"/>
    <cellStyle name="Normal 5 5 2 4" xfId="7783"/>
    <cellStyle name="Normal 5 5 3" xfId="1039"/>
    <cellStyle name="Normal 5 5 3 2" xfId="2656"/>
    <cellStyle name="Normal 5 5 3 2 2" xfId="5833"/>
    <cellStyle name="Normal 5 5 3 3" xfId="4246"/>
    <cellStyle name="Normal 5 5 4" xfId="2133"/>
    <cellStyle name="Normal 5 5 4 2" xfId="5310"/>
    <cellStyle name="Normal 5 5 5" xfId="3723"/>
    <cellStyle name="Normal 5 5 5 2" xfId="7784"/>
    <cellStyle name="Normal 5 5 6" xfId="7785"/>
    <cellStyle name="Normal 5 6" xfId="233"/>
    <cellStyle name="Normal 5 6 2" xfId="1290"/>
    <cellStyle name="Normal 5 6 2 2" xfId="2907"/>
    <cellStyle name="Normal 5 6 2 2 2" xfId="6084"/>
    <cellStyle name="Normal 5 6 2 3" xfId="4497"/>
    <cellStyle name="Normal 5 6 2 3 2" xfId="7786"/>
    <cellStyle name="Normal 5 6 2 4" xfId="7787"/>
    <cellStyle name="Normal 5 6 3" xfId="767"/>
    <cellStyle name="Normal 5 6 3 2" xfId="2384"/>
    <cellStyle name="Normal 5 6 3 2 2" xfId="5561"/>
    <cellStyle name="Normal 5 6 3 3" xfId="3974"/>
    <cellStyle name="Normal 5 6 4" xfId="1861"/>
    <cellStyle name="Normal 5 6 4 2" xfId="5038"/>
    <cellStyle name="Normal 5 6 5" xfId="3451"/>
    <cellStyle name="Normal 5 6 5 2" xfId="7788"/>
    <cellStyle name="Normal 5 6 6" xfId="7789"/>
    <cellStyle name="Normal 5 7" xfId="1243"/>
    <cellStyle name="Normal 5 7 2" xfId="2860"/>
    <cellStyle name="Normal 5 7 2 2" xfId="6037"/>
    <cellStyle name="Normal 5 7 2 2 2" xfId="7790"/>
    <cellStyle name="Normal 5 7 2 3" xfId="7791"/>
    <cellStyle name="Normal 5 7 2 3 2" xfId="7792"/>
    <cellStyle name="Normal 5 7 2 4" xfId="7793"/>
    <cellStyle name="Normal 5 7 3" xfId="4450"/>
    <cellStyle name="Normal 5 7 3 2" xfId="7794"/>
    <cellStyle name="Normal 5 7 4" xfId="7795"/>
    <cellStyle name="Normal 5 7 4 2" xfId="7796"/>
    <cellStyle name="Normal 5 7 5" xfId="7797"/>
    <cellStyle name="Normal 5 7 5 2" xfId="7798"/>
    <cellStyle name="Normal 5 7 6" xfId="7799"/>
    <cellStyle name="Normal 5 8" xfId="720"/>
    <cellStyle name="Normal 5 8 2" xfId="2337"/>
    <cellStyle name="Normal 5 8 2 2" xfId="5514"/>
    <cellStyle name="Normal 5 8 3" xfId="3927"/>
    <cellStyle name="Normal 5 8 3 2" xfId="7800"/>
    <cellStyle name="Normal 5 8 4" xfId="7801"/>
    <cellStyle name="Normal 5 9" xfId="1753"/>
    <cellStyle name="Normal 5 9 2" xfId="7803"/>
    <cellStyle name="Normal 5 9 2 2" xfId="7804"/>
    <cellStyle name="Normal 5 9 3" xfId="7805"/>
    <cellStyle name="Normal 5 9 4" xfId="7802"/>
    <cellStyle name="Normal 5 9 5" xfId="8911"/>
    <cellStyle name="Normal 50" xfId="7268"/>
    <cellStyle name="Normal 51" xfId="7278"/>
    <cellStyle name="Normal 52" xfId="7281"/>
    <cellStyle name="Normal 53" xfId="7284"/>
    <cellStyle name="Normal 54" xfId="7285"/>
    <cellStyle name="Normal 55" xfId="7286"/>
    <cellStyle name="Normal 56" xfId="7287"/>
    <cellStyle name="Normal 57" xfId="7288"/>
    <cellStyle name="Normal 58" xfId="7289"/>
    <cellStyle name="Normal 59" xfId="7290"/>
    <cellStyle name="Normal 6" xfId="54"/>
    <cellStyle name="Normal 6 10" xfId="7806"/>
    <cellStyle name="Normal 6 10 2" xfId="7807"/>
    <cellStyle name="Normal 6 11" xfId="7808"/>
    <cellStyle name="Normal 6 11 2" xfId="7809"/>
    <cellStyle name="Normal 6 12" xfId="7810"/>
    <cellStyle name="Normal 6 12 2" xfId="7811"/>
    <cellStyle name="Normal 6 13" xfId="7812"/>
    <cellStyle name="Normal 6 13 2" xfId="7813"/>
    <cellStyle name="Normal 6 14" xfId="7814"/>
    <cellStyle name="Normal 6 2" xfId="404"/>
    <cellStyle name="Normal 6 2 2" xfId="608"/>
    <cellStyle name="Normal 6 2 2 2" xfId="1656"/>
    <cellStyle name="Normal 6 2 2 2 2" xfId="3273"/>
    <cellStyle name="Normal 6 2 2 2 2 2" xfId="6450"/>
    <cellStyle name="Normal 6 2 2 2 3" xfId="4863"/>
    <cellStyle name="Normal 6 2 2 3" xfId="1133"/>
    <cellStyle name="Normal 6 2 2 3 2" xfId="2750"/>
    <cellStyle name="Normal 6 2 2 3 2 2" xfId="5927"/>
    <cellStyle name="Normal 6 2 2 3 3" xfId="4340"/>
    <cellStyle name="Normal 6 2 2 4" xfId="2227"/>
    <cellStyle name="Normal 6 2 2 4 2" xfId="5404"/>
    <cellStyle name="Normal 6 2 2 5" xfId="3817"/>
    <cellStyle name="Normal 6 2 3" xfId="1452"/>
    <cellStyle name="Normal 6 2 3 2" xfId="3069"/>
    <cellStyle name="Normal 6 2 3 2 2" xfId="6246"/>
    <cellStyle name="Normal 6 2 3 3" xfId="4659"/>
    <cellStyle name="Normal 6 2 4" xfId="929"/>
    <cellStyle name="Normal 6 2 4 2" xfId="2546"/>
    <cellStyle name="Normal 6 2 4 2 2" xfId="5723"/>
    <cellStyle name="Normal 6 2 4 3" xfId="4136"/>
    <cellStyle name="Normal 6 2 5" xfId="2023"/>
    <cellStyle name="Normal 6 2 5 2" xfId="5200"/>
    <cellStyle name="Normal 6 2 6" xfId="3613"/>
    <cellStyle name="Normal 6 2 6 2" xfId="7815"/>
    <cellStyle name="Normal 6 2 7" xfId="7816"/>
    <cellStyle name="Normal 6 2 7 2" xfId="7817"/>
    <cellStyle name="Normal 6 2 8" xfId="7818"/>
    <cellStyle name="Normal 6 3" xfId="472"/>
    <cellStyle name="Normal 6 3 2" xfId="676"/>
    <cellStyle name="Normal 6 3 2 2" xfId="1724"/>
    <cellStyle name="Normal 6 3 2 2 2" xfId="3341"/>
    <cellStyle name="Normal 6 3 2 2 2 2" xfId="6518"/>
    <cellStyle name="Normal 6 3 2 2 3" xfId="4931"/>
    <cellStyle name="Normal 6 3 2 3" xfId="1201"/>
    <cellStyle name="Normal 6 3 2 3 2" xfId="2818"/>
    <cellStyle name="Normal 6 3 2 3 2 2" xfId="5995"/>
    <cellStyle name="Normal 6 3 2 3 3" xfId="4408"/>
    <cellStyle name="Normal 6 3 2 4" xfId="2295"/>
    <cellStyle name="Normal 6 3 2 4 2" xfId="5472"/>
    <cellStyle name="Normal 6 3 2 5" xfId="3885"/>
    <cellStyle name="Normal 6 3 3" xfId="1520"/>
    <cellStyle name="Normal 6 3 3 2" xfId="3137"/>
    <cellStyle name="Normal 6 3 3 2 2" xfId="6314"/>
    <cellStyle name="Normal 6 3 3 3" xfId="4727"/>
    <cellStyle name="Normal 6 3 4" xfId="997"/>
    <cellStyle name="Normal 6 3 4 2" xfId="2614"/>
    <cellStyle name="Normal 6 3 4 2 2" xfId="5791"/>
    <cellStyle name="Normal 6 3 4 3" xfId="4204"/>
    <cellStyle name="Normal 6 3 5" xfId="2091"/>
    <cellStyle name="Normal 6 3 5 2" xfId="5268"/>
    <cellStyle name="Normal 6 3 6" xfId="3681"/>
    <cellStyle name="Normal 6 3 6 2" xfId="7819"/>
    <cellStyle name="Normal 6 3 7" xfId="7820"/>
    <cellStyle name="Normal 6 3 7 2" xfId="7821"/>
    <cellStyle name="Normal 6 3 8" xfId="7822"/>
    <cellStyle name="Normal 6 4" xfId="336"/>
    <cellStyle name="Normal 6 4 2" xfId="1384"/>
    <cellStyle name="Normal 6 4 2 2" xfId="3001"/>
    <cellStyle name="Normal 6 4 2 2 2" xfId="6178"/>
    <cellStyle name="Normal 6 4 2 3" xfId="4591"/>
    <cellStyle name="Normal 6 4 2 3 2" xfId="7823"/>
    <cellStyle name="Normal 6 4 2 4" xfId="7824"/>
    <cellStyle name="Normal 6 4 3" xfId="861"/>
    <cellStyle name="Normal 6 4 3 2" xfId="2478"/>
    <cellStyle name="Normal 6 4 3 2 2" xfId="5655"/>
    <cellStyle name="Normal 6 4 3 3" xfId="4068"/>
    <cellStyle name="Normal 6 4 4" xfId="1955"/>
    <cellStyle name="Normal 6 4 4 2" xfId="5132"/>
    <cellStyle name="Normal 6 4 5" xfId="3545"/>
    <cellStyle name="Normal 6 4 5 2" xfId="7825"/>
    <cellStyle name="Normal 6 4 6" xfId="7826"/>
    <cellStyle name="Normal 6 4 6 2" xfId="7827"/>
    <cellStyle name="Normal 6 4 7" xfId="7828"/>
    <cellStyle name="Normal 6 5" xfId="540"/>
    <cellStyle name="Normal 6 5 2" xfId="1588"/>
    <cellStyle name="Normal 6 5 2 2" xfId="3205"/>
    <cellStyle name="Normal 6 5 2 2 2" xfId="6382"/>
    <cellStyle name="Normal 6 5 2 3" xfId="4795"/>
    <cellStyle name="Normal 6 5 2 3 2" xfId="7829"/>
    <cellStyle name="Normal 6 5 2 4" xfId="7830"/>
    <cellStyle name="Normal 6 5 3" xfId="1065"/>
    <cellStyle name="Normal 6 5 3 2" xfId="2682"/>
    <cellStyle name="Normal 6 5 3 2 2" xfId="5859"/>
    <cellStyle name="Normal 6 5 3 3" xfId="4272"/>
    <cellStyle name="Normal 6 5 4" xfId="2159"/>
    <cellStyle name="Normal 6 5 4 2" xfId="5336"/>
    <cellStyle name="Normal 6 5 5" xfId="3749"/>
    <cellStyle name="Normal 6 5 5 2" xfId="7831"/>
    <cellStyle name="Normal 6 5 6" xfId="7832"/>
    <cellStyle name="Normal 6 6" xfId="268"/>
    <cellStyle name="Normal 6 6 2" xfId="1316"/>
    <cellStyle name="Normal 6 6 2 2" xfId="2933"/>
    <cellStyle name="Normal 6 6 2 2 2" xfId="6110"/>
    <cellStyle name="Normal 6 6 2 3" xfId="4523"/>
    <cellStyle name="Normal 6 6 2 3 2" xfId="7833"/>
    <cellStyle name="Normal 6 6 2 4" xfId="7834"/>
    <cellStyle name="Normal 6 6 3" xfId="793"/>
    <cellStyle name="Normal 6 6 3 2" xfId="2410"/>
    <cellStyle name="Normal 6 6 3 2 2" xfId="5587"/>
    <cellStyle name="Normal 6 6 3 3" xfId="4000"/>
    <cellStyle name="Normal 6 6 4" xfId="1887"/>
    <cellStyle name="Normal 6 6 4 2" xfId="5064"/>
    <cellStyle name="Normal 6 6 5" xfId="3477"/>
    <cellStyle name="Normal 6 6 5 2" xfId="7835"/>
    <cellStyle name="Normal 6 6 6" xfId="7836"/>
    <cellStyle name="Normal 6 7" xfId="7837"/>
    <cellStyle name="Normal 6 7 2" xfId="7838"/>
    <cellStyle name="Normal 6 7 2 2" xfId="7839"/>
    <cellStyle name="Normal 6 7 2 2 2" xfId="7840"/>
    <cellStyle name="Normal 6 7 2 3" xfId="7841"/>
    <cellStyle name="Normal 6 7 2 3 2" xfId="7842"/>
    <cellStyle name="Normal 6 7 2 4" xfId="7843"/>
    <cellStyle name="Normal 6 7 3" xfId="7844"/>
    <cellStyle name="Normal 6 7 3 2" xfId="7845"/>
    <cellStyle name="Normal 6 7 4" xfId="7846"/>
    <cellStyle name="Normal 6 7 4 2" xfId="7847"/>
    <cellStyle name="Normal 6 7 5" xfId="7848"/>
    <cellStyle name="Normal 6 7 5 2" xfId="7849"/>
    <cellStyle name="Normal 6 7 6" xfId="7850"/>
    <cellStyle name="Normal 6 8" xfId="7851"/>
    <cellStyle name="Normal 6 8 2" xfId="7852"/>
    <cellStyle name="Normal 6 8 2 2" xfId="7853"/>
    <cellStyle name="Normal 6 8 3" xfId="7854"/>
    <cellStyle name="Normal 6 8 3 2" xfId="7855"/>
    <cellStyle name="Normal 6 8 4" xfId="7856"/>
    <cellStyle name="Normal 6 9" xfId="7857"/>
    <cellStyle name="Normal 6 9 2" xfId="7858"/>
    <cellStyle name="Normal 6 9 2 2" xfId="7859"/>
    <cellStyle name="Normal 6 9 3" xfId="7860"/>
    <cellStyle name="Normal 60" xfId="7292"/>
    <cellStyle name="Normal 61" xfId="7265"/>
    <cellStyle name="Normal 62" xfId="7267"/>
    <cellStyle name="Normal 63" xfId="7269"/>
    <cellStyle name="Normal 64" xfId="7270"/>
    <cellStyle name="Normal 65" xfId="7271"/>
    <cellStyle name="Normal 66" xfId="7272"/>
    <cellStyle name="Normal 67" xfId="7273"/>
    <cellStyle name="Normal 68" xfId="7861"/>
    <cellStyle name="Normal 69" xfId="7277"/>
    <cellStyle name="Normal 7" xfId="55"/>
    <cellStyle name="Normal 7 10" xfId="7862"/>
    <cellStyle name="Normal 7 2" xfId="165"/>
    <cellStyle name="Normal 7 2 2" xfId="7864"/>
    <cellStyle name="Normal 7 2 2 2" xfId="7865"/>
    <cellStyle name="Normal 7 2 2 2 2" xfId="8758"/>
    <cellStyle name="Normal 7 2 2 3" xfId="7866"/>
    <cellStyle name="Normal 7 2 3" xfId="7867"/>
    <cellStyle name="Normal 7 2 3 2" xfId="7868"/>
    <cellStyle name="Normal 7 2 3 2 2" xfId="7869"/>
    <cellStyle name="Normal 7 2 3 3" xfId="7870"/>
    <cellStyle name="Normal 7 2 4" xfId="7871"/>
    <cellStyle name="Normal 7 2 4 2" xfId="8759"/>
    <cellStyle name="Normal 7 2 5" xfId="7872"/>
    <cellStyle name="Normal 7 2 6" xfId="7863"/>
    <cellStyle name="Normal 7 3" xfId="7873"/>
    <cellStyle name="Normal 7 3 2" xfId="7874"/>
    <cellStyle name="Normal 7 3 2 2" xfId="7875"/>
    <cellStyle name="Normal 7 3 3" xfId="7876"/>
    <cellStyle name="Normal 7 3 3 2" xfId="7877"/>
    <cellStyle name="Normal 7 3 4" xfId="7878"/>
    <cellStyle name="Normal 7 3 4 2" xfId="7879"/>
    <cellStyle name="Normal 7 3 5" xfId="7880"/>
    <cellStyle name="Normal 7 4" xfId="7881"/>
    <cellStyle name="Normal 7 4 2" xfId="7882"/>
    <cellStyle name="Normal 7 4 2 2" xfId="7883"/>
    <cellStyle name="Normal 7 4 3" xfId="7884"/>
    <cellStyle name="Normal 7 4 3 2" xfId="7885"/>
    <cellStyle name="Normal 7 4 4" xfId="7886"/>
    <cellStyle name="Normal 7 5" xfId="7887"/>
    <cellStyle name="Normal 7 5 2" xfId="7888"/>
    <cellStyle name="Normal 7 6" xfId="7889"/>
    <cellStyle name="Normal 7 6 2" xfId="7890"/>
    <cellStyle name="Normal 7 7" xfId="7891"/>
    <cellStyle name="Normal 7 7 2" xfId="7892"/>
    <cellStyle name="Normal 7 8" xfId="7893"/>
    <cellStyle name="Normal 7 8 2" xfId="7894"/>
    <cellStyle name="Normal 7 9" xfId="7895"/>
    <cellStyle name="Normal 70" xfId="7275"/>
    <cellStyle name="Normal 71" xfId="7279"/>
    <cellStyle name="Normal 72" xfId="7280"/>
    <cellStyle name="Normal 73" xfId="7282"/>
    <cellStyle name="Normal 74" xfId="8103"/>
    <cellStyle name="Normal 75" xfId="8104"/>
    <cellStyle name="Normal 76" xfId="8105"/>
    <cellStyle name="Normal 77" xfId="8106"/>
    <cellStyle name="Normal 78" xfId="8107"/>
    <cellStyle name="Normal 79" xfId="8108"/>
    <cellStyle name="Normal 8" xfId="117"/>
    <cellStyle name="Normal 8 10" xfId="7896"/>
    <cellStyle name="Normal 8 2" xfId="157"/>
    <cellStyle name="Normal 8 2 2" xfId="1266"/>
    <cellStyle name="Normal 8 2 2 2" xfId="2883"/>
    <cellStyle name="Normal 8 2 2 2 2" xfId="6060"/>
    <cellStyle name="Normal 8 2 2 3" xfId="4473"/>
    <cellStyle name="Normal 8 2 3" xfId="743"/>
    <cellStyle name="Normal 8 2 3 2" xfId="2360"/>
    <cellStyle name="Normal 8 2 3 2 2" xfId="5537"/>
    <cellStyle name="Normal 8 2 3 3" xfId="3950"/>
    <cellStyle name="Normal 8 2 4" xfId="1837"/>
    <cellStyle name="Normal 8 2 4 2" xfId="5014"/>
    <cellStyle name="Normal 8 2 5" xfId="3427"/>
    <cellStyle name="Normal 8 3" xfId="1244"/>
    <cellStyle name="Normal 8 3 2" xfId="2861"/>
    <cellStyle name="Normal 8 3 2 2" xfId="6038"/>
    <cellStyle name="Normal 8 3 3" xfId="4451"/>
    <cellStyle name="Normal 8 3 3 2" xfId="7897"/>
    <cellStyle name="Normal 8 3 4" xfId="7898"/>
    <cellStyle name="Normal 8 4" xfId="721"/>
    <cellStyle name="Normal 8 4 2" xfId="2338"/>
    <cellStyle name="Normal 8 4 2 2" xfId="5515"/>
    <cellStyle name="Normal 8 4 3" xfId="3928"/>
    <cellStyle name="Normal 8 5" xfId="1756"/>
    <cellStyle name="Normal 8 5 2" xfId="3370"/>
    <cellStyle name="Normal 8 5 2 2" xfId="6547"/>
    <cellStyle name="Normal 8 5 3" xfId="4960"/>
    <cellStyle name="Normal 8 6" xfId="1790"/>
    <cellStyle name="Normal 8 6 2" xfId="3381"/>
    <cellStyle name="Normal 8 6 2 2" xfId="6556"/>
    <cellStyle name="Normal 8 6 3" xfId="4969"/>
    <cellStyle name="Normal 8 7" xfId="1815"/>
    <cellStyle name="Normal 8 7 2" xfId="4992"/>
    <cellStyle name="Normal 8 8" xfId="3405"/>
    <cellStyle name="Normal 8 9" xfId="6567"/>
    <cellStyle name="Normal 80" xfId="8109"/>
    <cellStyle name="Normal 81" xfId="8110"/>
    <cellStyle name="Normal 82" xfId="8111"/>
    <cellStyle name="Normal 83" xfId="8112"/>
    <cellStyle name="Normal 84" xfId="8113"/>
    <cellStyle name="Normal 85" xfId="8114"/>
    <cellStyle name="Normal 86" xfId="8115"/>
    <cellStyle name="Normal 87" xfId="8116"/>
    <cellStyle name="Normal 88" xfId="8117"/>
    <cellStyle name="Normal 89" xfId="8122"/>
    <cellStyle name="Normal 9" xfId="137"/>
    <cellStyle name="Normal 9 2" xfId="159"/>
    <cellStyle name="Normal 9 2 2" xfId="1268"/>
    <cellStyle name="Normal 9 2 2 2" xfId="2885"/>
    <cellStyle name="Normal 9 2 2 2 2" xfId="6062"/>
    <cellStyle name="Normal 9 2 2 3" xfId="4475"/>
    <cellStyle name="Normal 9 2 3" xfId="745"/>
    <cellStyle name="Normal 9 2 3 2" xfId="2362"/>
    <cellStyle name="Normal 9 2 3 2 2" xfId="5539"/>
    <cellStyle name="Normal 9 2 3 3" xfId="3952"/>
    <cellStyle name="Normal 9 2 4" xfId="1839"/>
    <cellStyle name="Normal 9 2 4 2" xfId="5016"/>
    <cellStyle name="Normal 9 2 5" xfId="3429"/>
    <cellStyle name="Normal 9 3" xfId="1246"/>
    <cellStyle name="Normal 9 3 2" xfId="2863"/>
    <cellStyle name="Normal 9 3 2 2" xfId="6040"/>
    <cellStyle name="Normal 9 3 3" xfId="4453"/>
    <cellStyle name="Normal 9 4" xfId="723"/>
    <cellStyle name="Normal 9 4 2" xfId="2340"/>
    <cellStyle name="Normal 9 4 2 2" xfId="5517"/>
    <cellStyle name="Normal 9 4 3" xfId="3930"/>
    <cellStyle name="Normal 9 5" xfId="1773"/>
    <cellStyle name="Normal 9 5 2" xfId="3372"/>
    <cellStyle name="Normal 9 5 2 2" xfId="6549"/>
    <cellStyle name="Normal 9 5 3" xfId="4962"/>
    <cellStyle name="Normal 9 6" xfId="1792"/>
    <cellStyle name="Normal 9 6 2" xfId="3383"/>
    <cellStyle name="Normal 9 6 2 2" xfId="6558"/>
    <cellStyle name="Normal 9 6 3" xfId="4971"/>
    <cellStyle name="Normal 9 7" xfId="1817"/>
    <cellStyle name="Normal 9 7 2" xfId="4994"/>
    <cellStyle name="Normal 9 8" xfId="3407"/>
    <cellStyle name="Normal 9 9" xfId="6569"/>
    <cellStyle name="Normal 90" xfId="8123"/>
    <cellStyle name="Normal 91" xfId="8125"/>
    <cellStyle name="Normal 92" xfId="8124"/>
    <cellStyle name="Normal 93" xfId="8132"/>
    <cellStyle name="Normal 93 2" xfId="8139"/>
    <cellStyle name="Normal 93 2 2" xfId="8783"/>
    <cellStyle name="Normal 93 3" xfId="8776"/>
    <cellStyle name="Normal 94" xfId="8138"/>
    <cellStyle name="Normal 94 2" xfId="8145"/>
    <cellStyle name="Normal 94 2 2" xfId="8789"/>
    <cellStyle name="Normal 94 3" xfId="8782"/>
    <cellStyle name="Normal 95" xfId="8136"/>
    <cellStyle name="Normal 95 2" xfId="8143"/>
    <cellStyle name="Normal 95 2 2" xfId="8787"/>
    <cellStyle name="Normal 95 3" xfId="8780"/>
    <cellStyle name="Normal 96" xfId="8137"/>
    <cellStyle name="Normal 96 2" xfId="8144"/>
    <cellStyle name="Normal 96 2 2" xfId="8788"/>
    <cellStyle name="Normal 96 3" xfId="8781"/>
    <cellStyle name="Normal 97" xfId="8135"/>
    <cellStyle name="Normal 97 2" xfId="8142"/>
    <cellStyle name="Normal 97 2 2" xfId="8786"/>
    <cellStyle name="Normal 97 3" xfId="8779"/>
    <cellStyle name="Normal 98" xfId="8133"/>
    <cellStyle name="Normal 98 2" xfId="8140"/>
    <cellStyle name="Normal 98 2 2" xfId="8784"/>
    <cellStyle name="Normal 98 3" xfId="8777"/>
    <cellStyle name="Normal 99" xfId="8134"/>
    <cellStyle name="Normal 99 2" xfId="8141"/>
    <cellStyle name="Normal 99 2 2" xfId="8785"/>
    <cellStyle name="Normal 99 3" xfId="8778"/>
    <cellStyle name="Normal GHG Textfiels Bold" xfId="1768"/>
    <cellStyle name="Normal GHG-Shade" xfId="1769"/>
    <cellStyle name="Normal GHG-Shade 2" xfId="8916"/>
    <cellStyle name="Note 2" xfId="7899"/>
    <cellStyle name="Note 2 10" xfId="31918"/>
    <cellStyle name="Note 2 11" xfId="38983"/>
    <cellStyle name="Note 2 2" xfId="7900"/>
    <cellStyle name="Note 2 2 2" xfId="8167"/>
    <cellStyle name="Note 2 2 2 2" xfId="8810"/>
    <cellStyle name="Note 2 2 2 2 2" xfId="13096"/>
    <cellStyle name="Note 2 2 2 2 2 2" xfId="22364"/>
    <cellStyle name="Note 2 2 2 2 2 3" xfId="37480"/>
    <cellStyle name="Note 2 2 2 2 2 4" xfId="42942"/>
    <cellStyle name="Note 2 2 2 2 3" xfId="15928"/>
    <cellStyle name="Note 2 2 2 2 3 2" xfId="32038"/>
    <cellStyle name="Note 2 2 2 2 3 3" xfId="47129"/>
    <cellStyle name="Note 2 2 2 2 4" xfId="26680"/>
    <cellStyle name="Note 2 2 2 2 5" xfId="40108"/>
    <cellStyle name="Note 2 2 2 3" xfId="9606"/>
    <cellStyle name="Note 2 2 2 3 2" xfId="13843"/>
    <cellStyle name="Note 2 2 2 3 2 2" xfId="22366"/>
    <cellStyle name="Note 2 2 2 3 2 3" xfId="33521"/>
    <cellStyle name="Note 2 2 2 3 2 4" xfId="48199"/>
    <cellStyle name="Note 2 2 2 3 3" xfId="16580"/>
    <cellStyle name="Note 2 2 2 3 3 2" xfId="21606"/>
    <cellStyle name="Note 2 2 2 3 3 3" xfId="39059"/>
    <cellStyle name="Note 2 2 2 3 4" xfId="37295"/>
    <cellStyle name="Note 2 2 2 3 5" xfId="43623"/>
    <cellStyle name="Note 2 2 2 4" xfId="11163"/>
    <cellStyle name="Note 2 2 2 4 2" xfId="22367"/>
    <cellStyle name="Note 2 2 2 4 3" xfId="34634"/>
    <cellStyle name="Note 2 2 2 4 4" xfId="48379"/>
    <cellStyle name="Note 2 2 2 5" xfId="12518"/>
    <cellStyle name="Note 2 2 2 5 2" xfId="22368"/>
    <cellStyle name="Note 2 2 2 5 3" xfId="32735"/>
    <cellStyle name="Note 2 2 2 5 4" xfId="43926"/>
    <cellStyle name="Note 2 2 2 6" xfId="15350"/>
    <cellStyle name="Note 2 2 2 6 2" xfId="35620"/>
    <cellStyle name="Note 2 2 2 6 3" xfId="43964"/>
    <cellStyle name="Note 2 2 2 7" xfId="31847"/>
    <cellStyle name="Note 2 2 2 8" xfId="40477"/>
    <cellStyle name="Note 2 2 3" xfId="8761"/>
    <cellStyle name="Note 2 2 3 2" xfId="13073"/>
    <cellStyle name="Note 2 2 3 2 2" xfId="22369"/>
    <cellStyle name="Note 2 2 3 2 3" xfId="35074"/>
    <cellStyle name="Note 2 2 3 2 4" xfId="40526"/>
    <cellStyle name="Note 2 2 3 3" xfId="15905"/>
    <cellStyle name="Note 2 2 3 3 2" xfId="32024"/>
    <cellStyle name="Note 2 2 3 3 3" xfId="45742"/>
    <cellStyle name="Note 2 2 3 4" xfId="21975"/>
    <cellStyle name="Note 2 2 3 5" xfId="40333"/>
    <cellStyle name="Note 2 2 4" xfId="9579"/>
    <cellStyle name="Note 2 2 4 2" xfId="13820"/>
    <cellStyle name="Note 2 2 4 2 2" xfId="22370"/>
    <cellStyle name="Note 2 2 4 2 3" xfId="33861"/>
    <cellStyle name="Note 2 2 4 2 4" xfId="43004"/>
    <cellStyle name="Note 2 2 4 3" xfId="16557"/>
    <cellStyle name="Note 2 2 4 3 2" xfId="32374"/>
    <cellStyle name="Note 2 2 4 3 3" xfId="41621"/>
    <cellStyle name="Note 2 2 4 4" xfId="38263"/>
    <cellStyle name="Note 2 2 4 5" xfId="42353"/>
    <cellStyle name="Note 2 2 5" xfId="11140"/>
    <cellStyle name="Note 2 2 5 2" xfId="22372"/>
    <cellStyle name="Note 2 2 5 3" xfId="32986"/>
    <cellStyle name="Note 2 2 5 4" xfId="45233"/>
    <cellStyle name="Note 2 2 6" xfId="12495"/>
    <cellStyle name="Note 2 2 6 2" xfId="22373"/>
    <cellStyle name="Note 2 2 6 3" xfId="35846"/>
    <cellStyle name="Note 2 2 6 4" xfId="41659"/>
    <cellStyle name="Note 2 2 7" xfId="15327"/>
    <cellStyle name="Note 2 2 7 2" xfId="35959"/>
    <cellStyle name="Note 2 2 7 3" xfId="43269"/>
    <cellStyle name="Note 2 2 8" xfId="22002"/>
    <cellStyle name="Note 2 2 9" xfId="40106"/>
    <cellStyle name="Note 2 3" xfId="8121"/>
    <cellStyle name="Note 2 4" xfId="8168"/>
    <cellStyle name="Note 2 4 2" xfId="8811"/>
    <cellStyle name="Note 2 4 2 2" xfId="13097"/>
    <cellStyle name="Note 2 4 2 2 2" xfId="22374"/>
    <cellStyle name="Note 2 4 2 2 3" xfId="35141"/>
    <cellStyle name="Note 2 4 2 2 4" xfId="41257"/>
    <cellStyle name="Note 2 4 2 3" xfId="15929"/>
    <cellStyle name="Note 2 4 2 3 2" xfId="32039"/>
    <cellStyle name="Note 2 4 2 3 3" xfId="44822"/>
    <cellStyle name="Note 2 4 2 4" xfId="21729"/>
    <cellStyle name="Note 2 4 2 5" xfId="40100"/>
    <cellStyle name="Note 2 4 3" xfId="9607"/>
    <cellStyle name="Note 2 4 3 2" xfId="13844"/>
    <cellStyle name="Note 2 4 3 2 2" xfId="22375"/>
    <cellStyle name="Note 2 4 3 2 3" xfId="36684"/>
    <cellStyle name="Note 2 4 3 2 4" xfId="42498"/>
    <cellStyle name="Note 2 4 3 3" xfId="16581"/>
    <cellStyle name="Note 2 4 3 3 2" xfId="22222"/>
    <cellStyle name="Note 2 4 3 3 3" xfId="39181"/>
    <cellStyle name="Note 2 4 3 4" xfId="38331"/>
    <cellStyle name="Note 2 4 3 5" xfId="44741"/>
    <cellStyle name="Note 2 4 4" xfId="11164"/>
    <cellStyle name="Note 2 4 4 2" xfId="22376"/>
    <cellStyle name="Note 2 4 4 3" xfId="33052"/>
    <cellStyle name="Note 2 4 4 4" xfId="43945"/>
    <cellStyle name="Note 2 4 5" xfId="12519"/>
    <cellStyle name="Note 2 4 5 2" xfId="22377"/>
    <cellStyle name="Note 2 4 5 3" xfId="35898"/>
    <cellStyle name="Note 2 4 5 4" xfId="43235"/>
    <cellStyle name="Note 2 4 6" xfId="15351"/>
    <cellStyle name="Note 2 4 6 2" xfId="37228"/>
    <cellStyle name="Note 2 4 6 3" xfId="41390"/>
    <cellStyle name="Note 2 4 7" xfId="22071"/>
    <cellStyle name="Note 2 4 8" xfId="39692"/>
    <cellStyle name="Note 2 5" xfId="8760"/>
    <cellStyle name="Note 2 5 2" xfId="13072"/>
    <cellStyle name="Note 2 5 2 2" xfId="22379"/>
    <cellStyle name="Note 2 5 2 3" xfId="37423"/>
    <cellStyle name="Note 2 5 2 4" xfId="47644"/>
    <cellStyle name="Note 2 5 3" xfId="15904"/>
    <cellStyle name="Note 2 5 3 2" xfId="32023"/>
    <cellStyle name="Note 2 5 3 3" xfId="42300"/>
    <cellStyle name="Note 2 5 4" xfId="31944"/>
    <cellStyle name="Note 2 5 5" xfId="40034"/>
    <cellStyle name="Note 2 6" xfId="9578"/>
    <cellStyle name="Note 2 6 2" xfId="13819"/>
    <cellStyle name="Note 2 6 2 2" xfId="22380"/>
    <cellStyle name="Note 2 6 2 3" xfId="35443"/>
    <cellStyle name="Note 2 6 2 4" xfId="38932"/>
    <cellStyle name="Note 2 6 3" xfId="16556"/>
    <cellStyle name="Note 2 6 3 2" xfId="32111"/>
    <cellStyle name="Note 2 6 3 3" xfId="40122"/>
    <cellStyle name="Note 2 6 4" xfId="37227"/>
    <cellStyle name="Note 2 6 5" xfId="41262"/>
    <cellStyle name="Note 2 7" xfId="11139"/>
    <cellStyle name="Note 2 7 2" xfId="22381"/>
    <cellStyle name="Note 2 7 3" xfId="34568"/>
    <cellStyle name="Note 2 7 4" xfId="42101"/>
    <cellStyle name="Note 2 8" xfId="12494"/>
    <cellStyle name="Note 2 8 2" xfId="22382"/>
    <cellStyle name="Note 2 8 3" xfId="32683"/>
    <cellStyle name="Note 2 8 4" xfId="45491"/>
    <cellStyle name="Note 2 9" xfId="15326"/>
    <cellStyle name="Note 2 9 2" xfId="32796"/>
    <cellStyle name="Note 2 9 3" xfId="41721"/>
    <cellStyle name="Output" xfId="7228" builtinId="21" customBuiltin="1"/>
    <cellStyle name="Output 2" xfId="57"/>
    <cellStyle name="Output 2 10" xfId="7212"/>
    <cellStyle name="Output 2 10 2" xfId="9553"/>
    <cellStyle name="Output 2 10 2 2" xfId="13808"/>
    <cellStyle name="Output 2 10 2 2 2" xfId="22383"/>
    <cellStyle name="Output 2 10 2 2 3" xfId="33657"/>
    <cellStyle name="Output 2 10 2 2 4" xfId="40414"/>
    <cellStyle name="Output 2 10 2 3" xfId="16545"/>
    <cellStyle name="Output 2 10 2 3 2" xfId="22206"/>
    <cellStyle name="Output 2 10 2 3 3" xfId="39907"/>
    <cellStyle name="Output 2 10 2 4" xfId="27605"/>
    <cellStyle name="Output 2 10 2 5" xfId="40411"/>
    <cellStyle name="Output 2 10 3" xfId="11128"/>
    <cellStyle name="Output 2 10 3 2" xfId="22384"/>
    <cellStyle name="Output 2 10 3 3" xfId="34772"/>
    <cellStyle name="Output 2 10 3 4" xfId="41782"/>
    <cellStyle name="Output 2 10 4" xfId="12483"/>
    <cellStyle name="Output 2 10 4 2" xfId="22385"/>
    <cellStyle name="Output 2 10 4 3" xfId="35982"/>
    <cellStyle name="Output 2 10 4 4" xfId="46476"/>
    <cellStyle name="Output 2 10 5" xfId="15315"/>
    <cellStyle name="Output 2 10 5 2" xfId="35756"/>
    <cellStyle name="Output 2 10 5 3" xfId="45522"/>
    <cellStyle name="Output 2 10 6" xfId="24607"/>
    <cellStyle name="Output 2 10 7" xfId="39857"/>
    <cellStyle name="Output 2 11" xfId="7189"/>
    <cellStyle name="Output 2 11 2" xfId="9530"/>
    <cellStyle name="Output 2 11 2 2" xfId="13785"/>
    <cellStyle name="Output 2 11 2 2 2" xfId="22387"/>
    <cellStyle name="Output 2 11 2 2 3" xfId="37803"/>
    <cellStyle name="Output 2 11 2 2 4" xfId="46665"/>
    <cellStyle name="Output 2 11 2 3" xfId="16522"/>
    <cellStyle name="Output 2 11 2 3 2" xfId="38724"/>
    <cellStyle name="Output 2 11 2 3 3" xfId="46464"/>
    <cellStyle name="Output 2 11 2 4" xfId="34173"/>
    <cellStyle name="Output 2 11 2 5" xfId="45643"/>
    <cellStyle name="Output 2 11 3" xfId="11105"/>
    <cellStyle name="Output 2 11 3 2" xfId="22388"/>
    <cellStyle name="Output 2 11 3 3" xfId="33122"/>
    <cellStyle name="Output 2 11 3 4" xfId="42170"/>
    <cellStyle name="Output 2 11 4" xfId="12460"/>
    <cellStyle name="Output 2 11 4 2" xfId="22389"/>
    <cellStyle name="Output 2 11 4 3" xfId="36050"/>
    <cellStyle name="Output 2 11 4 4" xfId="47721"/>
    <cellStyle name="Output 2 11 5" xfId="15292"/>
    <cellStyle name="Output 2 11 5 2" xfId="38306"/>
    <cellStyle name="Output 2 11 5 3" xfId="48396"/>
    <cellStyle name="Output 2 11 6" xfId="25795"/>
    <cellStyle name="Output 2 11 7" xfId="41572"/>
    <cellStyle name="Output 2 12" xfId="8303"/>
    <cellStyle name="Output 2 12 2" xfId="9741"/>
    <cellStyle name="Output 2 12 2 2" xfId="13978"/>
    <cellStyle name="Output 2 12 2 2 2" xfId="22390"/>
    <cellStyle name="Output 2 12 2 2 3" xfId="36264"/>
    <cellStyle name="Output 2 12 2 2 4" xfId="43922"/>
    <cellStyle name="Output 2 12 2 3" xfId="16715"/>
    <cellStyle name="Output 2 12 2 3 2" xfId="32361"/>
    <cellStyle name="Output 2 12 2 3 3" xfId="39168"/>
    <cellStyle name="Output 2 12 2 4" xfId="32914"/>
    <cellStyle name="Output 2 12 2 5" xfId="43817"/>
    <cellStyle name="Output 2 12 3" xfId="11298"/>
    <cellStyle name="Output 2 12 3 2" xfId="22391"/>
    <cellStyle name="Output 2 12 3 3" xfId="34895"/>
    <cellStyle name="Output 2 12 3 4" xfId="41256"/>
    <cellStyle name="Output 2 12 4" xfId="12653"/>
    <cellStyle name="Output 2 12 4 2" xfId="22392"/>
    <cellStyle name="Output 2 12 4 3" xfId="33691"/>
    <cellStyle name="Output 2 12 4 4" xfId="46669"/>
    <cellStyle name="Output 2 12 5" xfId="15485"/>
    <cellStyle name="Output 2 12 5 2" xfId="36000"/>
    <cellStyle name="Output 2 12 5 3" xfId="47811"/>
    <cellStyle name="Output 2 12 6" xfId="22153"/>
    <cellStyle name="Output 2 12 7" xfId="40368"/>
    <cellStyle name="Output 2 13" xfId="8438"/>
    <cellStyle name="Output 2 13 2" xfId="9874"/>
    <cellStyle name="Output 2 13 2 2" xfId="14111"/>
    <cellStyle name="Output 2 13 2 2 2" xfId="22394"/>
    <cellStyle name="Output 2 13 2 2 3" xfId="34330"/>
    <cellStyle name="Output 2 13 2 2 4" xfId="43031"/>
    <cellStyle name="Output 2 13 2 3" xfId="16848"/>
    <cellStyle name="Output 2 13 2 3 2" xfId="22058"/>
    <cellStyle name="Output 2 13 2 3 3" xfId="42457"/>
    <cellStyle name="Output 2 13 2 4" xfId="34439"/>
    <cellStyle name="Output 2 13 2 5" xfId="45845"/>
    <cellStyle name="Output 2 13 3" xfId="11431"/>
    <cellStyle name="Output 2 13 3 2" xfId="22395"/>
    <cellStyle name="Output 2 13 3 3" xfId="36217"/>
    <cellStyle name="Output 2 13 3 4" xfId="40595"/>
    <cellStyle name="Output 2 13 4" xfId="12786"/>
    <cellStyle name="Output 2 13 4 2" xfId="22396"/>
    <cellStyle name="Output 2 13 4 3" xfId="34947"/>
    <cellStyle name="Output 2 13 4 4" xfId="40746"/>
    <cellStyle name="Output 2 13 5" xfId="15618"/>
    <cellStyle name="Output 2 13 5 2" xfId="38534"/>
    <cellStyle name="Output 2 13 5 3" xfId="38977"/>
    <cellStyle name="Output 2 13 6" xfId="38215"/>
    <cellStyle name="Output 2 13 7" xfId="41901"/>
    <cellStyle name="Output 2 14" xfId="8455"/>
    <cellStyle name="Output 2 14 2" xfId="9891"/>
    <cellStyle name="Output 2 14 2 2" xfId="14128"/>
    <cellStyle name="Output 2 14 2 2 2" xfId="22398"/>
    <cellStyle name="Output 2 14 2 2 3" xfId="35470"/>
    <cellStyle name="Output 2 14 2 2 4" xfId="44910"/>
    <cellStyle name="Output 2 14 2 3" xfId="16865"/>
    <cellStyle name="Output 2 14 2 3 2" xfId="32126"/>
    <cellStyle name="Output 2 14 2 3 3" xfId="39702"/>
    <cellStyle name="Output 2 14 2 4" xfId="33832"/>
    <cellStyle name="Output 2 14 2 5" xfId="47304"/>
    <cellStyle name="Output 2 14 3" xfId="11448"/>
    <cellStyle name="Output 2 14 3 2" xfId="22399"/>
    <cellStyle name="Output 2 14 3 3" xfId="36033"/>
    <cellStyle name="Output 2 14 3 4" xfId="48404"/>
    <cellStyle name="Output 2 14 4" xfId="12803"/>
    <cellStyle name="Output 2 14 4 2" xfId="22400"/>
    <cellStyle name="Output 2 14 4 3" xfId="35735"/>
    <cellStyle name="Output 2 14 4 4" xfId="45538"/>
    <cellStyle name="Output 2 14 5" xfId="15635"/>
    <cellStyle name="Output 2 14 5 2" xfId="27966"/>
    <cellStyle name="Output 2 14 5 3" xfId="41534"/>
    <cellStyle name="Output 2 14 6" xfId="32910"/>
    <cellStyle name="Output 2 14 7" xfId="46613"/>
    <cellStyle name="Output 2 15" xfId="8571"/>
    <cellStyle name="Output 2 15 2" xfId="10007"/>
    <cellStyle name="Output 2 15 2 2" xfId="14244"/>
    <cellStyle name="Output 2 15 2 2 2" xfId="22402"/>
    <cellStyle name="Output 2 15 2 2 3" xfId="35966"/>
    <cellStyle name="Output 2 15 2 2 4" xfId="43366"/>
    <cellStyle name="Output 2 15 2 3" xfId="16981"/>
    <cellStyle name="Output 2 15 2 3 2" xfId="38779"/>
    <cellStyle name="Output 2 15 2 3 3" xfId="48385"/>
    <cellStyle name="Output 2 15 2 4" xfId="37247"/>
    <cellStyle name="Output 2 15 2 5" xfId="48198"/>
    <cellStyle name="Output 2 15 3" xfId="11564"/>
    <cellStyle name="Output 2 15 3 2" xfId="22403"/>
    <cellStyle name="Output 2 15 3 3" xfId="34222"/>
    <cellStyle name="Output 2 15 3 4" xfId="46541"/>
    <cellStyle name="Output 2 15 4" xfId="12919"/>
    <cellStyle name="Output 2 15 4 2" xfId="22404"/>
    <cellStyle name="Output 2 15 4 3" xfId="37744"/>
    <cellStyle name="Output 2 15 4 4" xfId="47036"/>
    <cellStyle name="Output 2 15 5" xfId="15751"/>
    <cellStyle name="Output 2 15 5 2" xfId="35556"/>
    <cellStyle name="Output 2 15 5 3" xfId="45784"/>
    <cellStyle name="Output 2 15 6" xfId="27324"/>
    <cellStyle name="Output 2 15 7" xfId="40519"/>
    <cellStyle name="Output 2 16" xfId="8667"/>
    <cellStyle name="Output 2 16 2" xfId="10103"/>
    <cellStyle name="Output 2 16 2 2" xfId="14340"/>
    <cellStyle name="Output 2 16 2 2 2" xfId="22405"/>
    <cellStyle name="Output 2 16 2 2 3" xfId="33529"/>
    <cellStyle name="Output 2 16 2 2 4" xfId="43829"/>
    <cellStyle name="Output 2 16 2 3" xfId="17077"/>
    <cellStyle name="Output 2 16 2 3 2" xfId="36629"/>
    <cellStyle name="Output 2 16 2 3 3" xfId="41521"/>
    <cellStyle name="Output 2 16 2 4" xfId="35916"/>
    <cellStyle name="Output 2 16 2 5" xfId="38920"/>
    <cellStyle name="Output 2 16 3" xfId="11660"/>
    <cellStyle name="Output 2 16 3 2" xfId="22406"/>
    <cellStyle name="Output 2 16 3 3" xfId="37776"/>
    <cellStyle name="Output 2 16 3 4" xfId="48360"/>
    <cellStyle name="Output 2 16 4" xfId="13015"/>
    <cellStyle name="Output 2 16 4 2" xfId="22407"/>
    <cellStyle name="Output 2 16 4 3" xfId="33598"/>
    <cellStyle name="Output 2 16 4 4" xfId="43555"/>
    <cellStyle name="Output 2 16 5" xfId="15847"/>
    <cellStyle name="Output 2 16 5 2" xfId="31967"/>
    <cellStyle name="Output 2 16 5 3" xfId="42928"/>
    <cellStyle name="Output 2 16 6" xfId="27428"/>
    <cellStyle name="Output 2 16 7" xfId="41352"/>
    <cellStyle name="Output 2 17" xfId="8517"/>
    <cellStyle name="Output 2 17 2" xfId="9953"/>
    <cellStyle name="Output 2 17 2 2" xfId="14190"/>
    <cellStyle name="Output 2 17 2 2 2" xfId="22408"/>
    <cellStyle name="Output 2 17 2 2 3" xfId="34813"/>
    <cellStyle name="Output 2 17 2 2 4" xfId="47222"/>
    <cellStyle name="Output 2 17 2 3" xfId="16927"/>
    <cellStyle name="Output 2 17 2 3 2" xfId="38727"/>
    <cellStyle name="Output 2 17 2 3 3" xfId="41424"/>
    <cellStyle name="Output 2 17 2 4" xfId="37089"/>
    <cellStyle name="Output 2 17 2 5" xfId="43733"/>
    <cellStyle name="Output 2 17 3" xfId="11510"/>
    <cellStyle name="Output 2 17 3 2" xfId="22409"/>
    <cellStyle name="Output 2 17 3 3" xfId="33586"/>
    <cellStyle name="Output 2 17 3 4" xfId="46726"/>
    <cellStyle name="Output 2 17 4" xfId="12865"/>
    <cellStyle name="Output 2 17 4 2" xfId="22410"/>
    <cellStyle name="Output 2 17 4 3" xfId="38515"/>
    <cellStyle name="Output 2 17 4 4" xfId="43636"/>
    <cellStyle name="Output 2 17 5" xfId="15697"/>
    <cellStyle name="Output 2 17 5 2" xfId="28040"/>
    <cellStyle name="Output 2 17 5 3" xfId="45263"/>
    <cellStyle name="Output 2 17 6" xfId="27234"/>
    <cellStyle name="Output 2 17 7" xfId="42496"/>
    <cellStyle name="Output 2 18" xfId="8682"/>
    <cellStyle name="Output 2 18 2" xfId="10118"/>
    <cellStyle name="Output 2 18 2 2" xfId="14355"/>
    <cellStyle name="Output 2 18 2 2 2" xfId="22411"/>
    <cellStyle name="Output 2 18 2 2 3" xfId="34867"/>
    <cellStyle name="Output 2 18 2 2 4" xfId="41732"/>
    <cellStyle name="Output 2 18 2 3" xfId="17092"/>
    <cellStyle name="Output 2 18 2 3 2" xfId="36086"/>
    <cellStyle name="Output 2 18 2 3 3" xfId="44835"/>
    <cellStyle name="Output 2 18 2 4" xfId="35475"/>
    <cellStyle name="Output 2 18 2 5" xfId="48268"/>
    <cellStyle name="Output 2 18 3" xfId="11675"/>
    <cellStyle name="Output 2 18 3 2" xfId="22412"/>
    <cellStyle name="Output 2 18 3 3" xfId="32760"/>
    <cellStyle name="Output 2 18 3 4" xfId="45346"/>
    <cellStyle name="Output 2 18 4" xfId="13030"/>
    <cellStyle name="Output 2 18 4 2" xfId="22413"/>
    <cellStyle name="Output 2 18 4 3" xfId="34959"/>
    <cellStyle name="Output 2 18 4 4" xfId="44470"/>
    <cellStyle name="Output 2 18 5" xfId="15862"/>
    <cellStyle name="Output 2 18 5 2" xfId="31982"/>
    <cellStyle name="Output 2 18 5 3" xfId="44160"/>
    <cellStyle name="Output 2 18 6" xfId="26307"/>
    <cellStyle name="Output 2 18 7" xfId="47571"/>
    <cellStyle name="Output 2 19" xfId="8861"/>
    <cellStyle name="Output 2 19 2" xfId="13141"/>
    <cellStyle name="Output 2 19 2 2" xfId="22414"/>
    <cellStyle name="Output 2 19 2 3" xfId="34395"/>
    <cellStyle name="Output 2 19 2 4" xfId="42605"/>
    <cellStyle name="Output 2 19 3" xfId="15973"/>
    <cellStyle name="Output 2 19 3 2" xfId="21859"/>
    <cellStyle name="Output 2 19 3 3" xfId="42845"/>
    <cellStyle name="Output 2 19 4" xfId="21895"/>
    <cellStyle name="Output 2 19 5" xfId="42528"/>
    <cellStyle name="Output 2 2" xfId="6662"/>
    <cellStyle name="Output 2 2 10" xfId="39551"/>
    <cellStyle name="Output 2 2 2" xfId="8147"/>
    <cellStyle name="Output 2 2 2 10" xfId="12499"/>
    <cellStyle name="Output 2 2 2 10 2" xfId="22415"/>
    <cellStyle name="Output 2 2 2 10 3" xfId="36685"/>
    <cellStyle name="Output 2 2 2 10 4" xfId="45938"/>
    <cellStyle name="Output 2 2 2 11" xfId="15331"/>
    <cellStyle name="Output 2 2 2 11 2" xfId="33703"/>
    <cellStyle name="Output 2 2 2 11 3" xfId="43556"/>
    <cellStyle name="Output 2 2 2 12" xfId="23059"/>
    <cellStyle name="Output 2 2 2 13" xfId="39932"/>
    <cellStyle name="Output 2 2 2 2" xfId="8151"/>
    <cellStyle name="Output 2 2 2 2 10" xfId="39383"/>
    <cellStyle name="Output 2 2 2 2 2" xfId="8178"/>
    <cellStyle name="Output 2 2 2 2 2 2" xfId="8821"/>
    <cellStyle name="Output 2 2 2 2 2 2 2" xfId="13107"/>
    <cellStyle name="Output 2 2 2 2 2 2 2 2" xfId="22416"/>
    <cellStyle name="Output 2 2 2 2 2 2 2 3" xfId="37287"/>
    <cellStyle name="Output 2 2 2 2 2 2 2 4" xfId="43414"/>
    <cellStyle name="Output 2 2 2 2 2 2 3" xfId="15939"/>
    <cellStyle name="Output 2 2 2 2 2 2 3 2" xfId="26088"/>
    <cellStyle name="Output 2 2 2 2 2 2 3 3" xfId="41844"/>
    <cellStyle name="Output 2 2 2 2 2 2 4" xfId="31858"/>
    <cellStyle name="Output 2 2 2 2 2 2 5" xfId="40059"/>
    <cellStyle name="Output 2 2 2 2 2 3" xfId="9617"/>
    <cellStyle name="Output 2 2 2 2 2 3 2" xfId="13854"/>
    <cellStyle name="Output 2 2 2 2 2 3 2 2" xfId="22417"/>
    <cellStyle name="Output 2 2 2 2 2 3 2 3" xfId="38490"/>
    <cellStyle name="Output 2 2 2 2 2 3 2 4" xfId="44093"/>
    <cellStyle name="Output 2 2 2 2 2 3 3" xfId="16591"/>
    <cellStyle name="Output 2 2 2 2 2 3 3 2" xfId="21962"/>
    <cellStyle name="Output 2 2 2 2 2 3 3 3" xfId="40192"/>
    <cellStyle name="Output 2 2 2 2 2 3 4" xfId="27630"/>
    <cellStyle name="Output 2 2 2 2 2 3 5" xfId="42048"/>
    <cellStyle name="Output 2 2 2 2 2 4" xfId="11174"/>
    <cellStyle name="Output 2 2 2 2 2 4 2" xfId="22418"/>
    <cellStyle name="Output 2 2 2 2 2 4 3" xfId="35523"/>
    <cellStyle name="Output 2 2 2 2 2 4 4" xfId="39052"/>
    <cellStyle name="Output 2 2 2 2 2 5" xfId="12529"/>
    <cellStyle name="Output 2 2 2 2 2 5 2" xfId="22419"/>
    <cellStyle name="Output 2 2 2 2 2 5 3" xfId="32532"/>
    <cellStyle name="Output 2 2 2 2 2 5 4" xfId="41623"/>
    <cellStyle name="Output 2 2 2 2 2 6" xfId="15361"/>
    <cellStyle name="Output 2 2 2 2 2 6 2" xfId="34310"/>
    <cellStyle name="Output 2 2 2 2 2 6 3" xfId="44090"/>
    <cellStyle name="Output 2 2 2 2 2 7" xfId="21807"/>
    <cellStyle name="Output 2 2 2 2 2 8" xfId="39073"/>
    <cellStyle name="Output 2 2 2 2 3" xfId="8198"/>
    <cellStyle name="Output 2 2 2 2 3 2" xfId="8841"/>
    <cellStyle name="Output 2 2 2 2 3 2 2" xfId="13127"/>
    <cellStyle name="Output 2 2 2 2 3 2 2 2" xfId="22420"/>
    <cellStyle name="Output 2 2 2 2 3 2 2 3" xfId="36294"/>
    <cellStyle name="Output 2 2 2 2 3 2 2 4" xfId="48399"/>
    <cellStyle name="Output 2 2 2 2 3 2 3" xfId="15959"/>
    <cellStyle name="Output 2 2 2 2 3 2 3 2" xfId="21833"/>
    <cellStyle name="Output 2 2 2 2 3 2 3 3" xfId="41805"/>
    <cellStyle name="Output 2 2 2 2 3 2 4" xfId="22635"/>
    <cellStyle name="Output 2 2 2 2 3 2 5" xfId="46157"/>
    <cellStyle name="Output 2 2 2 2 3 3" xfId="9637"/>
    <cellStyle name="Output 2 2 2 2 3 3 2" xfId="13874"/>
    <cellStyle name="Output 2 2 2 2 3 3 2 2" xfId="22421"/>
    <cellStyle name="Output 2 2 2 2 3 3 2 3" xfId="32534"/>
    <cellStyle name="Output 2 2 2 2 3 3 2 4" xfId="46942"/>
    <cellStyle name="Output 2 2 2 2 3 3 3" xfId="16611"/>
    <cellStyle name="Output 2 2 2 2 3 3 3 2" xfId="21716"/>
    <cellStyle name="Output 2 2 2 2 3 3 3 3" xfId="41107"/>
    <cellStyle name="Output 2 2 2 2 3 3 4" xfId="35040"/>
    <cellStyle name="Output 2 2 2 2 3 3 5" xfId="43560"/>
    <cellStyle name="Output 2 2 2 2 3 4" xfId="11194"/>
    <cellStyle name="Output 2 2 2 2 3 4 2" xfId="22422"/>
    <cellStyle name="Output 2 2 2 2 3 4 3" xfId="27932"/>
    <cellStyle name="Output 2 2 2 2 3 4 4" xfId="43764"/>
    <cellStyle name="Output 2 2 2 2 3 5" xfId="12549"/>
    <cellStyle name="Output 2 2 2 2 3 5 2" xfId="22423"/>
    <cellStyle name="Output 2 2 2 2 3 5 3" xfId="33128"/>
    <cellStyle name="Output 2 2 2 2 3 5 4" xfId="41247"/>
    <cellStyle name="Output 2 2 2 2 3 6" xfId="15381"/>
    <cellStyle name="Output 2 2 2 2 3 6 2" xfId="37096"/>
    <cellStyle name="Output 2 2 2 2 3 6 3" xfId="47374"/>
    <cellStyle name="Output 2 2 2 2 3 7" xfId="32284"/>
    <cellStyle name="Output 2 2 2 2 3 8" xfId="45388"/>
    <cellStyle name="Output 2 2 2 2 4" xfId="8795"/>
    <cellStyle name="Output 2 2 2 2 4 2" xfId="13081"/>
    <cellStyle name="Output 2 2 2 2 4 2 2" xfId="22424"/>
    <cellStyle name="Output 2 2 2 2 4 2 3" xfId="32449"/>
    <cellStyle name="Output 2 2 2 2 4 2 4" xfId="44430"/>
    <cellStyle name="Output 2 2 2 2 4 3" xfId="15913"/>
    <cellStyle name="Output 2 2 2 2 4 3 2" xfId="32030"/>
    <cellStyle name="Output 2 2 2 2 4 3 3" xfId="43568"/>
    <cellStyle name="Output 2 2 2 2 4 4" xfId="24874"/>
    <cellStyle name="Output 2 2 2 2 4 5" xfId="39887"/>
    <cellStyle name="Output 2 2 2 2 5" xfId="9591"/>
    <cellStyle name="Output 2 2 2 2 5 2" xfId="13828"/>
    <cellStyle name="Output 2 2 2 2 5 2 2" xfId="22425"/>
    <cellStyle name="Output 2 2 2 2 5 2 3" xfId="35981"/>
    <cellStyle name="Output 2 2 2 2 5 2 4" xfId="44176"/>
    <cellStyle name="Output 2 2 2 2 5 3" xfId="16565"/>
    <cellStyle name="Output 2 2 2 2 5 3 2" xfId="25393"/>
    <cellStyle name="Output 2 2 2 2 5 3 3" xfId="48176"/>
    <cellStyle name="Output 2 2 2 2 5 4" xfId="38010"/>
    <cellStyle name="Output 2 2 2 2 5 5" xfId="46519"/>
    <cellStyle name="Output 2 2 2 2 6" xfId="11148"/>
    <cellStyle name="Output 2 2 2 2 6 2" xfId="22426"/>
    <cellStyle name="Output 2 2 2 2 6 3" xfId="38476"/>
    <cellStyle name="Output 2 2 2 2 6 4" xfId="45152"/>
    <cellStyle name="Output 2 2 2 2 7" xfId="12503"/>
    <cellStyle name="Output 2 2 2 2 7 2" xfId="22427"/>
    <cellStyle name="Output 2 2 2 2 7 3" xfId="37762"/>
    <cellStyle name="Output 2 2 2 2 7 4" xfId="48260"/>
    <cellStyle name="Output 2 2 2 2 8" xfId="15335"/>
    <cellStyle name="Output 2 2 2 2 8 2" xfId="36345"/>
    <cellStyle name="Output 2 2 2 2 8 3" xfId="45782"/>
    <cellStyle name="Output 2 2 2 2 9" xfId="22325"/>
    <cellStyle name="Output 2 2 2 3" xfId="8155"/>
    <cellStyle name="Output 2 2 2 3 10" xfId="39147"/>
    <cellStyle name="Output 2 2 2 3 2" xfId="8182"/>
    <cellStyle name="Output 2 2 2 3 2 2" xfId="8825"/>
    <cellStyle name="Output 2 2 2 3 2 2 2" xfId="13111"/>
    <cellStyle name="Output 2 2 2 3 2 2 2 2" xfId="22428"/>
    <cellStyle name="Output 2 2 2 3 2 2 2 3" xfId="35506"/>
    <cellStyle name="Output 2 2 2 3 2 2 2 4" xfId="40759"/>
    <cellStyle name="Output 2 2 2 3 2 2 3" xfId="15943"/>
    <cellStyle name="Output 2 2 2 3 2 2 3 2" xfId="26120"/>
    <cellStyle name="Output 2 2 2 3 2 2 3 3" xfId="41252"/>
    <cellStyle name="Output 2 2 2 3 2 2 4" xfId="21842"/>
    <cellStyle name="Output 2 2 2 3 2 2 5" xfId="41073"/>
    <cellStyle name="Output 2 2 2 3 2 3" xfId="9621"/>
    <cellStyle name="Output 2 2 2 3 2 3 2" xfId="13858"/>
    <cellStyle name="Output 2 2 2 3 2 3 2 2" xfId="22430"/>
    <cellStyle name="Output 2 2 2 3 2 3 2 3" xfId="34841"/>
    <cellStyle name="Output 2 2 2 3 2 3 2 4" xfId="46336"/>
    <cellStyle name="Output 2 2 2 3 2 3 3" xfId="16595"/>
    <cellStyle name="Output 2 2 2 3 2 3 3 2" xfId="24042"/>
    <cellStyle name="Output 2 2 2 3 2 3 3 3" xfId="46117"/>
    <cellStyle name="Output 2 2 2 3 2 3 4" xfId="32194"/>
    <cellStyle name="Output 2 2 2 3 2 3 5" xfId="40417"/>
    <cellStyle name="Output 2 2 2 3 2 4" xfId="11178"/>
    <cellStyle name="Output 2 2 2 3 2 4 2" xfId="22431"/>
    <cellStyle name="Output 2 2 2 3 2 4 3" xfId="26323"/>
    <cellStyle name="Output 2 2 2 3 2 4 4" xfId="42004"/>
    <cellStyle name="Output 2 2 2 3 2 5" xfId="12533"/>
    <cellStyle name="Output 2 2 2 3 2 5 2" xfId="22432"/>
    <cellStyle name="Output 2 2 2 3 2 5 3" xfId="38543"/>
    <cellStyle name="Output 2 2 2 3 2 5 4" xfId="46637"/>
    <cellStyle name="Output 2 2 2 3 2 6" xfId="15365"/>
    <cellStyle name="Output 2 2 2 3 2 6 2" xfId="35150"/>
    <cellStyle name="Output 2 2 2 3 2 6 3" xfId="45981"/>
    <cellStyle name="Output 2 2 2 3 2 7" xfId="22124"/>
    <cellStyle name="Output 2 2 2 3 2 8" xfId="39849"/>
    <cellStyle name="Output 2 2 2 3 3" xfId="8202"/>
    <cellStyle name="Output 2 2 2 3 3 2" xfId="8845"/>
    <cellStyle name="Output 2 2 2 3 3 2 2" xfId="13131"/>
    <cellStyle name="Output 2 2 2 3 3 2 2 2" xfId="22433"/>
    <cellStyle name="Output 2 2 2 3 3 2 2 3" xfId="35773"/>
    <cellStyle name="Output 2 2 2 3 3 2 2 4" xfId="44756"/>
    <cellStyle name="Output 2 2 2 3 3 2 3" xfId="15963"/>
    <cellStyle name="Output 2 2 2 3 3 2 3 2" xfId="22151"/>
    <cellStyle name="Output 2 2 2 3 3 2 3 3" xfId="46646"/>
    <cellStyle name="Output 2 2 2 3 3 2 4" xfId="25428"/>
    <cellStyle name="Output 2 2 2 3 3 2 5" xfId="47841"/>
    <cellStyle name="Output 2 2 2 3 3 3" xfId="9641"/>
    <cellStyle name="Output 2 2 2 3 3 3 2" xfId="13878"/>
    <cellStyle name="Output 2 2 2 3 3 3 2 2" xfId="22434"/>
    <cellStyle name="Output 2 2 2 3 3 3 2 3" xfId="38545"/>
    <cellStyle name="Output 2 2 2 3 3 3 2 4" xfId="44337"/>
    <cellStyle name="Output 2 2 2 3 3 3 3" xfId="16615"/>
    <cellStyle name="Output 2 2 2 3 3 3 3 2" xfId="22031"/>
    <cellStyle name="Output 2 2 2 3 3 3 3 3" xfId="40911"/>
    <cellStyle name="Output 2 2 2 3 3 3 4" xfId="27641"/>
    <cellStyle name="Output 2 2 2 3 3 3 5" xfId="40693"/>
    <cellStyle name="Output 2 2 2 3 3 4" xfId="11198"/>
    <cellStyle name="Output 2 2 2 3 3 4 2" xfId="22435"/>
    <cellStyle name="Output 2 2 2 3 3 4 3" xfId="36059"/>
    <cellStyle name="Output 2 2 2 3 3 4 4" xfId="44434"/>
    <cellStyle name="Output 2 2 2 3 3 5" xfId="12553"/>
    <cellStyle name="Output 2 2 2 3 3 5 2" xfId="22436"/>
    <cellStyle name="Output 2 2 2 3 3 5 3" xfId="32607"/>
    <cellStyle name="Output 2 2 2 3 3 5 4" xfId="45925"/>
    <cellStyle name="Output 2 2 2 3 3 6" xfId="15385"/>
    <cellStyle name="Output 2 2 2 3 3 6 2" xfId="37105"/>
    <cellStyle name="Output 2 2 2 3 3 6 3" xfId="47188"/>
    <cellStyle name="Output 2 2 2 3 3 7" xfId="19465"/>
    <cellStyle name="Output 2 2 2 3 3 8" xfId="44842"/>
    <cellStyle name="Output 2 2 2 3 4" xfId="8799"/>
    <cellStyle name="Output 2 2 2 3 4 2" xfId="13085"/>
    <cellStyle name="Output 2 2 2 3 4 2 2" xfId="22438"/>
    <cellStyle name="Output 2 2 2 3 4 2 3" xfId="38459"/>
    <cellStyle name="Output 2 2 2 3 4 2 4" xfId="41653"/>
    <cellStyle name="Output 2 2 2 3 4 3" xfId="15917"/>
    <cellStyle name="Output 2 2 2 3 4 3 2" xfId="32033"/>
    <cellStyle name="Output 2 2 2 3 4 3 3" xfId="42433"/>
    <cellStyle name="Output 2 2 2 3 4 4" xfId="23143"/>
    <cellStyle name="Output 2 2 2 3 4 5" xfId="41008"/>
    <cellStyle name="Output 2 2 2 3 5" xfId="9595"/>
    <cellStyle name="Output 2 2 2 3 5 2" xfId="13832"/>
    <cellStyle name="Output 2 2 2 3 5 2 2" xfId="22439"/>
    <cellStyle name="Output 2 2 2 3 5 2 3" xfId="33725"/>
    <cellStyle name="Output 2 2 2 3 5 2 4" xfId="43856"/>
    <cellStyle name="Output 2 2 2 3 5 3" xfId="16569"/>
    <cellStyle name="Output 2 2 2 3 5 3 2" xfId="22766"/>
    <cellStyle name="Output 2 2 2 3 5 3 3" xfId="44821"/>
    <cellStyle name="Output 2 2 2 3 5 4" xfId="37488"/>
    <cellStyle name="Output 2 2 2 3 5 5" xfId="45154"/>
    <cellStyle name="Output 2 2 2 3 6" xfId="11152"/>
    <cellStyle name="Output 2 2 2 3 6 2" xfId="22440"/>
    <cellStyle name="Output 2 2 2 3 6 3" xfId="34838"/>
    <cellStyle name="Output 2 2 2 3 6 4" xfId="48368"/>
    <cellStyle name="Output 2 2 2 3 7" xfId="12507"/>
    <cellStyle name="Output 2 2 2 3 7 2" xfId="22441"/>
    <cellStyle name="Output 2 2 2 3 7 3" xfId="37251"/>
    <cellStyle name="Output 2 2 2 3 7 4" xfId="41449"/>
    <cellStyle name="Output 2 2 2 3 8" xfId="15339"/>
    <cellStyle name="Output 2 2 2 3 8 2" xfId="35823"/>
    <cellStyle name="Output 2 2 2 3 8 3" xfId="44777"/>
    <cellStyle name="Output 2 2 2 3 9" xfId="24887"/>
    <cellStyle name="Output 2 2 2 4" xfId="8159"/>
    <cellStyle name="Output 2 2 2 4 10" xfId="39442"/>
    <cellStyle name="Output 2 2 2 4 2" xfId="8186"/>
    <cellStyle name="Output 2 2 2 4 2 2" xfId="8829"/>
    <cellStyle name="Output 2 2 2 4 2 2 2" xfId="13115"/>
    <cellStyle name="Output 2 2 2 4 2 2 2 2" xfId="22443"/>
    <cellStyle name="Output 2 2 2 4 2 2 2 3" xfId="33402"/>
    <cellStyle name="Output 2 2 2 4 2 2 2 4" xfId="44439"/>
    <cellStyle name="Output 2 2 2 4 2 2 3" xfId="15947"/>
    <cellStyle name="Output 2 2 2 4 2 2 3 2" xfId="38721"/>
    <cellStyle name="Output 2 2 2 4 2 2 3 3" xfId="39861"/>
    <cellStyle name="Output 2 2 2 4 2 2 4" xfId="22160"/>
    <cellStyle name="Output 2 2 2 4 2 2 5" xfId="39236"/>
    <cellStyle name="Output 2 2 2 4 2 3" xfId="9625"/>
    <cellStyle name="Output 2 2 2 4 2 3 2" xfId="13862"/>
    <cellStyle name="Output 2 2 2 4 2 3 2 2" xfId="22445"/>
    <cellStyle name="Output 2 2 2 4 2 3 2 3" xfId="34319"/>
    <cellStyle name="Output 2 2 2 4 2 3 2 4" xfId="40596"/>
    <cellStyle name="Output 2 2 2 4 2 3 3" xfId="16599"/>
    <cellStyle name="Output 2 2 2 4 2 3 3 2" xfId="32119"/>
    <cellStyle name="Output 2 2 2 4 2 3 3 3" xfId="39105"/>
    <cellStyle name="Output 2 2 2 4 2 3 4" xfId="32198"/>
    <cellStyle name="Output 2 2 2 4 2 3 5" xfId="41200"/>
    <cellStyle name="Output 2 2 2 4 2 4" xfId="11182"/>
    <cellStyle name="Output 2 2 2 4 2 4 2" xfId="22446"/>
    <cellStyle name="Output 2 2 2 4 2 4 3" xfId="27911"/>
    <cellStyle name="Output 2 2 2 4 2 4 4" xfId="44405"/>
    <cellStyle name="Output 2 2 2 4 2 5" xfId="12537"/>
    <cellStyle name="Output 2 2 2 4 2 5 2" xfId="22447"/>
    <cellStyle name="Output 2 2 2 4 2 5 3" xfId="34982"/>
    <cellStyle name="Output 2 2 2 4 2 5 4" xfId="40801"/>
    <cellStyle name="Output 2 2 2 4 2 6" xfId="15369"/>
    <cellStyle name="Output 2 2 2 4 2 6 2" xfId="33046"/>
    <cellStyle name="Output 2 2 2 4 2 6 3" xfId="44839"/>
    <cellStyle name="Output 2 2 2 4 2 7" xfId="22707"/>
    <cellStyle name="Output 2 2 2 4 2 8" xfId="40001"/>
    <cellStyle name="Output 2 2 2 4 3" xfId="8206"/>
    <cellStyle name="Output 2 2 2 4 3 2" xfId="8849"/>
    <cellStyle name="Output 2 2 2 4 3 2 2" xfId="13135"/>
    <cellStyle name="Output 2 2 2 4 3 2 2 2" xfId="22448"/>
    <cellStyle name="Output 2 2 2 4 3 2 2 3" xfId="33856"/>
    <cellStyle name="Output 2 2 2 4 3 2 2 4" xfId="46147"/>
    <cellStyle name="Output 2 2 2 4 3 2 3" xfId="15967"/>
    <cellStyle name="Output 2 2 2 4 3 2 3 2" xfId="22636"/>
    <cellStyle name="Output 2 2 2 4 3 2 3 3" xfId="39282"/>
    <cellStyle name="Output 2 2 2 4 3 2 4" xfId="23753"/>
    <cellStyle name="Output 2 2 2 4 3 2 5" xfId="39539"/>
    <cellStyle name="Output 2 2 2 4 3 3" xfId="9645"/>
    <cellStyle name="Output 2 2 2 4 3 3 2" xfId="13882"/>
    <cellStyle name="Output 2 2 2 4 3 3 2 2" xfId="22449"/>
    <cellStyle name="Output 2 2 2 4 3 3 2 3" xfId="34981"/>
    <cellStyle name="Output 2 2 2 4 3 3 2 4" xfId="46582"/>
    <cellStyle name="Output 2 2 2 4 3 3 3" xfId="16619"/>
    <cellStyle name="Output 2 2 2 4 3 3 3 2" xfId="22336"/>
    <cellStyle name="Output 2 2 2 4 3 3 3 3" xfId="40980"/>
    <cellStyle name="Output 2 2 2 4 3 3 4" xfId="27649"/>
    <cellStyle name="Output 2 2 2 4 3 3 5" xfId="47686"/>
    <cellStyle name="Output 2 2 2 4 3 4" xfId="11202"/>
    <cellStyle name="Output 2 2 2 4 3 4 2" xfId="22450"/>
    <cellStyle name="Output 2 2 2 4 3 4 3" xfId="36830"/>
    <cellStyle name="Output 2 2 2 4 3 4 4" xfId="40657"/>
    <cellStyle name="Output 2 2 2 4 3 5" xfId="12557"/>
    <cellStyle name="Output 2 2 2 4 3 5 2" xfId="22451"/>
    <cellStyle name="Output 2 2 2 4 3 5 3" xfId="35435"/>
    <cellStyle name="Output 2 2 2 4 3 5 4" xfId="41231"/>
    <cellStyle name="Output 2 2 2 4 3 6" xfId="15389"/>
    <cellStyle name="Output 2 2 2 4 3 6 2" xfId="38182"/>
    <cellStyle name="Output 2 2 2 4 3 6 3" xfId="46531"/>
    <cellStyle name="Output 2 2 2 4 3 7" xfId="21830"/>
    <cellStyle name="Output 2 2 2 4 3 8" xfId="39152"/>
    <cellStyle name="Output 2 2 2 4 4" xfId="8803"/>
    <cellStyle name="Output 2 2 2 4 4 2" xfId="13089"/>
    <cellStyle name="Output 2 2 2 4 4 2 2" xfId="22453"/>
    <cellStyle name="Output 2 2 2 4 4 2 3" xfId="34823"/>
    <cellStyle name="Output 2 2 2 4 4 2 4" xfId="45999"/>
    <cellStyle name="Output 2 2 2 4 4 3" xfId="15921"/>
    <cellStyle name="Output 2 2 2 4 4 3 2" xfId="33428"/>
    <cellStyle name="Output 2 2 2 4 4 3 3" xfId="47024"/>
    <cellStyle name="Output 2 2 2 4 4 4" xfId="26441"/>
    <cellStyle name="Output 2 2 2 4 4 5" xfId="39902"/>
    <cellStyle name="Output 2 2 2 4 5" xfId="9599"/>
    <cellStyle name="Output 2 2 2 4 5 2" xfId="13836"/>
    <cellStyle name="Output 2 2 2 4 5 2 2" xfId="22454"/>
    <cellStyle name="Output 2 2 2 4 5 2 3" xfId="36367"/>
    <cellStyle name="Output 2 2 2 4 5 2 4" xfId="45994"/>
    <cellStyle name="Output 2 2 2 4 5 3" xfId="16573"/>
    <cellStyle name="Output 2 2 2 4 5 3 2" xfId="25800"/>
    <cellStyle name="Output 2 2 2 4 5 3 3" xfId="39526"/>
    <cellStyle name="Output 2 2 2 4 5 4" xfId="34627"/>
    <cellStyle name="Output 2 2 2 4 5 5" xfId="42905"/>
    <cellStyle name="Output 2 2 2 4 6" xfId="11156"/>
    <cellStyle name="Output 2 2 2 4 6 2" xfId="22455"/>
    <cellStyle name="Output 2 2 2 4 6 3" xfId="34316"/>
    <cellStyle name="Output 2 2 2 4 6 4" xfId="43261"/>
    <cellStyle name="Output 2 2 2 4 7" xfId="12511"/>
    <cellStyle name="Output 2 2 2 4 7 2" xfId="22456"/>
    <cellStyle name="Output 2 2 2 4 7 3" xfId="33778"/>
    <cellStyle name="Output 2 2 2 4 7 4" xfId="45210"/>
    <cellStyle name="Output 2 2 2 4 8" xfId="15343"/>
    <cellStyle name="Output 2 2 2 4 8 2" xfId="36662"/>
    <cellStyle name="Output 2 2 2 4 8 3" xfId="41214"/>
    <cellStyle name="Output 2 2 2 4 9" xfId="23491"/>
    <cellStyle name="Output 2 2 2 5" xfId="8163"/>
    <cellStyle name="Output 2 2 2 5 2" xfId="8190"/>
    <cellStyle name="Output 2 2 2 5 2 2" xfId="8833"/>
    <cellStyle name="Output 2 2 2 5 2 2 2" xfId="13119"/>
    <cellStyle name="Output 2 2 2 5 2 2 2 2" xfId="22457"/>
    <cellStyle name="Output 2 2 2 5 2 2 2 3" xfId="32881"/>
    <cellStyle name="Output 2 2 2 5 2 2 2 4" xfId="47012"/>
    <cellStyle name="Output 2 2 2 5 2 2 3" xfId="15951"/>
    <cellStyle name="Output 2 2 2 5 2 2 3 2" xfId="26353"/>
    <cellStyle name="Output 2 2 2 5 2 2 3 3" xfId="39468"/>
    <cellStyle name="Output 2 2 2 5 2 2 4" xfId="22630"/>
    <cellStyle name="Output 2 2 2 5 2 2 5" xfId="40495"/>
    <cellStyle name="Output 2 2 2 5 2 3" xfId="9629"/>
    <cellStyle name="Output 2 2 2 5 2 3 2" xfId="13866"/>
    <cellStyle name="Output 2 2 2 5 2 3 2 2" xfId="22459"/>
    <cellStyle name="Output 2 2 2 5 2 3 2 3" xfId="35159"/>
    <cellStyle name="Output 2 2 2 5 2 3 2 4" xfId="43921"/>
    <cellStyle name="Output 2 2 2 5 2 3 3" xfId="16603"/>
    <cellStyle name="Output 2 2 2 5 2 3 3 2" xfId="21967"/>
    <cellStyle name="Output 2 2 2 5 2 3 3 3" xfId="39927"/>
    <cellStyle name="Output 2 2 2 5 2 3 4" xfId="26097"/>
    <cellStyle name="Output 2 2 2 5 2 3 5" xfId="46513"/>
    <cellStyle name="Output 2 2 2 5 2 4" xfId="11186"/>
    <cellStyle name="Output 2 2 2 5 2 4 2" xfId="22460"/>
    <cellStyle name="Output 2 2 2 5 2 4 3" xfId="27918"/>
    <cellStyle name="Output 2 2 2 5 2 4 4" xfId="45294"/>
    <cellStyle name="Output 2 2 2 5 2 5" xfId="12541"/>
    <cellStyle name="Output 2 2 2 5 2 5 2" xfId="22461"/>
    <cellStyle name="Output 2 2 2 5 2 5 3" xfId="34460"/>
    <cellStyle name="Output 2 2 2 5 2 5 4" xfId="46065"/>
    <cellStyle name="Output 2 2 2 5 2 6" xfId="15373"/>
    <cellStyle name="Output 2 2 2 5 2 6 2" xfId="32525"/>
    <cellStyle name="Output 2 2 2 5 2 6 3" xfId="44637"/>
    <cellStyle name="Output 2 2 2 5 2 7" xfId="25506"/>
    <cellStyle name="Output 2 2 2 5 2 8" xfId="41078"/>
    <cellStyle name="Output 2 2 2 5 3" xfId="8807"/>
    <cellStyle name="Output 2 2 2 5 3 2" xfId="13093"/>
    <cellStyle name="Output 2 2 2 5 3 2 2" xfId="22464"/>
    <cellStyle name="Output 2 2 2 5 3 2 3" xfId="34301"/>
    <cellStyle name="Output 2 2 2 5 3 2 4" xfId="40381"/>
    <cellStyle name="Output 2 2 2 5 3 3" xfId="15925"/>
    <cellStyle name="Output 2 2 2 5 3 3 2" xfId="32035"/>
    <cellStyle name="Output 2 2 2 5 3 3 3" xfId="41780"/>
    <cellStyle name="Output 2 2 2 5 3 4" xfId="31879"/>
    <cellStyle name="Output 2 2 2 5 3 5" xfId="40276"/>
    <cellStyle name="Output 2 2 2 5 4" xfId="9603"/>
    <cellStyle name="Output 2 2 2 5 4 2" xfId="13840"/>
    <cellStyle name="Output 2 2 2 5 4 2 2" xfId="22465"/>
    <cellStyle name="Output 2 2 2 5 4 2 3" xfId="35845"/>
    <cellStyle name="Output 2 2 2 5 4 2 4" xfId="47378"/>
    <cellStyle name="Output 2 2 2 5 4 3" xfId="16577"/>
    <cellStyle name="Output 2 2 2 5 4 3 2" xfId="21905"/>
    <cellStyle name="Output 2 2 2 5 4 3 3" xfId="42579"/>
    <cellStyle name="Output 2 2 2 5 4 4" xfId="34105"/>
    <cellStyle name="Output 2 2 2 5 4 5" xfId="45094"/>
    <cellStyle name="Output 2 2 2 5 5" xfId="11160"/>
    <cellStyle name="Output 2 2 2 5 5 2" xfId="22466"/>
    <cellStyle name="Output 2 2 2 5 5 3" xfId="35156"/>
    <cellStyle name="Output 2 2 2 5 5 4" xfId="42653"/>
    <cellStyle name="Output 2 2 2 5 6" xfId="12515"/>
    <cellStyle name="Output 2 2 2 5 6 2" xfId="22467"/>
    <cellStyle name="Output 2 2 2 5 6 3" xfId="36420"/>
    <cellStyle name="Output 2 2 2 5 6 4" xfId="47424"/>
    <cellStyle name="Output 2 2 2 5 7" xfId="15347"/>
    <cellStyle name="Output 2 2 2 5 7 2" xfId="37739"/>
    <cellStyle name="Output 2 2 2 5 7 3" xfId="42342"/>
    <cellStyle name="Output 2 2 2 5 8" xfId="26824"/>
    <cellStyle name="Output 2 2 2 5 9" xfId="46804"/>
    <cellStyle name="Output 2 2 2 6" xfId="8174"/>
    <cellStyle name="Output 2 2 2 6 2" xfId="8194"/>
    <cellStyle name="Output 2 2 2 6 2 2" xfId="8837"/>
    <cellStyle name="Output 2 2 2 6 2 2 2" xfId="13123"/>
    <cellStyle name="Output 2 2 2 6 2 2 2 2" xfId="22468"/>
    <cellStyle name="Output 2 2 2 6 2 2 2 3" xfId="33652"/>
    <cellStyle name="Output 2 2 2 6 2 2 2 4" xfId="45371"/>
    <cellStyle name="Output 2 2 2 6 2 2 3" xfId="15955"/>
    <cellStyle name="Output 2 2 2 6 2 2 3 2" xfId="38852"/>
    <cellStyle name="Output 2 2 2 6 2 2 3 3" xfId="39477"/>
    <cellStyle name="Output 2 2 2 6 2 2 4" xfId="25424"/>
    <cellStyle name="Output 2 2 2 6 2 2 5" xfId="39912"/>
    <cellStyle name="Output 2 2 2 6 2 3" xfId="9633"/>
    <cellStyle name="Output 2 2 2 6 2 3 2" xfId="13870"/>
    <cellStyle name="Output 2 2 2 6 2 3 2 2" xfId="22469"/>
    <cellStyle name="Output 2 2 2 6 2 3 2 3" xfId="33055"/>
    <cellStyle name="Output 2 2 2 6 2 3 2 4" xfId="41584"/>
    <cellStyle name="Output 2 2 2 6 2 3 3" xfId="16607"/>
    <cellStyle name="Output 2 2 2 6 2 3 3 2" xfId="24628"/>
    <cellStyle name="Output 2 2 2 6 2 3 3 3" xfId="39246"/>
    <cellStyle name="Output 2 2 2 6 2 3 4" xfId="27634"/>
    <cellStyle name="Output 2 2 2 6 2 3 5" xfId="42697"/>
    <cellStyle name="Output 2 2 2 6 2 4" xfId="11190"/>
    <cellStyle name="Output 2 2 2 6 2 4 2" xfId="22471"/>
    <cellStyle name="Output 2 2 2 6 2 4 3" xfId="27925"/>
    <cellStyle name="Output 2 2 2 6 2 4 4" xfId="45109"/>
    <cellStyle name="Output 2 2 2 6 2 5" xfId="12545"/>
    <cellStyle name="Output 2 2 2 6 2 5 2" xfId="22472"/>
    <cellStyle name="Output 2 2 2 6 2 5 3" xfId="35232"/>
    <cellStyle name="Output 2 2 2 6 2 5 4" xfId="43631"/>
    <cellStyle name="Output 2 2 2 6 2 6" xfId="15377"/>
    <cellStyle name="Output 2 2 2 6 2 6 2" xfId="38536"/>
    <cellStyle name="Output 2 2 2 6 2 6 3" xfId="43289"/>
    <cellStyle name="Output 2 2 2 6 2 7" xfId="23732"/>
    <cellStyle name="Output 2 2 2 6 2 8" xfId="40336"/>
    <cellStyle name="Output 2 2 2 6 3" xfId="8817"/>
    <cellStyle name="Output 2 2 2 6 3 2" xfId="13103"/>
    <cellStyle name="Output 2 2 2 6 3 2 2" xfId="22473"/>
    <cellStyle name="Output 2 2 2 6 3 2 3" xfId="37798"/>
    <cellStyle name="Output 2 2 2 6 3 2 4" xfId="41965"/>
    <cellStyle name="Output 2 2 2 6 3 3" xfId="15935"/>
    <cellStyle name="Output 2 2 2 6 3 3 2" xfId="37668"/>
    <cellStyle name="Output 2 2 2 6 3 3 3" xfId="47397"/>
    <cellStyle name="Output 2 2 2 6 3 4" xfId="26696"/>
    <cellStyle name="Output 2 2 2 6 3 5" xfId="40033"/>
    <cellStyle name="Output 2 2 2 6 4" xfId="9613"/>
    <cellStyle name="Output 2 2 2 6 4 2" xfId="13850"/>
    <cellStyle name="Output 2 2 2 6 4 2 2" xfId="22474"/>
    <cellStyle name="Output 2 2 2 6 4 2 3" xfId="32479"/>
    <cellStyle name="Output 2 2 2 6 4 2 4" xfId="45622"/>
    <cellStyle name="Output 2 2 2 6 4 3" xfId="16587"/>
    <cellStyle name="Output 2 2 2 6 4 3 2" xfId="22984"/>
    <cellStyle name="Output 2 2 2 6 4 3 3" xfId="39541"/>
    <cellStyle name="Output 2 2 2 6 4 4" xfId="27622"/>
    <cellStyle name="Output 2 2 2 6 4 5" xfId="47457"/>
    <cellStyle name="Output 2 2 2 6 5" xfId="11170"/>
    <cellStyle name="Output 2 2 2 6 5 2" xfId="22475"/>
    <cellStyle name="Output 2 2 2 6 5 3" xfId="37302"/>
    <cellStyle name="Output 2 2 2 6 5 4" xfId="47023"/>
    <cellStyle name="Output 2 2 2 6 6" xfId="12525"/>
    <cellStyle name="Output 2 2 2 6 6 2" xfId="22476"/>
    <cellStyle name="Output 2 2 2 6 6 3" xfId="33053"/>
    <cellStyle name="Output 2 2 2 6 6 4" xfId="45063"/>
    <cellStyle name="Output 2 2 2 6 7" xfId="15357"/>
    <cellStyle name="Output 2 2 2 6 7 2" xfId="34832"/>
    <cellStyle name="Output 2 2 2 6 7 3" xfId="42938"/>
    <cellStyle name="Output 2 2 2 6 8" xfId="31857"/>
    <cellStyle name="Output 2 2 2 6 9" xfId="47031"/>
    <cellStyle name="Output 2 2 2 7" xfId="8791"/>
    <cellStyle name="Output 2 2 2 7 2" xfId="13077"/>
    <cellStyle name="Output 2 2 2 7 2 2" xfId="22477"/>
    <cellStyle name="Output 2 2 2 7 2 3" xfId="32970"/>
    <cellStyle name="Output 2 2 2 7 2 4" xfId="48448"/>
    <cellStyle name="Output 2 2 2 7 3" xfId="15909"/>
    <cellStyle name="Output 2 2 2 7 3 2" xfId="32027"/>
    <cellStyle name="Output 2 2 2 7 3 3" xfId="46956"/>
    <cellStyle name="Output 2 2 2 7 4" xfId="22322"/>
    <cellStyle name="Output 2 2 2 7 5" xfId="39327"/>
    <cellStyle name="Output 2 2 2 8" xfId="9587"/>
    <cellStyle name="Output 2 2 2 8 2" xfId="13824"/>
    <cellStyle name="Output 2 2 2 8 2 2" xfId="22478"/>
    <cellStyle name="Output 2 2 2 8 2 3" xfId="36503"/>
    <cellStyle name="Output 2 2 2 8 2 4" xfId="43007"/>
    <cellStyle name="Output 2 2 2 8 3" xfId="16561"/>
    <cellStyle name="Output 2 2 2 8 3 2" xfId="21618"/>
    <cellStyle name="Output 2 2 2 8 3 3" xfId="40901"/>
    <cellStyle name="Output 2 2 2 8 4" xfId="36933"/>
    <cellStyle name="Output 2 2 2 8 5" xfId="41716"/>
    <cellStyle name="Output 2 2 2 9" xfId="11144"/>
    <cellStyle name="Output 2 2 2 9 2" xfId="22480"/>
    <cellStyle name="Output 2 2 2 9 3" xfId="32465"/>
    <cellStyle name="Output 2 2 2 9 4" xfId="46689"/>
    <cellStyle name="Output 2 2 3" xfId="7901"/>
    <cellStyle name="Output 2 2 3 2" xfId="9580"/>
    <cellStyle name="Output 2 2 3 2 2" xfId="13821"/>
    <cellStyle name="Output 2 2 3 2 2 2" xfId="22481"/>
    <cellStyle name="Output 2 2 3 2 2 3" xfId="37024"/>
    <cellStyle name="Output 2 2 3 2 2 4" xfId="43347"/>
    <cellStyle name="Output 2 2 3 2 3" xfId="16558"/>
    <cellStyle name="Output 2 2 3 2 3 2" xfId="21917"/>
    <cellStyle name="Output 2 2 3 2 3 3" xfId="41959"/>
    <cellStyle name="Output 2 2 3 2 4" xfId="38467"/>
    <cellStyle name="Output 2 2 3 2 5" xfId="46754"/>
    <cellStyle name="Output 2 2 3 3" xfId="11141"/>
    <cellStyle name="Output 2 2 3 3 2" xfId="22482"/>
    <cellStyle name="Output 2 2 3 3 3" xfId="36149"/>
    <cellStyle name="Output 2 2 3 3 4" xfId="42325"/>
    <cellStyle name="Output 2 2 3 4" xfId="12496"/>
    <cellStyle name="Output 2 2 3 4 2" xfId="22483"/>
    <cellStyle name="Output 2 2 3 4 3" xfId="37454"/>
    <cellStyle name="Output 2 2 3 4 4" xfId="47088"/>
    <cellStyle name="Output 2 2 3 5" xfId="15328"/>
    <cellStyle name="Output 2 2 3 5 2" xfId="37557"/>
    <cellStyle name="Output 2 2 3 5 3" xfId="44685"/>
    <cellStyle name="Output 2 2 3 6" xfId="24773"/>
    <cellStyle name="Output 2 2 3 7" xfId="39572"/>
    <cellStyle name="Output 2 2 4" xfId="8762"/>
    <cellStyle name="Output 2 2 4 2" xfId="13074"/>
    <cellStyle name="Output 2 2 4 2 2" xfId="22484"/>
    <cellStyle name="Output 2 2 4 2 3" xfId="33491"/>
    <cellStyle name="Output 2 2 4 2 4" xfId="45793"/>
    <cellStyle name="Output 2 2 4 3" xfId="15906"/>
    <cellStyle name="Output 2 2 4 3 2" xfId="38821"/>
    <cellStyle name="Output 2 2 4 3 3" xfId="42464"/>
    <cellStyle name="Output 2 2 4 4" xfId="24638"/>
    <cellStyle name="Output 2 2 4 5" xfId="39940"/>
    <cellStyle name="Output 2 2 5" xfId="9003"/>
    <cellStyle name="Output 2 2 5 2" xfId="13258"/>
    <cellStyle name="Output 2 2 5 2 2" xfId="22485"/>
    <cellStyle name="Output 2 2 5 2 3" xfId="36436"/>
    <cellStyle name="Output 2 2 5 2 4" xfId="44419"/>
    <cellStyle name="Output 2 2 5 3" xfId="16043"/>
    <cellStyle name="Output 2 2 5 3 2" xfId="24792"/>
    <cellStyle name="Output 2 2 5 3 3" xfId="39071"/>
    <cellStyle name="Output 2 2 5 4" xfId="26250"/>
    <cellStyle name="Output 2 2 5 5" xfId="38995"/>
    <cellStyle name="Output 2 2 6" xfId="10578"/>
    <cellStyle name="Output 2 2 6 2" xfId="22486"/>
    <cellStyle name="Output 2 2 6 3" xfId="37700"/>
    <cellStyle name="Output 2 2 6 4" xfId="48259"/>
    <cellStyle name="Output 2 2 7" xfId="11933"/>
    <cellStyle name="Output 2 2 7 2" xfId="22487"/>
    <cellStyle name="Output 2 2 7 3" xfId="36233"/>
    <cellStyle name="Output 2 2 7 4" xfId="45605"/>
    <cellStyle name="Output 2 2 8" xfId="14765"/>
    <cellStyle name="Output 2 2 8 2" xfId="34073"/>
    <cellStyle name="Output 2 2 8 3" xfId="46938"/>
    <cellStyle name="Output 2 2 9" xfId="24533"/>
    <cellStyle name="Output 2 20" xfId="10228"/>
    <cellStyle name="Output 2 20 2" xfId="14465"/>
    <cellStyle name="Output 2 20 2 2" xfId="22489"/>
    <cellStyle name="Output 2 20 2 3" xfId="36569"/>
    <cellStyle name="Output 2 20 2 4" xfId="47143"/>
    <cellStyle name="Output 2 20 3" xfId="17202"/>
    <cellStyle name="Output 2 20 3 2" xfId="38232"/>
    <cellStyle name="Output 2 20 3 3" xfId="47433"/>
    <cellStyle name="Output 2 20 4" xfId="32622"/>
    <cellStyle name="Output 2 20 5" xfId="42762"/>
    <cellStyle name="Output 2 21" xfId="10245"/>
    <cellStyle name="Output 2 21 2" xfId="14482"/>
    <cellStyle name="Output 2 21 2 2" xfId="22491"/>
    <cellStyle name="Output 2 21 2 3" xfId="38420"/>
    <cellStyle name="Output 2 21 2 4" xfId="47216"/>
    <cellStyle name="Output 2 21 3" xfId="17219"/>
    <cellStyle name="Output 2 21 3 2" xfId="32177"/>
    <cellStyle name="Output 2 21 3 3" xfId="42031"/>
    <cellStyle name="Output 2 21 4" xfId="33732"/>
    <cellStyle name="Output 2 21 5" xfId="43914"/>
    <cellStyle name="Output 2 22" xfId="10301"/>
    <cellStyle name="Output 2 22 2" xfId="14538"/>
    <cellStyle name="Output 2 22 2 2" xfId="22492"/>
    <cellStyle name="Output 2 22 2 3" xfId="32565"/>
    <cellStyle name="Output 2 22 2 4" xfId="42250"/>
    <cellStyle name="Output 2 22 3" xfId="17275"/>
    <cellStyle name="Output 2 22 3 2" xfId="37690"/>
    <cellStyle name="Output 2 22 3 3" xfId="47707"/>
    <cellStyle name="Output 2 22 4" xfId="36004"/>
    <cellStyle name="Output 2 22 5" xfId="44866"/>
    <cellStyle name="Output 2 23" xfId="10343"/>
    <cellStyle name="Output 2 23 2" xfId="22493"/>
    <cellStyle name="Output 2 23 3" xfId="36119"/>
    <cellStyle name="Output 2 23 4" xfId="46580"/>
    <cellStyle name="Output 2 24" xfId="10411"/>
    <cellStyle name="Output 2 24 2" xfId="22494"/>
    <cellStyle name="Output 2 24 3" xfId="35289"/>
    <cellStyle name="Output 2 24 4" xfId="40699"/>
    <cellStyle name="Output 2 25" xfId="11785"/>
    <cellStyle name="Output 2 25 2" xfId="22495"/>
    <cellStyle name="Output 2 25 3" xfId="37643"/>
    <cellStyle name="Output 2 25 4" xfId="48143"/>
    <cellStyle name="Output 2 26" xfId="14675"/>
    <cellStyle name="Output 2 26 2" xfId="34539"/>
    <cellStyle name="Output 2 26 3" xfId="48405"/>
    <cellStyle name="Output 2 3" xfId="6912"/>
    <cellStyle name="Output 2 3 10" xfId="10828"/>
    <cellStyle name="Output 2 3 10 2" xfId="22496"/>
    <cellStyle name="Output 2 3 10 3" xfId="33595"/>
    <cellStyle name="Output 2 3 10 4" xfId="42286"/>
    <cellStyle name="Output 2 3 11" xfId="12183"/>
    <cellStyle name="Output 2 3 11 2" xfId="22497"/>
    <cellStyle name="Output 2 3 11 3" xfId="37783"/>
    <cellStyle name="Output 2 3 11 4" xfId="40702"/>
    <cellStyle name="Output 2 3 12" xfId="15015"/>
    <cellStyle name="Output 2 3 12 2" xfId="34047"/>
    <cellStyle name="Output 2 3 12 3" xfId="47410"/>
    <cellStyle name="Output 2 3 13" xfId="22051"/>
    <cellStyle name="Output 2 3 14" xfId="39380"/>
    <cellStyle name="Output 2 3 2" xfId="8150"/>
    <cellStyle name="Output 2 3 2 10" xfId="39323"/>
    <cellStyle name="Output 2 3 2 2" xfId="8177"/>
    <cellStyle name="Output 2 3 2 2 2" xfId="8820"/>
    <cellStyle name="Output 2 3 2 2 2 2" xfId="13106"/>
    <cellStyle name="Output 2 3 2 2 2 2 2" xfId="22498"/>
    <cellStyle name="Output 2 3 2 2 2 2 3" xfId="35679"/>
    <cellStyle name="Output 2 3 2 2 2 2 4" xfId="42637"/>
    <cellStyle name="Output 2 3 2 2 2 3" xfId="15938"/>
    <cellStyle name="Output 2 3 2 2 2 3 2" xfId="32042"/>
    <cellStyle name="Output 2 3 2 2 2 3 3" xfId="43272"/>
    <cellStyle name="Output 2 3 2 2 2 4" xfId="23431"/>
    <cellStyle name="Output 2 3 2 2 2 5" xfId="39448"/>
    <cellStyle name="Output 2 3 2 2 3" xfId="9616"/>
    <cellStyle name="Output 2 3 2 2 3 2" xfId="13853"/>
    <cellStyle name="Output 2 3 2 2 3 2 2" xfId="22499"/>
    <cellStyle name="Output 2 3 2 2 3 2 3" xfId="38286"/>
    <cellStyle name="Output 2 3 2 2 3 2 4" xfId="46514"/>
    <cellStyle name="Output 2 3 2 2 3 3" xfId="16590"/>
    <cellStyle name="Output 2 3 2 2 3 3 2" xfId="38874"/>
    <cellStyle name="Output 2 3 2 2 3 3 3" xfId="38894"/>
    <cellStyle name="Output 2 3 2 2 3 4" xfId="27627"/>
    <cellStyle name="Output 2 3 2 2 3 5" xfId="40733"/>
    <cellStyle name="Output 2 3 2 2 4" xfId="11173"/>
    <cellStyle name="Output 2 3 2 2 4 2" xfId="22500"/>
    <cellStyle name="Output 2 3 2 2 4 3" xfId="38680"/>
    <cellStyle name="Output 2 3 2 2 4 4" xfId="42838"/>
    <cellStyle name="Output 2 3 2 2 5" xfId="12528"/>
    <cellStyle name="Output 2 3 2 2 5 2" xfId="22501"/>
    <cellStyle name="Output 2 3 2 2 5 3" xfId="34113"/>
    <cellStyle name="Output 2 3 2 2 5 4" xfId="41150"/>
    <cellStyle name="Output 2 3 2 2 6" xfId="15360"/>
    <cellStyle name="Output 2 3 2 2 6 2" xfId="38011"/>
    <cellStyle name="Output 2 3 2 2 6 3" xfId="40793"/>
    <cellStyle name="Output 2 3 2 2 7" xfId="26769"/>
    <cellStyle name="Output 2 3 2 2 8" xfId="41120"/>
    <cellStyle name="Output 2 3 2 3" xfId="8197"/>
    <cellStyle name="Output 2 3 2 3 2" xfId="8840"/>
    <cellStyle name="Output 2 3 2 3 2 2" xfId="13126"/>
    <cellStyle name="Output 2 3 2 3 2 2 2" xfId="22503"/>
    <cellStyle name="Output 2 3 2 3 2 2 3" xfId="33131"/>
    <cellStyle name="Output 2 3 2 3 2 2 4" xfId="47994"/>
    <cellStyle name="Output 2 3 2 3 2 3" xfId="15958"/>
    <cellStyle name="Output 2 3 2 3 2 3 2" xfId="37185"/>
    <cellStyle name="Output 2 3 2 3 2 3 3" xfId="40169"/>
    <cellStyle name="Output 2 3 2 3 2 4" xfId="21815"/>
    <cellStyle name="Output 2 3 2 3 2 5" xfId="39136"/>
    <cellStyle name="Output 2 3 2 3 3" xfId="9636"/>
    <cellStyle name="Output 2 3 2 3 3 2" xfId="13873"/>
    <cellStyle name="Output 2 3 2 3 3 2 2" xfId="22505"/>
    <cellStyle name="Output 2 3 2 3 3 2 3" xfId="34115"/>
    <cellStyle name="Output 2 3 2 3 3 2 4" xfId="41638"/>
    <cellStyle name="Output 2 3 2 3 3 3" xfId="16610"/>
    <cellStyle name="Output 2 3 2 3 3 3 2" xfId="26127"/>
    <cellStyle name="Output 2 3 2 3 3 3 3" xfId="39687"/>
    <cellStyle name="Output 2 3 2 3 3 4" xfId="27640"/>
    <cellStyle name="Output 2 3 2 3 3 5" xfId="47947"/>
    <cellStyle name="Output 2 3 2 3 4" xfId="11193"/>
    <cellStyle name="Output 2 3 2 3 4 2" xfId="22506"/>
    <cellStyle name="Output 2 3 2 3 4 3" xfId="27931"/>
    <cellStyle name="Output 2 3 2 3 4 4" xfId="46742"/>
    <cellStyle name="Output 2 3 2 3 5" xfId="12548"/>
    <cellStyle name="Output 2 3 2 3 5 2" xfId="22507"/>
    <cellStyle name="Output 2 3 2 3 5 3" xfId="34710"/>
    <cellStyle name="Output 2 3 2 3 5 4" xfId="45020"/>
    <cellStyle name="Output 2 3 2 3 6" xfId="15380"/>
    <cellStyle name="Output 2 3 2 3 6 2" xfId="33933"/>
    <cellStyle name="Output 2 3 2 3 6 3" xfId="40428"/>
    <cellStyle name="Output 2 3 2 3 7" xfId="25444"/>
    <cellStyle name="Output 2 3 2 3 8" xfId="39074"/>
    <cellStyle name="Output 2 3 2 4" xfId="8794"/>
    <cellStyle name="Output 2 3 2 4 2" xfId="13080"/>
    <cellStyle name="Output 2 3 2 4 2 2" xfId="22508"/>
    <cellStyle name="Output 2 3 2 4 2 3" xfId="34030"/>
    <cellStyle name="Output 2 3 2 4 2 4" xfId="47887"/>
    <cellStyle name="Output 2 3 2 4 3" xfId="15912"/>
    <cellStyle name="Output 2 3 2 4 3 2" xfId="26344"/>
    <cellStyle name="Output 2 3 2 4 3 3" xfId="47955"/>
    <cellStyle name="Output 2 3 2 4 4" xfId="22018"/>
    <cellStyle name="Output 2 3 2 4 5" xfId="39749"/>
    <cellStyle name="Output 2 3 2 5" xfId="9590"/>
    <cellStyle name="Output 2 3 2 5 2" xfId="13827"/>
    <cellStyle name="Output 2 3 2 5 2 2" xfId="22509"/>
    <cellStyle name="Output 2 3 2 5 2 3" xfId="32818"/>
    <cellStyle name="Output 2 3 2 5 2 4" xfId="41314"/>
    <cellStyle name="Output 2 3 2 5 3" xfId="16564"/>
    <cellStyle name="Output 2 3 2 5 3 2" xfId="26384"/>
    <cellStyle name="Output 2 3 2 5 3 3" xfId="40334"/>
    <cellStyle name="Output 2 3 2 5 4" xfId="36412"/>
    <cellStyle name="Output 2 3 2 5 5" xfId="45212"/>
    <cellStyle name="Output 2 3 2 6" xfId="11147"/>
    <cellStyle name="Output 2 3 2 6 2" xfId="22510"/>
    <cellStyle name="Output 2 3 2 6 3" xfId="38272"/>
    <cellStyle name="Output 2 3 2 6 4" xfId="47516"/>
    <cellStyle name="Output 2 3 2 7" xfId="12502"/>
    <cellStyle name="Output 2 3 2 7 2" xfId="22511"/>
    <cellStyle name="Output 2 3 2 7 3" xfId="36164"/>
    <cellStyle name="Output 2 3 2 7 4" xfId="46015"/>
    <cellStyle name="Output 2 3 2 8" xfId="15334"/>
    <cellStyle name="Output 2 3 2 8 2" xfId="33181"/>
    <cellStyle name="Output 2 3 2 8 3" xfId="41813"/>
    <cellStyle name="Output 2 3 2 9" xfId="21706"/>
    <cellStyle name="Output 2 3 3" xfId="8154"/>
    <cellStyle name="Output 2 3 3 10" xfId="39161"/>
    <cellStyle name="Output 2 3 3 2" xfId="8181"/>
    <cellStyle name="Output 2 3 3 2 2" xfId="8824"/>
    <cellStyle name="Output 2 3 3 2 2 2" xfId="13110"/>
    <cellStyle name="Output 2 3 3 2 2 2 2" xfId="22512"/>
    <cellStyle name="Output 2 3 3 2 2 2 3" xfId="38663"/>
    <cellStyle name="Output 2 3 3 2 2 2 4" xfId="45578"/>
    <cellStyle name="Output 2 3 3 2 2 3" xfId="15942"/>
    <cellStyle name="Output 2 3 3 2 2 3 2" xfId="37175"/>
    <cellStyle name="Output 2 3 3 2 2 3 3" xfId="47956"/>
    <cellStyle name="Output 2 3 3 2 2 4" xfId="26762"/>
    <cellStyle name="Output 2 3 3 2 2 5" xfId="40323"/>
    <cellStyle name="Output 2 3 3 2 3" xfId="9620"/>
    <cellStyle name="Output 2 3 3 2 3 2" xfId="13857"/>
    <cellStyle name="Output 2 3 3 2 3 2 2" xfId="22513"/>
    <cellStyle name="Output 2 3 3 2 3 2 3" xfId="36943"/>
    <cellStyle name="Output 2 3 3 2 3 2 4" xfId="43242"/>
    <cellStyle name="Output 2 3 3 2 3 3" xfId="16594"/>
    <cellStyle name="Output 2 3 3 2 3 3 2" xfId="22760"/>
    <cellStyle name="Output 2 3 3 2 3 3 3" xfId="46019"/>
    <cellStyle name="Output 2 3 3 2 3 4" xfId="32193"/>
    <cellStyle name="Output 2 3 3 2 3 5" xfId="43342"/>
    <cellStyle name="Output 2 3 3 2 4" xfId="11177"/>
    <cellStyle name="Output 2 3 3 2 4 2" xfId="22514"/>
    <cellStyle name="Output 2 3 3 2 4 3" xfId="38753"/>
    <cellStyle name="Output 2 3 3 2 4 4" xfId="40689"/>
    <cellStyle name="Output 2 3 3 2 5" xfId="12532"/>
    <cellStyle name="Output 2 3 3 2 5 2" xfId="22515"/>
    <cellStyle name="Output 2 3 3 2 5 3" xfId="38339"/>
    <cellStyle name="Output 2 3 3 2 5 4" xfId="47104"/>
    <cellStyle name="Output 2 3 3 2 6" xfId="15364"/>
    <cellStyle name="Output 2 3 3 2 6 2" xfId="37489"/>
    <cellStyle name="Output 2 3 3 2 6 3" xfId="46323"/>
    <cellStyle name="Output 2 3 3 2 7" xfId="17672"/>
    <cellStyle name="Output 2 3 3 2 8" xfId="44265"/>
    <cellStyle name="Output 2 3 3 3" xfId="8201"/>
    <cellStyle name="Output 2 3 3 3 2" xfId="8844"/>
    <cellStyle name="Output 2 3 3 3 2 2" xfId="13130"/>
    <cellStyle name="Output 2 3 3 3 2 2 2" xfId="22516"/>
    <cellStyle name="Output 2 3 3 3 2 2 3" xfId="32610"/>
    <cellStyle name="Output 2 3 3 3 2 2 4" xfId="44871"/>
    <cellStyle name="Output 2 3 3 3 2 3" xfId="15962"/>
    <cellStyle name="Output 2 3 3 3 2 3 2" xfId="19203"/>
    <cellStyle name="Output 2 3 3 3 2 3 3" xfId="39925"/>
    <cellStyle name="Output 2 3 3 3 2 4" xfId="22132"/>
    <cellStyle name="Output 2 3 3 3 2 5" xfId="39348"/>
    <cellStyle name="Output 2 3 3 3 3" xfId="9640"/>
    <cellStyle name="Output 2 3 3 3 3 2" xfId="13877"/>
    <cellStyle name="Output 2 3 3 3 3 2 2" xfId="22517"/>
    <cellStyle name="Output 2 3 3 3 3 2 3" xfId="38341"/>
    <cellStyle name="Output 2 3 3 3 3 2 4" xfId="44797"/>
    <cellStyle name="Output 2 3 3 3 3 3" xfId="16614"/>
    <cellStyle name="Output 2 3 3 3 3 3 2" xfId="31889"/>
    <cellStyle name="Output 2 3 3 3 3 3 3" xfId="40052"/>
    <cellStyle name="Output 2 3 3 3 3 4" xfId="38219"/>
    <cellStyle name="Output 2 3 3 3 3 5" xfId="39670"/>
    <cellStyle name="Output 2 3 3 3 4" xfId="11197"/>
    <cellStyle name="Output 2 3 3 3 4 2" xfId="22518"/>
    <cellStyle name="Output 2 3 3 3 4 3" xfId="32896"/>
    <cellStyle name="Output 2 3 3 3 4 4" xfId="47127"/>
    <cellStyle name="Output 2 3 3 3 5" xfId="12552"/>
    <cellStyle name="Output 2 3 3 3 5 2" xfId="22519"/>
    <cellStyle name="Output 2 3 3 3 5 3" xfId="34188"/>
    <cellStyle name="Output 2 3 3 3 5 4" xfId="41728"/>
    <cellStyle name="Output 2 3 3 3 6" xfId="15384"/>
    <cellStyle name="Output 2 3 3 3 6 2" xfId="33942"/>
    <cellStyle name="Output 2 3 3 3 6 3" xfId="41566"/>
    <cellStyle name="Output 2 3 3 3 7" xfId="23775"/>
    <cellStyle name="Output 2 3 3 3 8" xfId="39760"/>
    <cellStyle name="Output 2 3 3 4" xfId="8798"/>
    <cellStyle name="Output 2 3 3 4 2" xfId="13084"/>
    <cellStyle name="Output 2 3 3 4 2 2" xfId="22520"/>
    <cellStyle name="Output 2 3 3 4 2 3" xfId="38255"/>
    <cellStyle name="Output 2 3 3 4 2 4" xfId="45336"/>
    <cellStyle name="Output 2 3 3 4 3" xfId="15916"/>
    <cellStyle name="Output 2 3 3 4 3 2" xfId="32032"/>
    <cellStyle name="Output 2 3 3 4 3 3" xfId="41342"/>
    <cellStyle name="Output 2 3 3 4 4" xfId="22308"/>
    <cellStyle name="Output 2 3 3 4 5" xfId="41605"/>
    <cellStyle name="Output 2 3 3 5" xfId="9594"/>
    <cellStyle name="Output 2 3 3 5 2" xfId="13831"/>
    <cellStyle name="Output 2 3 3 5 2 2" xfId="22521"/>
    <cellStyle name="Output 2 3 3 5 2 3" xfId="35308"/>
    <cellStyle name="Output 2 3 3 5 2 4" xfId="44260"/>
    <cellStyle name="Output 2 3 3 5 3" xfId="16568"/>
    <cellStyle name="Output 2 3 3 5 3 2" xfId="21898"/>
    <cellStyle name="Output 2 3 3 5 3 3" xfId="47128"/>
    <cellStyle name="Output 2 3 3 5 4" xfId="35890"/>
    <cellStyle name="Output 2 3 3 5 5" xfId="47426"/>
    <cellStyle name="Output 2 3 3 6" xfId="11151"/>
    <cellStyle name="Output 2 3 3 6 2" xfId="22522"/>
    <cellStyle name="Output 2 3 3 6 3" xfId="36940"/>
    <cellStyle name="Output 2 3 3 6 4" xfId="41947"/>
    <cellStyle name="Output 2 3 3 7" xfId="12506"/>
    <cellStyle name="Output 2 3 3 7 2" xfId="22523"/>
    <cellStyle name="Output 2 3 3 7 3" xfId="35643"/>
    <cellStyle name="Output 2 3 3 7 4" xfId="44088"/>
    <cellStyle name="Output 2 3 3 8" xfId="15338"/>
    <cellStyle name="Output 2 3 3 8 2" xfId="32660"/>
    <cellStyle name="Output 2 3 3 8 3" xfId="40490"/>
    <cellStyle name="Output 2 3 3 9" xfId="22021"/>
    <cellStyle name="Output 2 3 4" xfId="8158"/>
    <cellStyle name="Output 2 3 4 10" xfId="39056"/>
    <cellStyle name="Output 2 3 4 2" xfId="8185"/>
    <cellStyle name="Output 2 3 4 2 2" xfId="8828"/>
    <cellStyle name="Output 2 3 4 2 2 2" xfId="13114"/>
    <cellStyle name="Output 2 3 4 2 2 2 2" xfId="22525"/>
    <cellStyle name="Output 2 3 4 2 2 2 3" xfId="34985"/>
    <cellStyle name="Output 2 3 4 2 2 2 4" xfId="47783"/>
    <cellStyle name="Output 2 3 4 2 2 3" xfId="15946"/>
    <cellStyle name="Output 2 3 4 2 2 3 2" xfId="32045"/>
    <cellStyle name="Output 2 3 4 2 2 3 3" xfId="39390"/>
    <cellStyle name="Output 2 3 4 2 2 4" xfId="19608"/>
    <cellStyle name="Output 2 3 4 2 2 5" xfId="40164"/>
    <cellStyle name="Output 2 3 4 2 3" xfId="9624"/>
    <cellStyle name="Output 2 3 4 2 3 2" xfId="13861"/>
    <cellStyle name="Output 2 3 4 2 3 2 2" xfId="22527"/>
    <cellStyle name="Output 2 3 4 2 3 2 3" xfId="38020"/>
    <cellStyle name="Output 2 3 4 2 3 2 4" xfId="45619"/>
    <cellStyle name="Output 2 3 4 2 3 3" xfId="16598"/>
    <cellStyle name="Output 2 3 4 2 3 3 2" xfId="25752"/>
    <cellStyle name="Output 2 3 4 2 3 3 3" xfId="39247"/>
    <cellStyle name="Output 2 3 4 2 3 4" xfId="32197"/>
    <cellStyle name="Output 2 3 4 2 3 5" xfId="43508"/>
    <cellStyle name="Output 2 3 4 2 4" xfId="11181"/>
    <cellStyle name="Output 2 3 4 2 4 2" xfId="22528"/>
    <cellStyle name="Output 2 3 4 2 4 3" xfId="27910"/>
    <cellStyle name="Output 2 3 4 2 4 4" xfId="43298"/>
    <cellStyle name="Output 2 3 4 2 5" xfId="12536"/>
    <cellStyle name="Output 2 3 4 2 5 2" xfId="22529"/>
    <cellStyle name="Output 2 3 4 2 5 3" xfId="37084"/>
    <cellStyle name="Output 2 3 4 2 5 4" xfId="47136"/>
    <cellStyle name="Output 2 3 4 2 6" xfId="15368"/>
    <cellStyle name="Output 2 3 4 2 6 2" xfId="34628"/>
    <cellStyle name="Output 2 3 4 2 6 3" xfId="42969"/>
    <cellStyle name="Output 2 3 4 2 7" xfId="21847"/>
    <cellStyle name="Output 2 3 4 2 8" xfId="39169"/>
    <cellStyle name="Output 2 3 4 3" xfId="8205"/>
    <cellStyle name="Output 2 3 4 3 2" xfId="8848"/>
    <cellStyle name="Output 2 3 4 3 2 2" xfId="13134"/>
    <cellStyle name="Output 2 3 4 3 2 2 2" xfId="22532"/>
    <cellStyle name="Output 2 3 4 3 2 2 3" xfId="35438"/>
    <cellStyle name="Output 2 3 4 3 2 2 4" xfId="47978"/>
    <cellStyle name="Output 2 3 4 3 2 3" xfId="15966"/>
    <cellStyle name="Output 2 3 4 3 2 3 2" xfId="21816"/>
    <cellStyle name="Output 2 3 4 3 2 3 3" xfId="44203"/>
    <cellStyle name="Output 2 3 4 3 2 4" xfId="22668"/>
    <cellStyle name="Output 2 3 4 3 2 5" xfId="44294"/>
    <cellStyle name="Output 2 3 4 3 3" xfId="9644"/>
    <cellStyle name="Output 2 3 4 3 3 2" xfId="13881"/>
    <cellStyle name="Output 2 3 4 3 3 2 2" xfId="22534"/>
    <cellStyle name="Output 2 3 4 3 3 2 3" xfId="37083"/>
    <cellStyle name="Output 2 3 4 3 3 2 4" xfId="44829"/>
    <cellStyle name="Output 2 3 4 3 3 3" xfId="16618"/>
    <cellStyle name="Output 2 3 4 3 3 3 2" xfId="21717"/>
    <cellStyle name="Output 2 3 4 3 3 3 3" xfId="38971"/>
    <cellStyle name="Output 2 3 4 3 3 4" xfId="27646"/>
    <cellStyle name="Output 2 3 4 3 3 5" xfId="45462"/>
    <cellStyle name="Output 2 3 4 3 4" xfId="11201"/>
    <cellStyle name="Output 2 3 4 3 4 2" xfId="22535"/>
    <cellStyle name="Output 2 3 4 3 4 3" xfId="33667"/>
    <cellStyle name="Output 2 3 4 3 4 4" xfId="47616"/>
    <cellStyle name="Output 2 3 4 3 5" xfId="12556"/>
    <cellStyle name="Output 2 3 4 3 5 2" xfId="22536"/>
    <cellStyle name="Output 2 3 4 3 5 3" xfId="38414"/>
    <cellStyle name="Output 2 3 4 3 5 4" xfId="41430"/>
    <cellStyle name="Output 2 3 4 3 6" xfId="15388"/>
    <cellStyle name="Output 2 3 4 3 6 2" xfId="36584"/>
    <cellStyle name="Output 2 3 4 3 6 3" xfId="41500"/>
    <cellStyle name="Output 2 3 4 3 7" xfId="32300"/>
    <cellStyle name="Output 2 3 4 3 8" xfId="40717"/>
    <cellStyle name="Output 2 3 4 4" xfId="8802"/>
    <cellStyle name="Output 2 3 4 4 2" xfId="13088"/>
    <cellStyle name="Output 2 3 4 4 2 2" xfId="22537"/>
    <cellStyle name="Output 2 3 4 4 2 3" xfId="36925"/>
    <cellStyle name="Output 2 3 4 4 2 4" xfId="40539"/>
    <cellStyle name="Output 2 3 4 4 3" xfId="15920"/>
    <cellStyle name="Output 2 3 4 4 3 2" xfId="35011"/>
    <cellStyle name="Output 2 3 4 4 3 3" xfId="48091"/>
    <cellStyle name="Output 2 3 4 4 4" xfId="24782"/>
    <cellStyle name="Output 2 3 4 4 5" xfId="43497"/>
    <cellStyle name="Output 2 3 4 5" xfId="9598"/>
    <cellStyle name="Output 2 3 4 5 2" xfId="13835"/>
    <cellStyle name="Output 2 3 4 5 2 2" xfId="22539"/>
    <cellStyle name="Output 2 3 4 5 2 3" xfId="33203"/>
    <cellStyle name="Output 2 3 4 5 2 4" xfId="45312"/>
    <cellStyle name="Output 2 3 4 5 3" xfId="16572"/>
    <cellStyle name="Output 2 3 4 5 3 2" xfId="22215"/>
    <cellStyle name="Output 2 3 4 5 3 3" xfId="39287"/>
    <cellStyle name="Output 2 3 4 5 4" xfId="36729"/>
    <cellStyle name="Output 2 3 4 5 5" xfId="41876"/>
    <cellStyle name="Output 2 3 4 6" xfId="11155"/>
    <cellStyle name="Output 2 3 4 6 2" xfId="22540"/>
    <cellStyle name="Output 2 3 4 6 3" xfId="38017"/>
    <cellStyle name="Output 2 3 4 6 4" xfId="46809"/>
    <cellStyle name="Output 2 3 4 7" xfId="12510"/>
    <cellStyle name="Output 2 3 4 7 2" xfId="22541"/>
    <cellStyle name="Output 2 3 4 7 3" xfId="35360"/>
    <cellStyle name="Output 2 3 4 7 4" xfId="42548"/>
    <cellStyle name="Output 2 3 4 8" xfId="15342"/>
    <cellStyle name="Output 2 3 4 8 2" xfId="33499"/>
    <cellStyle name="Output 2 3 4 8 3" xfId="45815"/>
    <cellStyle name="Output 2 3 4 9" xfId="22429"/>
    <cellStyle name="Output 2 3 5" xfId="8162"/>
    <cellStyle name="Output 2 3 5 2" xfId="8189"/>
    <cellStyle name="Output 2 3 5 2 2" xfId="8832"/>
    <cellStyle name="Output 2 3 5 2 2 2" xfId="13118"/>
    <cellStyle name="Output 2 3 5 2 2 2 2" xfId="22544"/>
    <cellStyle name="Output 2 3 5 2 2 2 3" xfId="34463"/>
    <cellStyle name="Output 2 3 5 2 2 2 4" xfId="45014"/>
    <cellStyle name="Output 2 3 5 2 2 3" xfId="15950"/>
    <cellStyle name="Output 2 3 5 2 2 3 2" xfId="38820"/>
    <cellStyle name="Output 2 3 5 2 2 3 3" xfId="39311"/>
    <cellStyle name="Output 2 3 5 2 2 4" xfId="21813"/>
    <cellStyle name="Output 2 3 5 2 2 5" xfId="39915"/>
    <cellStyle name="Output 2 3 5 2 3" xfId="9628"/>
    <cellStyle name="Output 2 3 5 2 3 2" xfId="13865"/>
    <cellStyle name="Output 2 3 5 2 3 2 2" xfId="22546"/>
    <cellStyle name="Output 2 3 5 2 3 2 3" xfId="37498"/>
    <cellStyle name="Output 2 3 5 2 3 2 4" xfId="44124"/>
    <cellStyle name="Output 2 3 5 2 3 3" xfId="16602"/>
    <cellStyle name="Output 2 3 5 2 3 3 2" xfId="31952"/>
    <cellStyle name="Output 2 3 5 2 3 3 3" xfId="45547"/>
    <cellStyle name="Output 2 3 5 2 3 4" xfId="32214"/>
    <cellStyle name="Output 2 3 5 2 3 5" xfId="47010"/>
    <cellStyle name="Output 2 3 5 2 4" xfId="11185"/>
    <cellStyle name="Output 2 3 5 2 4 2" xfId="22548"/>
    <cellStyle name="Output 2 3 5 2 4 3" xfId="27917"/>
    <cellStyle name="Output 2 3 5 2 4 4" xfId="41838"/>
    <cellStyle name="Output 2 3 5 2 5" xfId="12540"/>
    <cellStyle name="Output 2 3 5 2 5 2" xfId="22549"/>
    <cellStyle name="Output 2 3 5 2 5 3" xfId="38161"/>
    <cellStyle name="Output 2 3 5 2 5 4" xfId="42015"/>
    <cellStyle name="Output 2 3 5 2 6" xfId="15372"/>
    <cellStyle name="Output 2 3 5 2 6 2" xfId="34106"/>
    <cellStyle name="Output 2 3 5 2 6 3" xfId="47393"/>
    <cellStyle name="Output 2 3 5 2 7" xfId="22165"/>
    <cellStyle name="Output 2 3 5 2 8" xfId="40081"/>
    <cellStyle name="Output 2 3 5 3" xfId="8806"/>
    <cellStyle name="Output 2 3 5 3 2" xfId="13092"/>
    <cellStyle name="Output 2 3 5 3 2 2" xfId="22550"/>
    <cellStyle name="Output 2 3 5 3 2 3" xfId="38002"/>
    <cellStyle name="Output 2 3 5 3 2 4" xfId="44141"/>
    <cellStyle name="Output 2 3 5 3 3" xfId="15924"/>
    <cellStyle name="Output 2 3 5 3 3 2" xfId="32034"/>
    <cellStyle name="Output 2 3 5 3 3 3" xfId="45640"/>
    <cellStyle name="Output 2 3 5 3 4" xfId="23356"/>
    <cellStyle name="Output 2 3 5 3 5" xfId="38889"/>
    <cellStyle name="Output 2 3 5 4" xfId="9602"/>
    <cellStyle name="Output 2 3 5 4 2" xfId="13839"/>
    <cellStyle name="Output 2 3 5 4 2 2" xfId="22553"/>
    <cellStyle name="Output 2 3 5 4 2 3" xfId="32682"/>
    <cellStyle name="Output 2 3 5 4 2 4" xfId="42037"/>
    <cellStyle name="Output 2 3 5 4 3" xfId="16576"/>
    <cellStyle name="Output 2 3 5 4 3 2" xfId="32358"/>
    <cellStyle name="Output 2 3 5 4 3 3" xfId="46946"/>
    <cellStyle name="Output 2 3 5 4 4" xfId="37806"/>
    <cellStyle name="Output 2 3 5 4 5" xfId="45455"/>
    <cellStyle name="Output 2 3 5 5" xfId="11159"/>
    <cellStyle name="Output 2 3 5 5 2" xfId="22555"/>
    <cellStyle name="Output 2 3 5 5 3" xfId="37495"/>
    <cellStyle name="Output 2 3 5 5 4" xfId="45184"/>
    <cellStyle name="Output 2 3 5 6" xfId="12514"/>
    <cellStyle name="Output 2 3 5 6 2" xfId="22556"/>
    <cellStyle name="Output 2 3 5 6 3" xfId="33256"/>
    <cellStyle name="Output 2 3 5 6 4" xfId="45064"/>
    <cellStyle name="Output 2 3 5 7" xfId="15346"/>
    <cellStyle name="Output 2 3 5 7 2" xfId="36141"/>
    <cellStyle name="Output 2 3 5 7 3" xfId="41291"/>
    <cellStyle name="Output 2 3 5 8" xfId="25159"/>
    <cellStyle name="Output 2 3 5 9" xfId="39981"/>
    <cellStyle name="Output 2 3 6" xfId="8173"/>
    <cellStyle name="Output 2 3 6 2" xfId="8193"/>
    <cellStyle name="Output 2 3 6 2 2" xfId="8836"/>
    <cellStyle name="Output 2 3 6 2 2 2" xfId="13122"/>
    <cellStyle name="Output 2 3 6 2 2 2 2" xfId="22559"/>
    <cellStyle name="Output 2 3 6 2 2 2 3" xfId="35235"/>
    <cellStyle name="Output 2 3 6 2 2 2 4" xfId="38928"/>
    <cellStyle name="Output 2 3 6 2 2 3" xfId="15954"/>
    <cellStyle name="Output 2 3 6 2 2 3 2" xfId="32048"/>
    <cellStyle name="Output 2 3 6 2 2 3 3" xfId="39065"/>
    <cellStyle name="Output 2 3 6 2 2 4" xfId="22130"/>
    <cellStyle name="Output 2 3 6 2 2 5" xfId="40037"/>
    <cellStyle name="Output 2 3 6 2 3" xfId="9632"/>
    <cellStyle name="Output 2 3 6 2 3 2" xfId="13869"/>
    <cellStyle name="Output 2 3 6 2 3 2 2" xfId="22562"/>
    <cellStyle name="Output 2 3 6 2 3 2 3" xfId="34637"/>
    <cellStyle name="Output 2 3 6 2 3 2 4" xfId="46350"/>
    <cellStyle name="Output 2 3 6 2 3 3" xfId="16606"/>
    <cellStyle name="Output 2 3 6 2 3 3 2" xfId="21972"/>
    <cellStyle name="Output 2 3 6 2 3 3 3" xfId="39300"/>
    <cellStyle name="Output 2 3 6 2 3 4" xfId="27632"/>
    <cellStyle name="Output 2 3 6 2 3 5" xfId="44303"/>
    <cellStyle name="Output 2 3 6 2 4" xfId="11189"/>
    <cellStyle name="Output 2 3 6 2 4 2" xfId="22564"/>
    <cellStyle name="Output 2 3 6 2 4 3" xfId="27924"/>
    <cellStyle name="Output 2 3 6 2 4 4" xfId="44235"/>
    <cellStyle name="Output 2 3 6 2 5" xfId="12544"/>
    <cellStyle name="Output 2 3 6 2 5 2" xfId="22565"/>
    <cellStyle name="Output 2 3 6 2 5 3" xfId="37639"/>
    <cellStyle name="Output 2 3 6 2 5 4" xfId="47249"/>
    <cellStyle name="Output 2 3 6 2 6" xfId="15376"/>
    <cellStyle name="Output 2 3 6 2 6 2" xfId="38332"/>
    <cellStyle name="Output 2 3 6 2 6 3" xfId="44487"/>
    <cellStyle name="Output 2 3 6 2 7" xfId="22649"/>
    <cellStyle name="Output 2 3 6 2 8" xfId="39410"/>
    <cellStyle name="Output 2 3 6 3" xfId="8816"/>
    <cellStyle name="Output 2 3 6 3 2" xfId="13102"/>
    <cellStyle name="Output 2 3 6 3 2 2" xfId="22568"/>
    <cellStyle name="Output 2 3 6 3 2 3" xfId="36200"/>
    <cellStyle name="Output 2 3 6 3 2 4" xfId="43094"/>
    <cellStyle name="Output 2 3 6 3 3" xfId="15934"/>
    <cellStyle name="Output 2 3 6 3 3 2" xfId="36070"/>
    <cellStyle name="Output 2 3 6 3 3 3" xfId="41209"/>
    <cellStyle name="Output 2 3 6 3 4" xfId="25031"/>
    <cellStyle name="Output 2 3 6 3 5" xfId="44577"/>
    <cellStyle name="Output 2 3 6 4" xfId="9612"/>
    <cellStyle name="Output 2 3 6 4 2" xfId="13849"/>
    <cellStyle name="Output 2 3 6 4 2 2" xfId="22569"/>
    <cellStyle name="Output 2 3 6 4 2 3" xfId="34060"/>
    <cellStyle name="Output 2 3 6 4 2 4" xfId="43504"/>
    <cellStyle name="Output 2 3 6 4 3" xfId="16586"/>
    <cellStyle name="Output 2 3 6 4 3 2" xfId="21941"/>
    <cellStyle name="Output 2 3 6 4 3 3" xfId="39854"/>
    <cellStyle name="Output 2 3 6 4 4" xfId="27621"/>
    <cellStyle name="Output 2 3 6 4 5" xfId="47973"/>
    <cellStyle name="Output 2 3 6 5" xfId="11169"/>
    <cellStyle name="Output 2 3 6 5 2" xfId="22571"/>
    <cellStyle name="Output 2 3 6 5 3" xfId="35694"/>
    <cellStyle name="Output 2 3 6 5 4" xfId="41806"/>
    <cellStyle name="Output 2 3 6 6" xfId="12524"/>
    <cellStyle name="Output 2 3 6 6 2" xfId="22572"/>
    <cellStyle name="Output 2 3 6 6 3" xfId="34635"/>
    <cellStyle name="Output 2 3 6 6 4" xfId="41883"/>
    <cellStyle name="Output 2 3 6 7" xfId="15356"/>
    <cellStyle name="Output 2 3 6 7 2" xfId="36934"/>
    <cellStyle name="Output 2 3 6 7 3" xfId="45174"/>
    <cellStyle name="Output 2 3 6 8" xfId="23438"/>
    <cellStyle name="Output 2 3 6 9" xfId="40039"/>
    <cellStyle name="Output 2 3 7" xfId="8146"/>
    <cellStyle name="Output 2 3 7 2" xfId="9586"/>
    <cellStyle name="Output 2 3 7 2 2" xfId="13823"/>
    <cellStyle name="Output 2 3 7 2 2 2" xfId="22573"/>
    <cellStyle name="Output 2 3 7 2 2 3" xfId="33339"/>
    <cellStyle name="Output 2 3 7 2 2 4" xfId="44834"/>
    <cellStyle name="Output 2 3 7 2 3" xfId="16560"/>
    <cellStyle name="Output 2 3 7 2 3 2" xfId="24207"/>
    <cellStyle name="Output 2 3 7 2 3 3" xfId="43704"/>
    <cellStyle name="Output 2 3 7 2 4" xfId="33770"/>
    <cellStyle name="Output 2 3 7 2 5" xfId="41877"/>
    <cellStyle name="Output 2 3 7 3" xfId="11143"/>
    <cellStyle name="Output 2 3 7 3 2" xfId="22575"/>
    <cellStyle name="Output 2 3 7 3 3" xfId="34046"/>
    <cellStyle name="Output 2 3 7 3 4" xfId="45113"/>
    <cellStyle name="Output 2 3 7 4" xfId="12498"/>
    <cellStyle name="Output 2 3 7 4 2" xfId="22576"/>
    <cellStyle name="Output 2 3 7 4 3" xfId="33522"/>
    <cellStyle name="Output 2 3 7 4 4" xfId="43818"/>
    <cellStyle name="Output 2 3 7 5" xfId="15330"/>
    <cellStyle name="Output 2 3 7 5 2" xfId="35286"/>
    <cellStyle name="Output 2 3 7 5 3" xfId="43339"/>
    <cellStyle name="Output 2 3 7 6" xfId="21982"/>
    <cellStyle name="Output 2 3 7 7" xfId="39387"/>
    <cellStyle name="Output 2 3 8" xfId="8790"/>
    <cellStyle name="Output 2 3 8 2" xfId="13076"/>
    <cellStyle name="Output 2 3 8 2 2" xfId="22577"/>
    <cellStyle name="Output 2 3 8 2 3" xfId="34552"/>
    <cellStyle name="Output 2 3 8 2 4" xfId="44474"/>
    <cellStyle name="Output 2 3 8 3" xfId="15908"/>
    <cellStyle name="Output 2 3 8 3 2" xfId="26343"/>
    <cellStyle name="Output 2 3 8 3 3" xfId="42729"/>
    <cellStyle name="Output 2 3 8 4" xfId="21703"/>
    <cellStyle name="Output 2 3 8 5" xfId="39288"/>
    <cellStyle name="Output 2 3 9" xfId="9253"/>
    <cellStyle name="Output 2 3 9 2" xfId="13508"/>
    <cellStyle name="Output 2 3 9 2 2" xfId="22579"/>
    <cellStyle name="Output 2 3 9 2 3" xfId="37986"/>
    <cellStyle name="Output 2 3 9 2 4" xfId="47465"/>
    <cellStyle name="Output 2 3 9 3" xfId="16258"/>
    <cellStyle name="Output 2 3 9 3 2" xfId="25454"/>
    <cellStyle name="Output 2 3 9 3 3" xfId="39668"/>
    <cellStyle name="Output 2 3 9 4" xfId="23729"/>
    <cellStyle name="Output 2 3 9 5" xfId="39810"/>
    <cellStyle name="Output 2 4" xfId="6737"/>
    <cellStyle name="Output 2 4 2" xfId="9078"/>
    <cellStyle name="Output 2 4 2 2" xfId="13333"/>
    <cellStyle name="Output 2 4 2 2 2" xfId="22581"/>
    <cellStyle name="Output 2 4 2 2 3" xfId="37212"/>
    <cellStyle name="Output 2 4 2 2 4" xfId="38936"/>
    <cellStyle name="Output 2 4 2 3" xfId="16106"/>
    <cellStyle name="Output 2 4 2 3 2" xfId="22155"/>
    <cellStyle name="Output 2 4 2 3 3" xfId="41504"/>
    <cellStyle name="Output 2 4 2 4" xfId="22083"/>
    <cellStyle name="Output 2 4 2 5" xfId="47872"/>
    <cellStyle name="Output 2 4 3" xfId="10653"/>
    <cellStyle name="Output 2 4 3 2" xfId="22583"/>
    <cellStyle name="Output 2 4 3 3" xfId="27883"/>
    <cellStyle name="Output 2 4 3 4" xfId="40446"/>
    <cellStyle name="Output 2 4 4" xfId="12008"/>
    <cellStyle name="Output 2 4 4 2" xfId="22584"/>
    <cellStyle name="Output 2 4 4 3" xfId="32713"/>
    <cellStyle name="Output 2 4 4 4" xfId="48079"/>
    <cellStyle name="Output 2 4 5" xfId="14840"/>
    <cellStyle name="Output 2 4 5 2" xfId="37422"/>
    <cellStyle name="Output 2 4 5 3" xfId="45415"/>
    <cellStyle name="Output 2 4 6" xfId="17468"/>
    <cellStyle name="Output 2 4 7" xfId="40948"/>
    <cellStyle name="Output 2 5" xfId="6646"/>
    <cellStyle name="Output 2 5 2" xfId="8987"/>
    <cellStyle name="Output 2 5 2 2" xfId="13242"/>
    <cellStyle name="Output 2 5 2 2 2" xfId="22586"/>
    <cellStyle name="Output 2 5 2 2 3" xfId="36672"/>
    <cellStyle name="Output 2 5 2 2 4" xfId="48011"/>
    <cellStyle name="Output 2 5 2 3" xfId="16027"/>
    <cellStyle name="Output 2 5 2 3 2" xfId="32389"/>
    <cellStyle name="Output 2 5 2 3 3" xfId="39142"/>
    <cellStyle name="Output 2 5 2 4" xfId="29324"/>
    <cellStyle name="Output 2 5 2 5" xfId="42185"/>
    <cellStyle name="Output 2 5 3" xfId="10562"/>
    <cellStyle name="Output 2 5 3 2" xfId="22588"/>
    <cellStyle name="Output 2 5 3 3" xfId="33460"/>
    <cellStyle name="Output 2 5 3 4" xfId="41543"/>
    <cellStyle name="Output 2 5 4" xfId="11917"/>
    <cellStyle name="Output 2 5 4 2" xfId="22589"/>
    <cellStyle name="Output 2 5 4 3" xfId="35377"/>
    <cellStyle name="Output 2 5 4 4" xfId="46274"/>
    <cellStyle name="Output 2 5 5" xfId="14749"/>
    <cellStyle name="Output 2 5 5 2" xfId="36901"/>
    <cellStyle name="Output 2 5 5 3" xfId="42831"/>
    <cellStyle name="Output 2 5 6" xfId="21878"/>
    <cellStyle name="Output 2 5 7" xfId="39650"/>
    <cellStyle name="Output 2 6" xfId="6867"/>
    <cellStyle name="Output 2 6 2" xfId="9208"/>
    <cellStyle name="Output 2 6 2 2" xfId="13463"/>
    <cellStyle name="Output 2 6 2 2 2" xfId="22590"/>
    <cellStyle name="Output 2 6 2 2 3" xfId="35731"/>
    <cellStyle name="Output 2 6 2 2 4" xfId="44098"/>
    <cellStyle name="Output 2 6 2 3" xfId="16219"/>
    <cellStyle name="Output 2 6 2 3 2" xfId="22333"/>
    <cellStyle name="Output 2 6 2 3 3" xfId="41010"/>
    <cellStyle name="Output 2 6 2 4" xfId="26435"/>
    <cellStyle name="Output 2 6 2 5" xfId="39602"/>
    <cellStyle name="Output 2 6 3" xfId="10783"/>
    <cellStyle name="Output 2 6 3 2" xfId="22592"/>
    <cellStyle name="Output 2 6 3 3" xfId="34915"/>
    <cellStyle name="Output 2 6 3 4" xfId="47170"/>
    <cellStyle name="Output 2 6 4" xfId="12138"/>
    <cellStyle name="Output 2 6 4 2" xfId="22593"/>
    <cellStyle name="Output 2 6 4 3" xfId="32772"/>
    <cellStyle name="Output 2 6 4 4" xfId="44289"/>
    <cellStyle name="Output 2 6 5" xfId="14970"/>
    <cellStyle name="Output 2 6 5 2" xfId="32873"/>
    <cellStyle name="Output 2 6 5 3" xfId="44541"/>
    <cellStyle name="Output 2 6 6" xfId="24738"/>
    <cellStyle name="Output 2 6 7" xfId="39513"/>
    <cellStyle name="Output 2 7" xfId="7070"/>
    <cellStyle name="Output 2 7 2" xfId="9411"/>
    <cellStyle name="Output 2 7 2 2" xfId="13666"/>
    <cellStyle name="Output 2 7 2 2 2" xfId="22597"/>
    <cellStyle name="Output 2 7 2 2 3" xfId="36384"/>
    <cellStyle name="Output 2 7 2 2 4" xfId="44928"/>
    <cellStyle name="Output 2 7 2 3" xfId="16403"/>
    <cellStyle name="Output 2 7 2 3 2" xfId="24352"/>
    <cellStyle name="Output 2 7 2 3 3" xfId="39069"/>
    <cellStyle name="Output 2 7 2 4" xfId="33434"/>
    <cellStyle name="Output 2 7 2 5" xfId="45593"/>
    <cellStyle name="Output 2 7 3" xfId="10986"/>
    <cellStyle name="Output 2 7 3 2" xfId="22599"/>
    <cellStyle name="Output 2 7 3 3" xfId="33270"/>
    <cellStyle name="Output 2 7 3 4" xfId="44999"/>
    <cellStyle name="Output 2 7 4" xfId="12341"/>
    <cellStyle name="Output 2 7 4 2" xfId="22600"/>
    <cellStyle name="Output 2 7 4 3" xfId="38304"/>
    <cellStyle name="Output 2 7 4 4" xfId="43668"/>
    <cellStyle name="Output 2 7 5" xfId="15173"/>
    <cellStyle name="Output 2 7 5 2" xfId="37457"/>
    <cellStyle name="Output 2 7 5 3" xfId="45795"/>
    <cellStyle name="Output 2 7 6" xfId="21947"/>
    <cellStyle name="Output 2 7 7" xfId="39748"/>
    <cellStyle name="Output 2 8" xfId="7170"/>
    <cellStyle name="Output 2 8 2" xfId="9511"/>
    <cellStyle name="Output 2 8 2 2" xfId="13766"/>
    <cellStyle name="Output 2 8 2 2 2" xfId="22604"/>
    <cellStyle name="Output 2 8 2 2 3" xfId="38260"/>
    <cellStyle name="Output 2 8 2 2 4" xfId="40538"/>
    <cellStyle name="Output 2 8 2 3" xfId="16503"/>
    <cellStyle name="Output 2 8 2 3 2" xfId="23521"/>
    <cellStyle name="Output 2 8 2 3 3" xfId="39589"/>
    <cellStyle name="Output 2 8 2 4" xfId="38146"/>
    <cellStyle name="Output 2 8 2 5" xfId="42912"/>
    <cellStyle name="Output 2 8 3" xfId="11086"/>
    <cellStyle name="Output 2 8 3 2" xfId="22606"/>
    <cellStyle name="Output 2 8 3 3" xfId="37278"/>
    <cellStyle name="Output 2 8 3 4" xfId="45503"/>
    <cellStyle name="Output 2 8 4" xfId="12441"/>
    <cellStyle name="Output 2 8 4 2" xfId="22607"/>
    <cellStyle name="Output 2 8 4 3" xfId="33043"/>
    <cellStyle name="Output 2 8 4 4" xfId="45894"/>
    <cellStyle name="Output 2 8 5" xfId="15273"/>
    <cellStyle name="Output 2 8 5 2" xfId="34806"/>
    <cellStyle name="Output 2 8 5 3" xfId="47002"/>
    <cellStyle name="Output 2 8 6" xfId="21907"/>
    <cellStyle name="Output 2 8 7" xfId="39612"/>
    <cellStyle name="Output 2 9" xfId="7198"/>
    <cellStyle name="Output 2 9 2" xfId="9539"/>
    <cellStyle name="Output 2 9 2 2" xfId="13794"/>
    <cellStyle name="Output 2 9 2 2 2" xfId="22611"/>
    <cellStyle name="Output 2 9 2 2 3" xfId="27944"/>
    <cellStyle name="Output 2 9 2 2 4" xfId="41544"/>
    <cellStyle name="Output 2 9 2 3" xfId="16531"/>
    <cellStyle name="Output 2 9 2 3 2" xfId="32108"/>
    <cellStyle name="Output 2 9 2 3 3" xfId="41600"/>
    <cellStyle name="Output 2 9 2 4" xfId="35420"/>
    <cellStyle name="Output 2 9 2 5" xfId="46663"/>
    <cellStyle name="Output 2 9 3" xfId="11114"/>
    <cellStyle name="Output 2 9 3 2" xfId="22613"/>
    <cellStyle name="Output 2 9 3 3" xfId="33847"/>
    <cellStyle name="Output 2 9 3 4" xfId="42787"/>
    <cellStyle name="Output 2 9 4" xfId="12469"/>
    <cellStyle name="Output 2 9 4 2" xfId="22614"/>
    <cellStyle name="Output 2 9 4 3" xfId="34197"/>
    <cellStyle name="Output 2 9 4 4" xfId="47422"/>
    <cellStyle name="Output 2 9 5" xfId="15301"/>
    <cellStyle name="Output 2 9 5 2" xfId="38147"/>
    <cellStyle name="Output 2 9 5 3" xfId="41971"/>
    <cellStyle name="Output 2 9 6" xfId="31936"/>
    <cellStyle name="Output 2 9 7" xfId="40142"/>
    <cellStyle name="Output 3" xfId="56"/>
    <cellStyle name="Output 3 10" xfId="7201"/>
    <cellStyle name="Output 3 10 2" xfId="9542"/>
    <cellStyle name="Output 3 10 2 2" xfId="13797"/>
    <cellStyle name="Output 3 10 2 2 2" xfId="22619"/>
    <cellStyle name="Output 3 10 2 2 3" xfId="33929"/>
    <cellStyle name="Output 3 10 2 2 4" xfId="42566"/>
    <cellStyle name="Output 3 10 2 3" xfId="16534"/>
    <cellStyle name="Output 3 10 2 3 2" xfId="21885"/>
    <cellStyle name="Output 3 10 2 3 3" xfId="45567"/>
    <cellStyle name="Output 3 10 2 4" xfId="34899"/>
    <cellStyle name="Output 3 10 2 5" xfId="40900"/>
    <cellStyle name="Output 3 10 3" xfId="11117"/>
    <cellStyle name="Output 3 10 3 2" xfId="22621"/>
    <cellStyle name="Output 3 10 3 3" xfId="33325"/>
    <cellStyle name="Output 3 10 3 4" xfId="44357"/>
    <cellStyle name="Output 3 10 4" xfId="12472"/>
    <cellStyle name="Output 3 10 4 2" xfId="22622"/>
    <cellStyle name="Output 3 10 4 3" xfId="37387"/>
    <cellStyle name="Output 3 10 4 4" xfId="43169"/>
    <cellStyle name="Output 3 10 5" xfId="15304"/>
    <cellStyle name="Output 3 10 5 2" xfId="36027"/>
    <cellStyle name="Output 3 10 5 3" xfId="42917"/>
    <cellStyle name="Output 3 10 6" xfId="24705"/>
    <cellStyle name="Output 3 10 7" xfId="39759"/>
    <cellStyle name="Output 3 11" xfId="7150"/>
    <cellStyle name="Output 3 11 2" xfId="9491"/>
    <cellStyle name="Output 3 11 2 2" xfId="13746"/>
    <cellStyle name="Output 3 11 2 2 2" xfId="22626"/>
    <cellStyle name="Output 3 11 2 2 3" xfId="36862"/>
    <cellStyle name="Output 3 11 2 2 4" xfId="43570"/>
    <cellStyle name="Output 3 11 2 3" xfId="16483"/>
    <cellStyle name="Output 3 11 2 3 2" xfId="31901"/>
    <cellStyle name="Output 3 11 2 3 3" xfId="40326"/>
    <cellStyle name="Output 3 11 2 4" xfId="27564"/>
    <cellStyle name="Output 3 11 2 5" xfId="42178"/>
    <cellStyle name="Output 3 11 3" xfId="11066"/>
    <cellStyle name="Output 3 11 3 2" xfId="22627"/>
    <cellStyle name="Output 3 11 3 3" xfId="33753"/>
    <cellStyle name="Output 3 11 3 4" xfId="44016"/>
    <cellStyle name="Output 3 11 4" xfId="12421"/>
    <cellStyle name="Output 3 11 4 2" xfId="22628"/>
    <cellStyle name="Output 3 11 4 3" xfId="32455"/>
    <cellStyle name="Output 3 11 4 4" xfId="43345"/>
    <cellStyle name="Output 3 11 5" xfId="15253"/>
    <cellStyle name="Output 3 11 5 2" xfId="34216"/>
    <cellStyle name="Output 3 11 5 3" xfId="40531"/>
    <cellStyle name="Output 3 11 6" xfId="22755"/>
    <cellStyle name="Output 3 11 7" xfId="39199"/>
    <cellStyle name="Output 3 12" xfId="8388"/>
    <cellStyle name="Output 3 12 2" xfId="9826"/>
    <cellStyle name="Output 3 12 2 2" xfId="14063"/>
    <cellStyle name="Output 3 12 2 2 2" xfId="22631"/>
    <cellStyle name="Output 3 12 2 2 3" xfId="34207"/>
    <cellStyle name="Output 3 12 2 2 4" xfId="46619"/>
    <cellStyle name="Output 3 12 2 3" xfId="16800"/>
    <cellStyle name="Output 3 12 2 3 2" xfId="21755"/>
    <cellStyle name="Output 3 12 2 3 3" xfId="44585"/>
    <cellStyle name="Output 3 12 2 4" xfId="37469"/>
    <cellStyle name="Output 3 12 2 5" xfId="41427"/>
    <cellStyle name="Output 3 12 3" xfId="11383"/>
    <cellStyle name="Output 3 12 3 2" xfId="22633"/>
    <cellStyle name="Output 3 12 3 3" xfId="33338"/>
    <cellStyle name="Output 3 12 3 4" xfId="43717"/>
    <cellStyle name="Output 3 12 4" xfId="12738"/>
    <cellStyle name="Output 3 12 4 2" xfId="22634"/>
    <cellStyle name="Output 3 12 4 3" xfId="34795"/>
    <cellStyle name="Output 3 12 4 4" xfId="45754"/>
    <cellStyle name="Output 3 12 5" xfId="15570"/>
    <cellStyle name="Output 3 12 5 2" xfId="38602"/>
    <cellStyle name="Output 3 12 5 3" xfId="47482"/>
    <cellStyle name="Output 3 12 6" xfId="27140"/>
    <cellStyle name="Output 3 12 7" xfId="45450"/>
    <cellStyle name="Output 3 13" xfId="8437"/>
    <cellStyle name="Output 3 13 2" xfId="9873"/>
    <cellStyle name="Output 3 13 2 2" xfId="14110"/>
    <cellStyle name="Output 3 13 2 2 2" xfId="22637"/>
    <cellStyle name="Output 3 13 2 2 3" xfId="38031"/>
    <cellStyle name="Output 3 13 2 2 4" xfId="47005"/>
    <cellStyle name="Output 3 13 2 3" xfId="16847"/>
    <cellStyle name="Output 3 13 2 3 2" xfId="31861"/>
    <cellStyle name="Output 3 13 2 3 3" xfId="40266"/>
    <cellStyle name="Output 3 13 2 4" xfId="38140"/>
    <cellStyle name="Output 3 13 2 5" xfId="42922"/>
    <cellStyle name="Output 3 13 3" xfId="11430"/>
    <cellStyle name="Output 3 13 3 2" xfId="22638"/>
    <cellStyle name="Output 3 13 3 3" xfId="33054"/>
    <cellStyle name="Output 3 13 3 4" xfId="47360"/>
    <cellStyle name="Output 3 13 4" xfId="12785"/>
    <cellStyle name="Output 3 13 4 2" xfId="22639"/>
    <cellStyle name="Output 3 13 4 3" xfId="37049"/>
    <cellStyle name="Output 3 13 4 4" xfId="41742"/>
    <cellStyle name="Output 3 13 5" xfId="15617"/>
    <cellStyle name="Output 3 13 5 2" xfId="38330"/>
    <cellStyle name="Output 3 13 5 3" xfId="47905"/>
    <cellStyle name="Output 3 13 6" xfId="36617"/>
    <cellStyle name="Output 3 13 7" xfId="45360"/>
    <cellStyle name="Output 3 14" xfId="8456"/>
    <cellStyle name="Output 3 14 2" xfId="9892"/>
    <cellStyle name="Output 3 14 2 2" xfId="14129"/>
    <cellStyle name="Output 3 14 2 2 2" xfId="22641"/>
    <cellStyle name="Output 3 14 2 2 3" xfId="33888"/>
    <cellStyle name="Output 3 14 2 2 4" xfId="47623"/>
    <cellStyle name="Output 3 14 2 3" xfId="16866"/>
    <cellStyle name="Output 3 14 2 3 2" xfId="21817"/>
    <cellStyle name="Output 3 14 2 3 3" xfId="44201"/>
    <cellStyle name="Output 3 14 2 4" xfId="36995"/>
    <cellStyle name="Output 3 14 2 5" xfId="47275"/>
    <cellStyle name="Output 3 14 3" xfId="11449"/>
    <cellStyle name="Output 3 14 3 2" xfId="22643"/>
    <cellStyle name="Output 3 14 3 3" xfId="37631"/>
    <cellStyle name="Output 3 14 3 4" xfId="44857"/>
    <cellStyle name="Output 3 14 4" xfId="12804"/>
    <cellStyle name="Output 3 14 4 2" xfId="22644"/>
    <cellStyle name="Output 3 14 4 3" xfId="37343"/>
    <cellStyle name="Output 3 14 4 4" xfId="42530"/>
    <cellStyle name="Output 3 14 5" xfId="15636"/>
    <cellStyle name="Output 3 14 5 2" xfId="27980"/>
    <cellStyle name="Output 3 14 5 3" xfId="42632"/>
    <cellStyle name="Output 3 14 6" xfId="36073"/>
    <cellStyle name="Output 3 14 7" xfId="46262"/>
    <cellStyle name="Output 3 15" xfId="8679"/>
    <cellStyle name="Output 3 15 2" xfId="10115"/>
    <cellStyle name="Output 3 15 2 2" xfId="14352"/>
    <cellStyle name="Output 3 15 2 2 2" xfId="22648"/>
    <cellStyle name="Output 3 15 2 2 3" xfId="35388"/>
    <cellStyle name="Output 3 15 2 2 4" xfId="45318"/>
    <cellStyle name="Output 3 15 2 3" xfId="17089"/>
    <cellStyle name="Output 3 15 2 3 2" xfId="38206"/>
    <cellStyle name="Output 3 15 2 3 3" xfId="40498"/>
    <cellStyle name="Output 3 15 2 4" xfId="37321"/>
    <cellStyle name="Output 3 15 2 5" xfId="47309"/>
    <cellStyle name="Output 3 15 3" xfId="11672"/>
    <cellStyle name="Output 3 15 3 2" xfId="22650"/>
    <cellStyle name="Output 3 15 3 3" xfId="36445"/>
    <cellStyle name="Output 3 15 3 4" xfId="41212"/>
    <cellStyle name="Output 3 15 4" xfId="13027"/>
    <cellStyle name="Output 3 15 4 2" xfId="22651"/>
    <cellStyle name="Output 3 15 4 3" xfId="35480"/>
    <cellStyle name="Output 3 15 4 4" xfId="45135"/>
    <cellStyle name="Output 3 15 5" xfId="15859"/>
    <cellStyle name="Output 3 15 5 2" xfId="31979"/>
    <cellStyle name="Output 3 15 5 3" xfId="45220"/>
    <cellStyle name="Output 3 15 6" xfId="27446"/>
    <cellStyle name="Output 3 15 7" xfId="48032"/>
    <cellStyle name="Output 3 16" xfId="8589"/>
    <cellStyle name="Output 3 16 2" xfId="10025"/>
    <cellStyle name="Output 3 16 2 2" xfId="14262"/>
    <cellStyle name="Output 3 16 2 2 2" xfId="22653"/>
    <cellStyle name="Output 3 16 2 2 3" xfId="32985"/>
    <cellStyle name="Output 3 16 2 2 4" xfId="41777"/>
    <cellStyle name="Output 3 16 2 3" xfId="16999"/>
    <cellStyle name="Output 3 16 2 3 2" xfId="35024"/>
    <cellStyle name="Output 3 16 2 3 3" xfId="45180"/>
    <cellStyle name="Output 3 16 2 4" xfId="33056"/>
    <cellStyle name="Output 3 16 2 5" xfId="42682"/>
    <cellStyle name="Output 3 16 3" xfId="11582"/>
    <cellStyle name="Output 3 16 3 2" xfId="22655"/>
    <cellStyle name="Output 3 16 3 3" xfId="33751"/>
    <cellStyle name="Output 3 16 3 4" xfId="40694"/>
    <cellStyle name="Output 3 16 4" xfId="12937"/>
    <cellStyle name="Output 3 16 4 2" xfId="22656"/>
    <cellStyle name="Output 3 16 4 3" xfId="35154"/>
    <cellStyle name="Output 3 16 4 4" xfId="47229"/>
    <cellStyle name="Output 3 16 5" xfId="15769"/>
    <cellStyle name="Output 3 16 5 2" xfId="37692"/>
    <cellStyle name="Output 3 16 5 3" xfId="44326"/>
    <cellStyle name="Output 3 16 6" xfId="32420"/>
    <cellStyle name="Output 3 16 7" xfId="47035"/>
    <cellStyle name="Output 3 17" xfId="8697"/>
    <cellStyle name="Output 3 17 2" xfId="10133"/>
    <cellStyle name="Output 3 17 2 2" xfId="14370"/>
    <cellStyle name="Output 3 17 2 2 2" xfId="22658"/>
    <cellStyle name="Output 3 17 2 2 3" xfId="34141"/>
    <cellStyle name="Output 3 17 2 2 4" xfId="42225"/>
    <cellStyle name="Output 3 17 2 3" xfId="17107"/>
    <cellStyle name="Output 3 17 2 3 2" xfId="38229"/>
    <cellStyle name="Output 3 17 2 3 3" xfId="42109"/>
    <cellStyle name="Output 3 17 2 4" xfId="33100"/>
    <cellStyle name="Output 3 17 2 5" xfId="40762"/>
    <cellStyle name="Output 3 17 3" xfId="11690"/>
    <cellStyle name="Output 3 17 3 2" xfId="22659"/>
    <cellStyle name="Output 3 17 3 3" xfId="38568"/>
    <cellStyle name="Output 3 17 3 4" xfId="44354"/>
    <cellStyle name="Output 3 17 4" xfId="13045"/>
    <cellStyle name="Output 3 17 4 2" xfId="22660"/>
    <cellStyle name="Output 3 17 4 3" xfId="34165"/>
    <cellStyle name="Output 3 17 4 4" xfId="48440"/>
    <cellStyle name="Output 3 17 5" xfId="15877"/>
    <cellStyle name="Output 3 17 5 2" xfId="31997"/>
    <cellStyle name="Output 3 17 5 3" xfId="44598"/>
    <cellStyle name="Output 3 17 6" xfId="27469"/>
    <cellStyle name="Output 3 17 7" xfId="47219"/>
    <cellStyle name="Output 3 18" xfId="8670"/>
    <cellStyle name="Output 3 18 2" xfId="10106"/>
    <cellStyle name="Output 3 18 2 2" xfId="14343"/>
    <cellStyle name="Output 3 18 2 2 2" xfId="22663"/>
    <cellStyle name="Output 3 18 2 2 3" xfId="33008"/>
    <cellStyle name="Output 3 18 2 2 4" xfId="47544"/>
    <cellStyle name="Output 3 18 2 3" xfId="17080"/>
    <cellStyle name="Output 3 18 2 3 2" xfId="32945"/>
    <cellStyle name="Output 3 18 2 3 3" xfId="46394"/>
    <cellStyle name="Output 3 18 2 4" xfId="33592"/>
    <cellStyle name="Output 3 18 2 5" xfId="44551"/>
    <cellStyle name="Output 3 18 3" xfId="11663"/>
    <cellStyle name="Output 3 18 3 2" xfId="22665"/>
    <cellStyle name="Output 3 18 3 3" xfId="35657"/>
    <cellStyle name="Output 3 18 3 4" xfId="45295"/>
    <cellStyle name="Output 3 18 4" xfId="13018"/>
    <cellStyle name="Output 3 18 4 2" xfId="22666"/>
    <cellStyle name="Output 3 18 4 3" xfId="33077"/>
    <cellStyle name="Output 3 18 4 4" xfId="44021"/>
    <cellStyle name="Output 3 18 5" xfId="15850"/>
    <cellStyle name="Output 3 18 5 2" xfId="31970"/>
    <cellStyle name="Output 3 18 5 3" xfId="40666"/>
    <cellStyle name="Output 3 18 6" xfId="27433"/>
    <cellStyle name="Output 3 18 7" xfId="48101"/>
    <cellStyle name="Output 3 19" xfId="8860"/>
    <cellStyle name="Output 3 19 2" xfId="13140"/>
    <cellStyle name="Output 3 19 2 2" xfId="22667"/>
    <cellStyle name="Output 3 19 2 3" xfId="38096"/>
    <cellStyle name="Output 3 19 2 4" xfId="43525"/>
    <cellStyle name="Output 3 19 3" xfId="15972"/>
    <cellStyle name="Output 3 19 3 2" xfId="32278"/>
    <cellStyle name="Output 3 19 3 3" xfId="41137"/>
    <cellStyle name="Output 3 19 4" xfId="32318"/>
    <cellStyle name="Output 3 19 5" xfId="39815"/>
    <cellStyle name="Output 3 2" xfId="6789"/>
    <cellStyle name="Output 3 2 2" xfId="9130"/>
    <cellStyle name="Output 3 2 2 2" xfId="13385"/>
    <cellStyle name="Output 3 2 2 2 2" xfId="22669"/>
    <cellStyle name="Output 3 2 2 2 3" xfId="37029"/>
    <cellStyle name="Output 3 2 2 2 4" xfId="45288"/>
    <cellStyle name="Output 3 2 2 3" xfId="16154"/>
    <cellStyle name="Output 3 2 2 3 2" xfId="21943"/>
    <cellStyle name="Output 3 2 2 3 3" xfId="40611"/>
    <cellStyle name="Output 3 2 2 4" xfId="21650"/>
    <cellStyle name="Output 3 2 2 5" xfId="40246"/>
    <cellStyle name="Output 3 2 3" xfId="10705"/>
    <cellStyle name="Output 3 2 3 2" xfId="22670"/>
    <cellStyle name="Output 3 2 3 3" xfId="32820"/>
    <cellStyle name="Output 3 2 3 4" xfId="45847"/>
    <cellStyle name="Output 3 2 4" xfId="12060"/>
    <cellStyle name="Output 3 2 4 2" xfId="22671"/>
    <cellStyle name="Output 3 2 4 3" xfId="33731"/>
    <cellStyle name="Output 3 2 4 4" xfId="48297"/>
    <cellStyle name="Output 3 2 5" xfId="14892"/>
    <cellStyle name="Output 3 2 5 2" xfId="36814"/>
    <cellStyle name="Output 3 2 5 3" xfId="44168"/>
    <cellStyle name="Output 3 2 6" xfId="25963"/>
    <cellStyle name="Output 3 2 7" xfId="45672"/>
    <cellStyle name="Output 3 20" xfId="10227"/>
    <cellStyle name="Output 3 20 2" xfId="14464"/>
    <cellStyle name="Output 3 20 2 2" xfId="22673"/>
    <cellStyle name="Output 3 20 2 3" xfId="33405"/>
    <cellStyle name="Output 3 20 2 4" xfId="41991"/>
    <cellStyle name="Output 3 20 3" xfId="17201"/>
    <cellStyle name="Output 3 20 3 2" xfId="36633"/>
    <cellStyle name="Output 3 20 3 3" xfId="43397"/>
    <cellStyle name="Output 3 20 4" xfId="34203"/>
    <cellStyle name="Output 3 20 5" xfId="45373"/>
    <cellStyle name="Output 3 21" xfId="10246"/>
    <cellStyle name="Output 3 21 2" xfId="14483"/>
    <cellStyle name="Output 3 21 2 2" xfId="22676"/>
    <cellStyle name="Output 3 21 2 3" xfId="35441"/>
    <cellStyle name="Output 3 21 2 4" xfId="47016"/>
    <cellStyle name="Output 3 21 3" xfId="17220"/>
    <cellStyle name="Output 3 21 3 2" xfId="38741"/>
    <cellStyle name="Output 3 21 3 3" xfId="42947"/>
    <cellStyle name="Output 3 21 4" xfId="36895"/>
    <cellStyle name="Output 3 21 5" xfId="42685"/>
    <cellStyle name="Output 3 22" xfId="10326"/>
    <cellStyle name="Output 3 22 2" xfId="14563"/>
    <cellStyle name="Output 3 22 2 2" xfId="22678"/>
    <cellStyle name="Output 3 22 2 3" xfId="35760"/>
    <cellStyle name="Output 3 22 2 4" xfId="46770"/>
    <cellStyle name="Output 3 22 3" xfId="17300"/>
    <cellStyle name="Output 3 22 3 2" xfId="38213"/>
    <cellStyle name="Output 3 22 3 3" xfId="46714"/>
    <cellStyle name="Output 3 22 4" xfId="38581"/>
    <cellStyle name="Output 3 22 5" xfId="47573"/>
    <cellStyle name="Output 3 23" xfId="10342"/>
    <cellStyle name="Output 3 23 2" xfId="22680"/>
    <cellStyle name="Output 3 23 3" xfId="32956"/>
    <cellStyle name="Output 3 23 4" xfId="46014"/>
    <cellStyle name="Output 3 24" xfId="10424"/>
    <cellStyle name="Output 3 24 2" xfId="22681"/>
    <cellStyle name="Output 3 24 3" xfId="36665"/>
    <cellStyle name="Output 3 24 4" xfId="47961"/>
    <cellStyle name="Output 3 25" xfId="11784"/>
    <cellStyle name="Output 3 25 2" xfId="22682"/>
    <cellStyle name="Output 3 25 3" xfId="36045"/>
    <cellStyle name="Output 3 25 4" xfId="44351"/>
    <cellStyle name="Output 3 26" xfId="14674"/>
    <cellStyle name="Output 3 26 2" xfId="36641"/>
    <cellStyle name="Output 3 26 3" xfId="40797"/>
    <cellStyle name="Output 3 3" xfId="6940"/>
    <cellStyle name="Output 3 3 2" xfId="9281"/>
    <cellStyle name="Output 3 3 2 2" xfId="13536"/>
    <cellStyle name="Output 3 3 2 2 2" xfId="22684"/>
    <cellStyle name="Output 3 3 2 2 3" xfId="36028"/>
    <cellStyle name="Output 3 3 2 2 4" xfId="44043"/>
    <cellStyle name="Output 3 3 2 3" xfId="16285"/>
    <cellStyle name="Output 3 3 2 3 2" xfId="32059"/>
    <cellStyle name="Output 3 3 2 3 3" xfId="40878"/>
    <cellStyle name="Output 3 3 2 4" xfId="25321"/>
    <cellStyle name="Output 3 3 2 5" xfId="46043"/>
    <cellStyle name="Output 3 3 3" xfId="10856"/>
    <cellStyle name="Output 3 3 3 2" xfId="22686"/>
    <cellStyle name="Output 3 3 3 3" xfId="36266"/>
    <cellStyle name="Output 3 3 3 4" xfId="47339"/>
    <cellStyle name="Output 3 3 4" xfId="12211"/>
    <cellStyle name="Output 3 3 4 2" xfId="22687"/>
    <cellStyle name="Output 3 3 4 3" xfId="35758"/>
    <cellStyle name="Output 3 3 4 4" xfId="43361"/>
    <cellStyle name="Output 3 3 5" xfId="15043"/>
    <cellStyle name="Output 3 3 5 2" xfId="38354"/>
    <cellStyle name="Output 3 3 5 3" xfId="43319"/>
    <cellStyle name="Output 3 3 6" xfId="22115"/>
    <cellStyle name="Output 3 3 7" xfId="39697"/>
    <cellStyle name="Output 3 4" xfId="6756"/>
    <cellStyle name="Output 3 4 2" xfId="9097"/>
    <cellStyle name="Output 3 4 2 2" xfId="13352"/>
    <cellStyle name="Output 3 4 2 2 2" xfId="22690"/>
    <cellStyle name="Output 3 4 2 2 3" xfId="36193"/>
    <cellStyle name="Output 3 4 2 2 4" xfId="43239"/>
    <cellStyle name="Output 3 4 2 3" xfId="16124"/>
    <cellStyle name="Output 3 4 2 3 2" xfId="22902"/>
    <cellStyle name="Output 3 4 2 3 3" xfId="39195"/>
    <cellStyle name="Output 3 4 2 4" xfId="29571"/>
    <cellStyle name="Output 3 4 2 5" xfId="38896"/>
    <cellStyle name="Output 3 4 3" xfId="10672"/>
    <cellStyle name="Output 3 4 3 2" xfId="22692"/>
    <cellStyle name="Output 3 4 3 3" xfId="27909"/>
    <cellStyle name="Output 3 4 3 4" xfId="46080"/>
    <cellStyle name="Output 3 4 4" xfId="12027"/>
    <cellStyle name="Output 3 4 4 2" xfId="22693"/>
    <cellStyle name="Output 3 4 4 3" xfId="34996"/>
    <cellStyle name="Output 3 4 4 4" xfId="38900"/>
    <cellStyle name="Output 3 4 5" xfId="14859"/>
    <cellStyle name="Output 3 4 5 2" xfId="36403"/>
    <cellStyle name="Output 3 4 5 3" xfId="40545"/>
    <cellStyle name="Output 3 4 6" xfId="22730"/>
    <cellStyle name="Output 3 4 7" xfId="39044"/>
    <cellStyle name="Output 3 5" xfId="6668"/>
    <cellStyle name="Output 3 5 2" xfId="9009"/>
    <cellStyle name="Output 3 5 2 2" xfId="13264"/>
    <cellStyle name="Output 3 5 2 2 2" xfId="22696"/>
    <cellStyle name="Output 3 5 2 2 3" xfId="35173"/>
    <cellStyle name="Output 3 5 2 2 4" xfId="42965"/>
    <cellStyle name="Output 3 5 2 3" xfId="16049"/>
    <cellStyle name="Output 3 5 2 3 2" xfId="22033"/>
    <cellStyle name="Output 3 5 2 3 3" xfId="45669"/>
    <cellStyle name="Output 3 5 2 4" xfId="25278"/>
    <cellStyle name="Output 3 5 2 5" xfId="40117"/>
    <cellStyle name="Output 3 5 3" xfId="10584"/>
    <cellStyle name="Output 3 5 3 2" xfId="22698"/>
    <cellStyle name="Output 3 5 3 3" xfId="27805"/>
    <cellStyle name="Output 3 5 3 4" xfId="46037"/>
    <cellStyle name="Output 3 5 4" xfId="11939"/>
    <cellStyle name="Output 3 5 4 2" xfId="22699"/>
    <cellStyle name="Output 3 5 4 3" xfId="38356"/>
    <cellStyle name="Output 3 5 4 4" xfId="46727"/>
    <cellStyle name="Output 3 5 5" xfId="14771"/>
    <cellStyle name="Output 3 5 5 2" xfId="35383"/>
    <cellStyle name="Output 3 5 5 3" xfId="42725"/>
    <cellStyle name="Output 3 5 6" xfId="24733"/>
    <cellStyle name="Output 3 5 7" xfId="39620"/>
    <cellStyle name="Output 3 6" xfId="6888"/>
    <cellStyle name="Output 3 6 2" xfId="9229"/>
    <cellStyle name="Output 3 6 2 2" xfId="13484"/>
    <cellStyle name="Output 3 6 2 2 2" xfId="22701"/>
    <cellStyle name="Output 3 6 2 2 3" xfId="37918"/>
    <cellStyle name="Output 3 6 2 2 4" xfId="45623"/>
    <cellStyle name="Output 3 6 2 3" xfId="16239"/>
    <cellStyle name="Output 3 6 2 3 2" xfId="21733"/>
    <cellStyle name="Output 3 6 2 3 3" xfId="47855"/>
    <cellStyle name="Output 3 6 2 4" xfId="26551"/>
    <cellStyle name="Output 3 6 2 5" xfId="39125"/>
    <cellStyle name="Output 3 6 3" xfId="10804"/>
    <cellStyle name="Output 3 6 3 2" xfId="22703"/>
    <cellStyle name="Output 3 6 3 3" xfId="33514"/>
    <cellStyle name="Output 3 6 3 4" xfId="48171"/>
    <cellStyle name="Output 3 6 4" xfId="12159"/>
    <cellStyle name="Output 3 6 4 2" xfId="22704"/>
    <cellStyle name="Output 3 6 4 3" xfId="37716"/>
    <cellStyle name="Output 3 6 4 4" xfId="46547"/>
    <cellStyle name="Output 3 6 5" xfId="14991"/>
    <cellStyle name="Output 3 6 5 2" xfId="38088"/>
    <cellStyle name="Output 3 6 5 3" xfId="46933"/>
    <cellStyle name="Output 3 6 6" xfId="24758"/>
    <cellStyle name="Output 3 6 7" xfId="39705"/>
    <cellStyle name="Output 3 7" xfId="7069"/>
    <cellStyle name="Output 3 7 2" xfId="9410"/>
    <cellStyle name="Output 3 7 2 2" xfId="13665"/>
    <cellStyle name="Output 3 7 2 2 2" xfId="22708"/>
    <cellStyle name="Output 3 7 2 2 3" xfId="33220"/>
    <cellStyle name="Output 3 7 2 2 4" xfId="44175"/>
    <cellStyle name="Output 3 7 2 3" xfId="16402"/>
    <cellStyle name="Output 3 7 2 3 2" xfId="22953"/>
    <cellStyle name="Output 3 7 2 3 3" xfId="46915"/>
    <cellStyle name="Output 3 7 2 4" xfId="35017"/>
    <cellStyle name="Output 3 7 2 5" xfId="44864"/>
    <cellStyle name="Output 3 7 3" xfId="10985"/>
    <cellStyle name="Output 3 7 3 2" xfId="22710"/>
    <cellStyle name="Output 3 7 3 3" xfId="34853"/>
    <cellStyle name="Output 3 7 3 4" xfId="41922"/>
    <cellStyle name="Output 3 7 4" xfId="12340"/>
    <cellStyle name="Output 3 7 4 2" xfId="22711"/>
    <cellStyle name="Output 3 7 4 3" xfId="37268"/>
    <cellStyle name="Output 3 7 4 4" xfId="44315"/>
    <cellStyle name="Output 3 7 5" xfId="15172"/>
    <cellStyle name="Output 3 7 5 2" xfId="35849"/>
    <cellStyle name="Output 3 7 5 3" xfId="42776"/>
    <cellStyle name="Output 3 7 6" xfId="24238"/>
    <cellStyle name="Output 3 7 7" xfId="41024"/>
    <cellStyle name="Output 3 8" xfId="7132"/>
    <cellStyle name="Output 3 8 2" xfId="9473"/>
    <cellStyle name="Output 3 8 2 2" xfId="13728"/>
    <cellStyle name="Output 3 8 2 2 2" xfId="22714"/>
    <cellStyle name="Output 3 8 2 2 3" xfId="32589"/>
    <cellStyle name="Output 3 8 2 2 4" xfId="44778"/>
    <cellStyle name="Output 3 8 2 3" xfId="16465"/>
    <cellStyle name="Output 3 8 2 3 2" xfId="26572"/>
    <cellStyle name="Output 3 8 2 3 3" xfId="39033"/>
    <cellStyle name="Output 3 8 2 4" xfId="32211"/>
    <cellStyle name="Output 3 8 2 5" xfId="47704"/>
    <cellStyle name="Output 3 8 3" xfId="11048"/>
    <cellStyle name="Output 3 8 3 2" xfId="22716"/>
    <cellStyle name="Output 3 8 3 3" xfId="34224"/>
    <cellStyle name="Output 3 8 3 4" xfId="42019"/>
    <cellStyle name="Output 3 8 4" xfId="12403"/>
    <cellStyle name="Output 3 8 4 2" xfId="22717"/>
    <cellStyle name="Output 3 8 4 3" xfId="33700"/>
    <cellStyle name="Output 3 8 4 4" xfId="42287"/>
    <cellStyle name="Output 3 8 5" xfId="15235"/>
    <cellStyle name="Output 3 8 5 2" xfId="33813"/>
    <cellStyle name="Output 3 8 5 3" xfId="42403"/>
    <cellStyle name="Output 3 8 6" xfId="25505"/>
    <cellStyle name="Output 3 8 7" xfId="41077"/>
    <cellStyle name="Output 3 9" xfId="7162"/>
    <cellStyle name="Output 3 9 2" xfId="9503"/>
    <cellStyle name="Output 3 9 2 2" xfId="13758"/>
    <cellStyle name="Output 3 9 2 2 2" xfId="22718"/>
    <cellStyle name="Output 3 9 2 2 3" xfId="34557"/>
    <cellStyle name="Output 3 9 2 2 4" xfId="47753"/>
    <cellStyle name="Output 3 9 2 3" xfId="16495"/>
    <cellStyle name="Output 3 9 2 3 2" xfId="22353"/>
    <cellStyle name="Output 3 9 2 3 3" xfId="41110"/>
    <cellStyle name="Output 3 9 2 4" xfId="27585"/>
    <cellStyle name="Output 3 9 2 5" xfId="46973"/>
    <cellStyle name="Output 3 9 3" xfId="11078"/>
    <cellStyle name="Output 3 9 3 2" xfId="22720"/>
    <cellStyle name="Output 3 9 3 3" xfId="36712"/>
    <cellStyle name="Output 3 9 3 4" xfId="44444"/>
    <cellStyle name="Output 3 9 4" xfId="12433"/>
    <cellStyle name="Output 3 9 4 2" xfId="22721"/>
    <cellStyle name="Output 3 9 4 3" xfId="34307"/>
    <cellStyle name="Output 3 9 4 4" xfId="45149"/>
    <cellStyle name="Output 3 9 5" xfId="15265"/>
    <cellStyle name="Output 3 9 5 2" xfId="32432"/>
    <cellStyle name="Output 3 9 5 3" xfId="45452"/>
    <cellStyle name="Output 3 9 6" xfId="32380"/>
    <cellStyle name="Output 3 9 7" xfId="46917"/>
    <cellStyle name="Overskrift 1" xfId="7221" builtinId="16" customBuiltin="1"/>
    <cellStyle name="Overskrift 1 2" xfId="225"/>
    <cellStyle name="Overskrift 1 2 2" xfId="7902"/>
    <cellStyle name="Overskrift 1 3" xfId="7903"/>
    <cellStyle name="Overskrift 2" xfId="7222" builtinId="17" customBuiltin="1"/>
    <cellStyle name="Overskrift 2 2" xfId="226"/>
    <cellStyle name="Overskrift 2 2 2" xfId="7904"/>
    <cellStyle name="Overskrift 2 3" xfId="7905"/>
    <cellStyle name="Overskrift 3" xfId="7223" builtinId="18" customBuiltin="1"/>
    <cellStyle name="Overskrift 3 2" xfId="227"/>
    <cellStyle name="Overskrift 3 2 2" xfId="7906"/>
    <cellStyle name="Overskrift 3 3" xfId="7907"/>
    <cellStyle name="Overskrift 4" xfId="7224" builtinId="19" customBuiltin="1"/>
    <cellStyle name="Overskrift 4 2" xfId="228"/>
    <cellStyle name="Overskrift 4 2 2" xfId="7908"/>
    <cellStyle name="Overskrift 4 3" xfId="7909"/>
    <cellStyle name="Percen - Type1" xfId="58"/>
    <cellStyle name="Percent 2" xfId="1770"/>
    <cellStyle name="Percent 2 2" xfId="7910"/>
    <cellStyle name="Percent 2 3" xfId="8763"/>
    <cellStyle name="Percent 3" xfId="7911"/>
    <cellStyle name="Percent 3 2" xfId="8764"/>
    <cellStyle name="Percent 4" xfId="7912"/>
    <cellStyle name="Percent 4 2" xfId="8765"/>
    <cellStyle name="Percent 5" xfId="7913"/>
    <cellStyle name="Percent 5 2" xfId="8766"/>
    <cellStyle name="Procent" xfId="48499" builtinId="5"/>
    <cellStyle name="Procent 10" xfId="7914"/>
    <cellStyle name="Procent 10 2" xfId="7915"/>
    <cellStyle name="Procent 10 2 2" xfId="7916"/>
    <cellStyle name="Procent 10 3" xfId="7917"/>
    <cellStyle name="Procent 10 3 2" xfId="7918"/>
    <cellStyle name="Procent 10 4" xfId="7919"/>
    <cellStyle name="Procent 10 4 2" xfId="7920"/>
    <cellStyle name="Procent 10 5" xfId="7921"/>
    <cellStyle name="Procent 11" xfId="7922"/>
    <cellStyle name="Procent 11 2" xfId="7923"/>
    <cellStyle name="Procent 12" xfId="7924"/>
    <cellStyle name="Procent 12 2" xfId="7925"/>
    <cellStyle name="Procent 13" xfId="7926"/>
    <cellStyle name="Procent 14" xfId="7927"/>
    <cellStyle name="Procent 14 2" xfId="8767"/>
    <cellStyle name="Procent 15" xfId="8118"/>
    <cellStyle name="Procent 16" xfId="8432"/>
    <cellStyle name="Procent 2" xfId="11"/>
    <cellStyle name="Procent 2 10" xfId="7928"/>
    <cellStyle name="Procent 2 10 2" xfId="7929"/>
    <cellStyle name="Procent 2 10 2 2" xfId="7930"/>
    <cellStyle name="Procent 2 10 3" xfId="7931"/>
    <cellStyle name="Procent 2 11" xfId="7932"/>
    <cellStyle name="Procent 2 11 2" xfId="7933"/>
    <cellStyle name="Procent 2 12" xfId="7934"/>
    <cellStyle name="Procent 2 12 2" xfId="7935"/>
    <cellStyle name="Procent 2 13" xfId="7936"/>
    <cellStyle name="Procent 2 13 2" xfId="7937"/>
    <cellStyle name="Procent 2 14" xfId="7938"/>
    <cellStyle name="Procent 2 14 2" xfId="7939"/>
    <cellStyle name="Procent 2 15" xfId="7940"/>
    <cellStyle name="Procent 2 16" xfId="7941"/>
    <cellStyle name="Procent 2 17" xfId="7257"/>
    <cellStyle name="Procent 2 2" xfId="14"/>
    <cellStyle name="Procent 2 2 2" xfId="155"/>
    <cellStyle name="Procent 2 2 2 2" xfId="1264"/>
    <cellStyle name="Procent 2 2 2 2 2" xfId="2881"/>
    <cellStyle name="Procent 2 2 2 2 2 2" xfId="6058"/>
    <cellStyle name="Procent 2 2 2 2 3" xfId="4471"/>
    <cellStyle name="Procent 2 2 2 3" xfId="741"/>
    <cellStyle name="Procent 2 2 2 3 2" xfId="2358"/>
    <cellStyle name="Procent 2 2 2 3 2 2" xfId="5535"/>
    <cellStyle name="Procent 2 2 2 3 3" xfId="3948"/>
    <cellStyle name="Procent 2 2 2 4" xfId="1835"/>
    <cellStyle name="Procent 2 2 2 4 2" xfId="5012"/>
    <cellStyle name="Procent 2 2 2 5" xfId="3425"/>
    <cellStyle name="Procent 2 2 2 5 2" xfId="7942"/>
    <cellStyle name="Procent 2 2 2 6" xfId="7943"/>
    <cellStyle name="Procent 2 2 3" xfId="243"/>
    <cellStyle name="Procent 2 2 3 2" xfId="7945"/>
    <cellStyle name="Procent 2 2 3 2 2" xfId="7946"/>
    <cellStyle name="Procent 2 2 3 3" xfId="7947"/>
    <cellStyle name="Procent 2 2 3 4" xfId="7944"/>
    <cellStyle name="Procent 2 2 3 5" xfId="8906"/>
    <cellStyle name="Procent 2 2 4" xfId="1242"/>
    <cellStyle name="Procent 2 2 4 2" xfId="2859"/>
    <cellStyle name="Procent 2 2 4 2 2" xfId="6036"/>
    <cellStyle name="Procent 2 2 4 3" xfId="4449"/>
    <cellStyle name="Procent 2 2 5" xfId="719"/>
    <cellStyle name="Procent 2 2 5 2" xfId="2336"/>
    <cellStyle name="Procent 2 2 5 2 2" xfId="5513"/>
    <cellStyle name="Procent 2 2 5 3" xfId="3926"/>
    <cellStyle name="Procent 2 2 6" xfId="1813"/>
    <cellStyle name="Procent 2 2 6 2" xfId="4990"/>
    <cellStyle name="Procent 2 2 7" xfId="3403"/>
    <cellStyle name="Procent 2 2 7 2" xfId="7948"/>
    <cellStyle name="Procent 2 2 8" xfId="60"/>
    <cellStyle name="Procent 2 3" xfId="1752"/>
    <cellStyle name="Procent 2 3 2" xfId="3369"/>
    <cellStyle name="Procent 2 3 2 2" xfId="6546"/>
    <cellStyle name="Procent 2 3 2 2 2" xfId="7949"/>
    <cellStyle name="Procent 2 3 2 3" xfId="7950"/>
    <cellStyle name="Procent 2 3 2 3 2" xfId="7951"/>
    <cellStyle name="Procent 2 3 2 4" xfId="7952"/>
    <cellStyle name="Procent 2 3 3" xfId="4959"/>
    <cellStyle name="Procent 2 3 3 2" xfId="7953"/>
    <cellStyle name="Procent 2 3 4" xfId="7954"/>
    <cellStyle name="Procent 2 3 4 2" xfId="7955"/>
    <cellStyle name="Procent 2 3 5" xfId="7956"/>
    <cellStyle name="Procent 2 3 5 2" xfId="7957"/>
    <cellStyle name="Procent 2 3 6" xfId="7958"/>
    <cellStyle name="Procent 2 3 6 2" xfId="7959"/>
    <cellStyle name="Procent 2 3 7" xfId="7960"/>
    <cellStyle name="Procent 2 3 7 2" xfId="7961"/>
    <cellStyle name="Procent 2 3 8" xfId="7962"/>
    <cellStyle name="Procent 2 4" xfId="1789"/>
    <cellStyle name="Procent 2 4 2" xfId="3380"/>
    <cellStyle name="Procent 2 4 2 2" xfId="6555"/>
    <cellStyle name="Procent 2 4 2 2 2" xfId="7963"/>
    <cellStyle name="Procent 2 4 2 3" xfId="7964"/>
    <cellStyle name="Procent 2 4 2 3 2" xfId="7965"/>
    <cellStyle name="Procent 2 4 2 4" xfId="7966"/>
    <cellStyle name="Procent 2 4 3" xfId="4968"/>
    <cellStyle name="Procent 2 4 3 2" xfId="7967"/>
    <cellStyle name="Procent 2 4 4" xfId="7968"/>
    <cellStyle name="Procent 2 4 4 2" xfId="7969"/>
    <cellStyle name="Procent 2 4 5" xfId="7970"/>
    <cellStyle name="Procent 2 4 5 2" xfId="7971"/>
    <cellStyle name="Procent 2 4 6" xfId="7972"/>
    <cellStyle name="Procent 2 4 6 2" xfId="7973"/>
    <cellStyle name="Procent 2 4 7" xfId="7974"/>
    <cellStyle name="Procent 2 4 7 2" xfId="7975"/>
    <cellStyle name="Procent 2 4 8" xfId="7976"/>
    <cellStyle name="Procent 2 5" xfId="6566"/>
    <cellStyle name="Procent 2 5 2" xfId="7978"/>
    <cellStyle name="Procent 2 5 2 2" xfId="7979"/>
    <cellStyle name="Procent 2 5 2 2 2" xfId="7980"/>
    <cellStyle name="Procent 2 5 2 3" xfId="7981"/>
    <cellStyle name="Procent 2 5 2 3 2" xfId="7982"/>
    <cellStyle name="Procent 2 5 2 4" xfId="7983"/>
    <cellStyle name="Procent 2 5 3" xfId="7984"/>
    <cellStyle name="Procent 2 5 3 2" xfId="7985"/>
    <cellStyle name="Procent 2 5 4" xfId="7986"/>
    <cellStyle name="Procent 2 5 4 2" xfId="7987"/>
    <cellStyle name="Procent 2 5 5" xfId="7988"/>
    <cellStyle name="Procent 2 5 5 2" xfId="7989"/>
    <cellStyle name="Procent 2 5 6" xfId="7990"/>
    <cellStyle name="Procent 2 5 6 2" xfId="7991"/>
    <cellStyle name="Procent 2 5 7" xfId="7977"/>
    <cellStyle name="Procent 2 5 7 2" xfId="9581"/>
    <cellStyle name="Procent 2 5 8" xfId="8768"/>
    <cellStyle name="Procent 2 6" xfId="59"/>
    <cellStyle name="Procent 2 6 2" xfId="7993"/>
    <cellStyle name="Procent 2 6 2 2" xfId="7994"/>
    <cellStyle name="Procent 2 6 2 2 2" xfId="7995"/>
    <cellStyle name="Procent 2 6 2 3" xfId="7996"/>
    <cellStyle name="Procent 2 6 2 3 2" xfId="7997"/>
    <cellStyle name="Procent 2 6 2 4" xfId="7998"/>
    <cellStyle name="Procent 2 6 3" xfId="7999"/>
    <cellStyle name="Procent 2 6 3 2" xfId="8000"/>
    <cellStyle name="Procent 2 6 4" xfId="8001"/>
    <cellStyle name="Procent 2 6 4 2" xfId="8002"/>
    <cellStyle name="Procent 2 6 5" xfId="8003"/>
    <cellStyle name="Procent 2 6 5 2" xfId="8004"/>
    <cellStyle name="Procent 2 6 6" xfId="8005"/>
    <cellStyle name="Procent 2 6 7" xfId="7992"/>
    <cellStyle name="Procent 2 6 8" xfId="8862"/>
    <cellStyle name="Procent 2 7" xfId="8006"/>
    <cellStyle name="Procent 2 7 2" xfId="8007"/>
    <cellStyle name="Procent 2 7 2 2" xfId="8008"/>
    <cellStyle name="Procent 2 7 2 2 2" xfId="8009"/>
    <cellStyle name="Procent 2 7 2 3" xfId="8010"/>
    <cellStyle name="Procent 2 7 2 3 2" xfId="8011"/>
    <cellStyle name="Procent 2 7 2 4" xfId="8012"/>
    <cellStyle name="Procent 2 7 3" xfId="8013"/>
    <cellStyle name="Procent 2 7 3 2" xfId="8014"/>
    <cellStyle name="Procent 2 7 4" xfId="8015"/>
    <cellStyle name="Procent 2 7 4 2" xfId="8016"/>
    <cellStyle name="Procent 2 7 5" xfId="8017"/>
    <cellStyle name="Procent 2 7 5 2" xfId="8018"/>
    <cellStyle name="Procent 2 7 6" xfId="8019"/>
    <cellStyle name="Procent 2 8" xfId="8020"/>
    <cellStyle name="Procent 2 8 2" xfId="8021"/>
    <cellStyle name="Procent 2 8 2 2" xfId="8022"/>
    <cellStyle name="Procent 2 8 2 2 2" xfId="8023"/>
    <cellStyle name="Procent 2 8 2 3" xfId="8024"/>
    <cellStyle name="Procent 2 8 2 3 2" xfId="8025"/>
    <cellStyle name="Procent 2 8 2 4" xfId="8026"/>
    <cellStyle name="Procent 2 8 3" xfId="8027"/>
    <cellStyle name="Procent 2 8 3 2" xfId="8028"/>
    <cellStyle name="Procent 2 8 4" xfId="8029"/>
    <cellStyle name="Procent 2 8 4 2" xfId="8030"/>
    <cellStyle name="Procent 2 8 5" xfId="8031"/>
    <cellStyle name="Procent 2 8 5 2" xfId="8032"/>
    <cellStyle name="Procent 2 8 6" xfId="8033"/>
    <cellStyle name="Procent 2 9" xfId="8034"/>
    <cellStyle name="Procent 2 9 2" xfId="8035"/>
    <cellStyle name="Procent 2 9 2 2" xfId="8036"/>
    <cellStyle name="Procent 2 9 3" xfId="8037"/>
    <cellStyle name="Procent 2 9 3 2" xfId="8038"/>
    <cellStyle name="Procent 2 9 4" xfId="8039"/>
    <cellStyle name="Procent 3" xfId="118"/>
    <cellStyle name="Procent 3 10" xfId="6568"/>
    <cellStyle name="Procent 3 11" xfId="7260"/>
    <cellStyle name="Procent 3 2" xfId="158"/>
    <cellStyle name="Procent 3 2 2" xfId="251"/>
    <cellStyle name="Procent 3 2 2 2" xfId="8041"/>
    <cellStyle name="Procent 3 2 2 3" xfId="8040"/>
    <cellStyle name="Procent 3 2 2 4" xfId="8909"/>
    <cellStyle name="Procent 3 2 3" xfId="1267"/>
    <cellStyle name="Procent 3 2 3 2" xfId="2884"/>
    <cellStyle name="Procent 3 2 3 2 2" xfId="6061"/>
    <cellStyle name="Procent 3 2 3 3" xfId="4474"/>
    <cellStyle name="Procent 3 2 4" xfId="744"/>
    <cellStyle name="Procent 3 2 4 2" xfId="2361"/>
    <cellStyle name="Procent 3 2 4 2 2" xfId="5538"/>
    <cellStyle name="Procent 3 2 4 3" xfId="3951"/>
    <cellStyle name="Procent 3 2 5" xfId="1838"/>
    <cellStyle name="Procent 3 2 5 2" xfId="5015"/>
    <cellStyle name="Procent 3 2 6" xfId="3428"/>
    <cellStyle name="Procent 3 3" xfId="229"/>
    <cellStyle name="Procent 3 3 2" xfId="8043"/>
    <cellStyle name="Procent 3 3 3" xfId="8042"/>
    <cellStyle name="Procent 3 3 4" xfId="8902"/>
    <cellStyle name="Procent 3 4" xfId="1245"/>
    <cellStyle name="Procent 3 4 2" xfId="2862"/>
    <cellStyle name="Procent 3 4 2 2" xfId="6039"/>
    <cellStyle name="Procent 3 4 3" xfId="4452"/>
    <cellStyle name="Procent 3 5" xfId="722"/>
    <cellStyle name="Procent 3 5 2" xfId="2339"/>
    <cellStyle name="Procent 3 5 2 2" xfId="5516"/>
    <cellStyle name="Procent 3 5 3" xfId="3929"/>
    <cellStyle name="Procent 3 5 4" xfId="8044"/>
    <cellStyle name="Procent 3 5 4 2" xfId="9582"/>
    <cellStyle name="Procent 3 5 5" xfId="8769"/>
    <cellStyle name="Procent 3 6" xfId="1758"/>
    <cellStyle name="Procent 3 6 2" xfId="3371"/>
    <cellStyle name="Procent 3 6 2 2" xfId="6548"/>
    <cellStyle name="Procent 3 6 3" xfId="4961"/>
    <cellStyle name="Procent 3 7" xfId="1791"/>
    <cellStyle name="Procent 3 7 2" xfId="3382"/>
    <cellStyle name="Procent 3 7 2 2" xfId="6557"/>
    <cellStyle name="Procent 3 7 3" xfId="4970"/>
    <cellStyle name="Procent 3 7 4" xfId="8045"/>
    <cellStyle name="Procent 3 8" xfId="1816"/>
    <cellStyle name="Procent 3 8 2" xfId="4993"/>
    <cellStyle name="Procent 3 9" xfId="3406"/>
    <cellStyle name="Procent 4" xfId="138"/>
    <cellStyle name="Procent 4 2" xfId="160"/>
    <cellStyle name="Procent 4 2 2" xfId="1269"/>
    <cellStyle name="Procent 4 2 2 2" xfId="2886"/>
    <cellStyle name="Procent 4 2 2 2 2" xfId="6063"/>
    <cellStyle name="Procent 4 2 2 3" xfId="4476"/>
    <cellStyle name="Procent 4 2 3" xfId="746"/>
    <cellStyle name="Procent 4 2 3 2" xfId="2363"/>
    <cellStyle name="Procent 4 2 3 2 2" xfId="5540"/>
    <cellStyle name="Procent 4 2 3 3" xfId="3953"/>
    <cellStyle name="Procent 4 2 4" xfId="1840"/>
    <cellStyle name="Procent 4 2 4 2" xfId="5017"/>
    <cellStyle name="Procent 4 2 5" xfId="3430"/>
    <cellStyle name="Procent 4 3" xfId="237"/>
    <cellStyle name="Procent 4 3 2" xfId="8047"/>
    <cellStyle name="Procent 4 3 3" xfId="8046"/>
    <cellStyle name="Procent 4 3 4" xfId="8903"/>
    <cellStyle name="Procent 4 4" xfId="1247"/>
    <cellStyle name="Procent 4 4 2" xfId="2864"/>
    <cellStyle name="Procent 4 4 2 2" xfId="6041"/>
    <cellStyle name="Procent 4 4 3" xfId="4454"/>
    <cellStyle name="Procent 4 5" xfId="724"/>
    <cellStyle name="Procent 4 5 2" xfId="2341"/>
    <cellStyle name="Procent 4 5 2 2" xfId="5518"/>
    <cellStyle name="Procent 4 5 3" xfId="3931"/>
    <cellStyle name="Procent 4 6" xfId="1818"/>
    <cellStyle name="Procent 4 6 2" xfId="4995"/>
    <cellStyle name="Procent 4 7" xfId="3408"/>
    <cellStyle name="Procent 5" xfId="166"/>
    <cellStyle name="Procent 5 2" xfId="8049"/>
    <cellStyle name="Procent 5 2 2" xfId="8050"/>
    <cellStyle name="Procent 5 2 2 2" xfId="8051"/>
    <cellStyle name="Procent 5 2 3" xfId="8052"/>
    <cellStyle name="Procent 5 2 3 2" xfId="8053"/>
    <cellStyle name="Procent 5 2 4" xfId="8054"/>
    <cellStyle name="Procent 5 3" xfId="8055"/>
    <cellStyle name="Procent 5 3 2" xfId="8056"/>
    <cellStyle name="Procent 5 4" xfId="8057"/>
    <cellStyle name="Procent 5 4 2" xfId="8058"/>
    <cellStyle name="Procent 5 5" xfId="8059"/>
    <cellStyle name="Procent 5 5 2" xfId="8060"/>
    <cellStyle name="Procent 5 6" xfId="8061"/>
    <cellStyle name="Procent 5 7" xfId="8048"/>
    <cellStyle name="Procent 5 8" xfId="8893"/>
    <cellStyle name="Procent 6" xfId="164"/>
    <cellStyle name="Procent 6 2" xfId="1273"/>
    <cellStyle name="Procent 6 2 2" xfId="2890"/>
    <cellStyle name="Procent 6 2 2 2" xfId="6067"/>
    <cellStyle name="Procent 6 2 3" xfId="4480"/>
    <cellStyle name="Procent 6 2 3 2" xfId="8062"/>
    <cellStyle name="Procent 6 2 4" xfId="8063"/>
    <cellStyle name="Procent 6 3" xfId="750"/>
    <cellStyle name="Procent 6 3 2" xfId="2367"/>
    <cellStyle name="Procent 6 3 2 2" xfId="5544"/>
    <cellStyle name="Procent 6 3 3" xfId="3957"/>
    <cellStyle name="Procent 6 4" xfId="1844"/>
    <cellStyle name="Procent 6 4 2" xfId="5021"/>
    <cellStyle name="Procent 6 5" xfId="3434"/>
    <cellStyle name="Procent 6 5 2" xfId="8064"/>
    <cellStyle name="Procent 6 6" xfId="8065"/>
    <cellStyle name="Procent 7" xfId="6563"/>
    <cellStyle name="Procent 7 2" xfId="8066"/>
    <cellStyle name="Procent 7 2 2" xfId="8067"/>
    <cellStyle name="Procent 7 2 2 2" xfId="8068"/>
    <cellStyle name="Procent 7 2 3" xfId="8069"/>
    <cellStyle name="Procent 7 2 3 2" xfId="8070"/>
    <cellStyle name="Procent 7 2 4" xfId="8071"/>
    <cellStyle name="Procent 7 3" xfId="8072"/>
    <cellStyle name="Procent 7 3 2" xfId="8073"/>
    <cellStyle name="Procent 7 4" xfId="8074"/>
    <cellStyle name="Procent 7 4 2" xfId="8075"/>
    <cellStyle name="Procent 7 5" xfId="8076"/>
    <cellStyle name="Procent 7 5 2" xfId="8077"/>
    <cellStyle name="Procent 7 6" xfId="8078"/>
    <cellStyle name="Procent 8" xfId="17"/>
    <cellStyle name="Procent 8 2" xfId="8080"/>
    <cellStyle name="Procent 8 2 2" xfId="8081"/>
    <cellStyle name="Procent 8 2 2 2" xfId="8082"/>
    <cellStyle name="Procent 8 2 3" xfId="8083"/>
    <cellStyle name="Procent 8 2 3 2" xfId="8084"/>
    <cellStyle name="Procent 8 2 4" xfId="8085"/>
    <cellStyle name="Procent 8 3" xfId="8086"/>
    <cellStyle name="Procent 8 3 2" xfId="8087"/>
    <cellStyle name="Procent 8 4" xfId="8088"/>
    <cellStyle name="Procent 8 4 2" xfId="8089"/>
    <cellStyle name="Procent 8 5" xfId="8090"/>
    <cellStyle name="Procent 8 6" xfId="8079"/>
    <cellStyle name="Procent 8 7" xfId="8857"/>
    <cellStyle name="Procent 9" xfId="8091"/>
    <cellStyle name="Procent 9 2" xfId="8092"/>
    <cellStyle name="Procent 9 2 2" xfId="8093"/>
    <cellStyle name="Procent 9 3" xfId="8094"/>
    <cellStyle name="Procent 9 3 2" xfId="8095"/>
    <cellStyle name="Procent 9 4" xfId="8096"/>
    <cellStyle name="Sammenkædet celle" xfId="7230" builtinId="24" customBuiltin="1"/>
    <cellStyle name="Sammenkædet celle 2" xfId="230"/>
    <cellStyle name="Shade" xfId="1771"/>
    <cellStyle name="Shade 2" xfId="1782"/>
    <cellStyle name="Shade 2 10" xfId="6724"/>
    <cellStyle name="Shade 2 10 2" xfId="9065"/>
    <cellStyle name="Shade 2 10 2 2" xfId="13320"/>
    <cellStyle name="Shade 2 10 2 2 2" xfId="22778"/>
    <cellStyle name="Shade 2 10 2 2 3" xfId="21558"/>
    <cellStyle name="Shade 2 10 2 2 4" xfId="32645"/>
    <cellStyle name="Shade 2 10 2 2 5" xfId="46264"/>
    <cellStyle name="Shade 2 10 2 3" xfId="16093"/>
    <cellStyle name="Shade 2 10 2 3 2" xfId="21557"/>
    <cellStyle name="Shade 2 10 2 3 3" xfId="32289"/>
    <cellStyle name="Shade 2 10 2 3 4" xfId="40249"/>
    <cellStyle name="Shade 2 10 2 4" xfId="21559"/>
    <cellStyle name="Shade 2 10 2 5" xfId="21776"/>
    <cellStyle name="Shade 2 10 2 6" xfId="40923"/>
    <cellStyle name="Shade 2 10 3" xfId="10640"/>
    <cellStyle name="Shade 2 10 3 2" xfId="22779"/>
    <cellStyle name="Shade 2 10 3 3" xfId="21556"/>
    <cellStyle name="Shade 2 10 3 4" xfId="32227"/>
    <cellStyle name="Shade 2 10 3 5" xfId="44320"/>
    <cellStyle name="Shade 2 10 4" xfId="11995"/>
    <cellStyle name="Shade 2 10 4 2" xfId="22780"/>
    <cellStyle name="Shade 2 10 4 3" xfId="21555"/>
    <cellStyle name="Shade 2 10 4 4" xfId="32443"/>
    <cellStyle name="Shade 2 10 4 5" xfId="46612"/>
    <cellStyle name="Shade 2 10 5" xfId="14827"/>
    <cellStyle name="Shade 2 10 5 2" xfId="21554"/>
    <cellStyle name="Shade 2 10 5 3" xfId="35949"/>
    <cellStyle name="Shade 2 10 5 4" xfId="42941"/>
    <cellStyle name="Shade 2 10 6" xfId="21560"/>
    <cellStyle name="Shade 2 10 7" xfId="22114"/>
    <cellStyle name="Shade 2 10 8" xfId="40038"/>
    <cellStyle name="Shade 2 11" xfId="6989"/>
    <cellStyle name="Shade 2 11 2" xfId="9330"/>
    <cellStyle name="Shade 2 11 2 2" xfId="13585"/>
    <cellStyle name="Shade 2 11 2 2 2" xfId="22782"/>
    <cellStyle name="Shade 2 11 2 2 3" xfId="21551"/>
    <cellStyle name="Shade 2 11 2 2 4" xfId="38469"/>
    <cellStyle name="Shade 2 11 2 2 5" xfId="42699"/>
    <cellStyle name="Shade 2 11 2 3" xfId="16329"/>
    <cellStyle name="Shade 2 11 2 3 2" xfId="21550"/>
    <cellStyle name="Shade 2 11 2 3 3" xfId="22598"/>
    <cellStyle name="Shade 2 11 2 3 4" xfId="39443"/>
    <cellStyle name="Shade 2 11 2 4" xfId="21552"/>
    <cellStyle name="Shade 2 11 2 5" xfId="27032"/>
    <cellStyle name="Shade 2 11 2 6" xfId="41565"/>
    <cellStyle name="Shade 2 11 3" xfId="10905"/>
    <cellStyle name="Shade 2 11 3 2" xfId="22783"/>
    <cellStyle name="Shade 2 11 3 3" xfId="21549"/>
    <cellStyle name="Shade 2 11 3 4" xfId="38000"/>
    <cellStyle name="Shade 2 11 3 5" xfId="47455"/>
    <cellStyle name="Shade 2 11 4" xfId="12260"/>
    <cellStyle name="Shade 2 11 4 2" xfId="22784"/>
    <cellStyle name="Shade 2 11 4 3" xfId="21548"/>
    <cellStyle name="Shade 2 11 4 4" xfId="37491"/>
    <cellStyle name="Shade 2 11 4 5" xfId="44095"/>
    <cellStyle name="Shade 2 11 5" xfId="15092"/>
    <cellStyle name="Shade 2 11 5 2" xfId="21547"/>
    <cellStyle name="Shade 2 11 5 3" xfId="33483"/>
    <cellStyle name="Shade 2 11 5 4" xfId="42153"/>
    <cellStyle name="Shade 2 11 6" xfId="21553"/>
    <cellStyle name="Shade 2 11 7" xfId="21582"/>
    <cellStyle name="Shade 2 11 8" xfId="41624"/>
    <cellStyle name="Shade 2 12" xfId="6786"/>
    <cellStyle name="Shade 2 12 2" xfId="9127"/>
    <cellStyle name="Shade 2 12 2 2" xfId="13382"/>
    <cellStyle name="Shade 2 12 2 2 2" xfId="22785"/>
    <cellStyle name="Shade 2 12 2 2 3" xfId="21544"/>
    <cellStyle name="Shade 2 12 2 2 4" xfId="38427"/>
    <cellStyle name="Shade 2 12 2 2 5" xfId="47287"/>
    <cellStyle name="Shade 2 12 2 3" xfId="16151"/>
    <cellStyle name="Shade 2 12 2 3 2" xfId="21543"/>
    <cellStyle name="Shade 2 12 2 3 3" xfId="25317"/>
    <cellStyle name="Shade 2 12 2 3 4" xfId="39781"/>
    <cellStyle name="Shade 2 12 2 4" xfId="21545"/>
    <cellStyle name="Shade 2 12 2 5" xfId="29469"/>
    <cellStyle name="Shade 2 12 2 6" xfId="47880"/>
    <cellStyle name="Shade 2 12 3" xfId="10702"/>
    <cellStyle name="Shade 2 12 3 2" xfId="22787"/>
    <cellStyle name="Shade 2 12 3 3" xfId="21542"/>
    <cellStyle name="Shade 2 12 3 4" xfId="36505"/>
    <cellStyle name="Shade 2 12 3 5" xfId="46407"/>
    <cellStyle name="Shade 2 12 4" xfId="12057"/>
    <cellStyle name="Shade 2 12 4 2" xfId="22788"/>
    <cellStyle name="Shade 2 12 4 3" xfId="21541"/>
    <cellStyle name="Shade 2 12 4 4" xfId="37585"/>
    <cellStyle name="Shade 2 12 4 5" xfId="45077"/>
    <cellStyle name="Shade 2 12 5" xfId="14889"/>
    <cellStyle name="Shade 2 12 5 2" xfId="21540"/>
    <cellStyle name="Shade 2 12 5 3" xfId="37641"/>
    <cellStyle name="Shade 2 12 5 4" xfId="42490"/>
    <cellStyle name="Shade 2 12 6" xfId="21546"/>
    <cellStyle name="Shade 2 12 7" xfId="24243"/>
    <cellStyle name="Shade 2 12 8" xfId="41023"/>
    <cellStyle name="Shade 2 13" xfId="6645"/>
    <cellStyle name="Shade 2 13 2" xfId="8986"/>
    <cellStyle name="Shade 2 13 2 2" xfId="13241"/>
    <cellStyle name="Shade 2 13 2 2 2" xfId="22790"/>
    <cellStyle name="Shade 2 13 2 2 3" xfId="21537"/>
    <cellStyle name="Shade 2 13 2 2 4" xfId="33509"/>
    <cellStyle name="Shade 2 13 2 2 5" xfId="44761"/>
    <cellStyle name="Shade 2 13 2 3" xfId="16026"/>
    <cellStyle name="Shade 2 13 2 3 2" xfId="21536"/>
    <cellStyle name="Shade 2 13 2 3 3" xfId="25991"/>
    <cellStyle name="Shade 2 13 2 3 4" xfId="40030"/>
    <cellStyle name="Shade 2 13 2 4" xfId="21538"/>
    <cellStyle name="Shade 2 13 2 5" xfId="23623"/>
    <cellStyle name="Shade 2 13 2 6" xfId="39463"/>
    <cellStyle name="Shade 2 13 3" xfId="10561"/>
    <cellStyle name="Shade 2 13 3 2" xfId="22792"/>
    <cellStyle name="Shade 2 13 3 3" xfId="21535"/>
    <cellStyle name="Shade 2 13 3 4" xfId="27783"/>
    <cellStyle name="Shade 2 13 3 5" xfId="46588"/>
    <cellStyle name="Shade 2 13 4" xfId="11916"/>
    <cellStyle name="Shade 2 13 4 2" xfId="22793"/>
    <cellStyle name="Shade 2 13 4 3" xfId="21534"/>
    <cellStyle name="Shade 2 13 4 4" xfId="38479"/>
    <cellStyle name="Shade 2 13 4 5" xfId="46534"/>
    <cellStyle name="Shade 2 13 5" xfId="14748"/>
    <cellStyle name="Shade 2 13 5 2" xfId="21533"/>
    <cellStyle name="Shade 2 13 5 3" xfId="33738"/>
    <cellStyle name="Shade 2 13 5 4" xfId="48298"/>
    <cellStyle name="Shade 2 13 6" xfId="21539"/>
    <cellStyle name="Shade 2 13 7" xfId="32337"/>
    <cellStyle name="Shade 2 13 8" xfId="42792"/>
    <cellStyle name="Shade 2 14" xfId="6653"/>
    <cellStyle name="Shade 2 14 2" xfId="8994"/>
    <cellStyle name="Shade 2 14 2 2" xfId="13249"/>
    <cellStyle name="Shade 2 14 2 2 2" xfId="22795"/>
    <cellStyle name="Shade 2 14 2 2 3" xfId="21530"/>
    <cellStyle name="Shade 2 14 2 2 4" xfId="35630"/>
    <cellStyle name="Shade 2 14 2 2 5" xfId="40462"/>
    <cellStyle name="Shade 2 14 2 3" xfId="16034"/>
    <cellStyle name="Shade 2 14 2 3 2" xfId="21529"/>
    <cellStyle name="Shade 2 14 2 3 3" xfId="31908"/>
    <cellStyle name="Shade 2 14 2 3 4" xfId="39265"/>
    <cellStyle name="Shade 2 14 2 4" xfId="21531"/>
    <cellStyle name="Shade 2 14 2 5" xfId="27009"/>
    <cellStyle name="Shade 2 14 2 6" xfId="39394"/>
    <cellStyle name="Shade 2 14 3" xfId="10569"/>
    <cellStyle name="Shade 2 14 3 2" xfId="22796"/>
    <cellStyle name="Shade 2 14 3 3" xfId="21528"/>
    <cellStyle name="Shade 2 14 3 4" xfId="27791"/>
    <cellStyle name="Shade 2 14 3 5" xfId="47327"/>
    <cellStyle name="Shade 2 14 4" xfId="11924"/>
    <cellStyle name="Shade 2 14 4 2" xfId="22797"/>
    <cellStyle name="Shade 2 14 4 3" xfId="21527"/>
    <cellStyle name="Shade 2 14 4 4" xfId="34334"/>
    <cellStyle name="Shade 2 14 4 5" xfId="42096"/>
    <cellStyle name="Shade 2 14 5" xfId="14756"/>
    <cellStyle name="Shade 2 14 5 2" xfId="21526"/>
    <cellStyle name="Shade 2 14 5 3" xfId="35858"/>
    <cellStyle name="Shade 2 14 5 4" xfId="46155"/>
    <cellStyle name="Shade 2 14 6" xfId="21532"/>
    <cellStyle name="Shade 2 14 7" xfId="21980"/>
    <cellStyle name="Shade 2 14 8" xfId="39895"/>
    <cellStyle name="Shade 2 15" xfId="7049"/>
    <cellStyle name="Shade 2 15 2" xfId="9390"/>
    <cellStyle name="Shade 2 15 2 2" xfId="13645"/>
    <cellStyle name="Shade 2 15 2 2 2" xfId="22799"/>
    <cellStyle name="Shade 2 15 2 2 3" xfId="21523"/>
    <cellStyle name="Shade 2 15 2 2 4" xfId="33675"/>
    <cellStyle name="Shade 2 15 2 2 5" xfId="43253"/>
    <cellStyle name="Shade 2 15 2 3" xfId="16382"/>
    <cellStyle name="Shade 2 15 2 3 2" xfId="21522"/>
    <cellStyle name="Shade 2 15 2 3 3" xfId="23759"/>
    <cellStyle name="Shade 2 15 2 3 4" xfId="40086"/>
    <cellStyle name="Shade 2 15 2 4" xfId="21524"/>
    <cellStyle name="Shade 2 15 2 5" xfId="32419"/>
    <cellStyle name="Shade 2 15 2 6" xfId="46072"/>
    <cellStyle name="Shade 2 15 3" xfId="10965"/>
    <cellStyle name="Shade 2 15 3 2" xfId="22800"/>
    <cellStyle name="Shade 2 15 3 3" xfId="21521"/>
    <cellStyle name="Shade 2 15 3 4" xfId="34276"/>
    <cellStyle name="Shade 2 15 3 5" xfId="45908"/>
    <cellStyle name="Shade 2 15 4" xfId="12320"/>
    <cellStyle name="Shade 2 15 4 2" xfId="22801"/>
    <cellStyle name="Shade 2 15 4 3" xfId="21520"/>
    <cellStyle name="Shade 2 15 4 4" xfId="33743"/>
    <cellStyle name="Shade 2 15 4 5" xfId="45144"/>
    <cellStyle name="Shade 2 15 5" xfId="15152"/>
    <cellStyle name="Shade 2 15 5 2" xfId="21519"/>
    <cellStyle name="Shade 2 15 5 3" xfId="33865"/>
    <cellStyle name="Shade 2 15 5 4" xfId="41720"/>
    <cellStyle name="Shade 2 15 6" xfId="21525"/>
    <cellStyle name="Shade 2 15 7" xfId="31915"/>
    <cellStyle name="Shade 2 15 8" xfId="39787"/>
    <cellStyle name="Shade 2 16" xfId="7145"/>
    <cellStyle name="Shade 2 16 2" xfId="9486"/>
    <cellStyle name="Shade 2 16 2 2" xfId="13741"/>
    <cellStyle name="Shade 2 16 2 2 2" xfId="22802"/>
    <cellStyle name="Shade 2 16 2 2 3" xfId="21516"/>
    <cellStyle name="Shade 2 16 2 2 4" xfId="35955"/>
    <cellStyle name="Shade 2 16 2 2 5" xfId="48394"/>
    <cellStyle name="Shade 2 16 2 3" xfId="16478"/>
    <cellStyle name="Shade 2 16 2 3 2" xfId="21515"/>
    <cellStyle name="Shade 2 16 2 3 3" xfId="24955"/>
    <cellStyle name="Shade 2 16 2 3 4" xfId="39782"/>
    <cellStyle name="Shade 2 16 2 4" xfId="21517"/>
    <cellStyle name="Shade 2 16 2 5" xfId="27554"/>
    <cellStyle name="Shade 2 16 2 6" xfId="47848"/>
    <cellStyle name="Shade 2 16 3" xfId="11061"/>
    <cellStyle name="Shade 2 16 3 2" xfId="22803"/>
    <cellStyle name="Shade 2 16 3 3" xfId="21514"/>
    <cellStyle name="Shade 2 16 3 4" xfId="35603"/>
    <cellStyle name="Shade 2 16 3 5" xfId="41458"/>
    <cellStyle name="Shade 2 16 4" xfId="12416"/>
    <cellStyle name="Shade 2 16 4 2" xfId="22804"/>
    <cellStyle name="Shade 2 16 4 3" xfId="21513"/>
    <cellStyle name="Shade 2 16 4 4" xfId="34558"/>
    <cellStyle name="Shade 2 16 4 5" xfId="43378"/>
    <cellStyle name="Shade 2 16 5" xfId="15248"/>
    <cellStyle name="Shade 2 16 5 2" xfId="21512"/>
    <cellStyle name="Shade 2 16 5 3" xfId="36840"/>
    <cellStyle name="Shade 2 16 5 4" xfId="47647"/>
    <cellStyle name="Shade 2 16 6" xfId="21518"/>
    <cellStyle name="Shade 2 16 7" xfId="22184"/>
    <cellStyle name="Shade 2 16 8" xfId="41012"/>
    <cellStyle name="Shade 2 17" xfId="7186"/>
    <cellStyle name="Shade 2 17 2" xfId="9527"/>
    <cellStyle name="Shade 2 17 2 2" xfId="13782"/>
    <cellStyle name="Shade 2 17 2 2 2" xfId="22805"/>
    <cellStyle name="Shade 2 17 2 2 3" xfId="21509"/>
    <cellStyle name="Shade 2 17 2 2 4" xfId="34624"/>
    <cellStyle name="Shade 2 17 2 2 5" xfId="42839"/>
    <cellStyle name="Shade 2 17 2 3" xfId="16519"/>
    <cellStyle name="Shade 2 17 2 3 2" xfId="21508"/>
    <cellStyle name="Shade 2 17 2 3 3" xfId="22142"/>
    <cellStyle name="Shade 2 17 2 3 4" xfId="45787"/>
    <cellStyle name="Shade 2 17 2 4" xfId="21510"/>
    <cellStyle name="Shade 2 17 2 5" xfId="37874"/>
    <cellStyle name="Shade 2 17 2 6" xfId="46553"/>
    <cellStyle name="Shade 2 17 3" xfId="11102"/>
    <cellStyle name="Shade 2 17 3 2" xfId="22806"/>
    <cellStyle name="Shade 2 17 3 3" xfId="21507"/>
    <cellStyle name="Shade 2 17 3 4" xfId="33643"/>
    <cellStyle name="Shade 2 17 3 5" xfId="42889"/>
    <cellStyle name="Shade 2 17 4" xfId="12457"/>
    <cellStyle name="Shade 2 17 4 2" xfId="22807"/>
    <cellStyle name="Shade 2 17 4 3" xfId="21506"/>
    <cellStyle name="Shade 2 17 4 4" xfId="38170"/>
    <cellStyle name="Shade 2 17 4 5" xfId="47730"/>
    <cellStyle name="Shade 2 17 5" xfId="15289"/>
    <cellStyle name="Shade 2 17 5 2" xfId="21505"/>
    <cellStyle name="Shade 2 17 5 3" xfId="32499"/>
    <cellStyle name="Shade 2 17 5 4" xfId="45114"/>
    <cellStyle name="Shade 2 17 6" xfId="21511"/>
    <cellStyle name="Shade 2 17 7" xfId="24081"/>
    <cellStyle name="Shade 2 17 8" xfId="39808"/>
    <cellStyle name="Shade 2 18" xfId="7161"/>
    <cellStyle name="Shade 2 18 2" xfId="9502"/>
    <cellStyle name="Shade 2 18 2 2" xfId="13757"/>
    <cellStyle name="Shade 2 18 2 2 2" xfId="22808"/>
    <cellStyle name="Shade 2 18 2 2 3" xfId="21502"/>
    <cellStyle name="Shade 2 18 2 2 4" xfId="36659"/>
    <cellStyle name="Shade 2 18 2 2 5" xfId="43537"/>
    <cellStyle name="Shade 2 18 2 3" xfId="16494"/>
    <cellStyle name="Shade 2 18 2 3 2" xfId="21501"/>
    <cellStyle name="Shade 2 18 2 3 3" xfId="21734"/>
    <cellStyle name="Shade 2 18 2 3 4" xfId="39469"/>
    <cellStyle name="Shade 2 18 2 4" xfId="21503"/>
    <cellStyle name="Shade 2 18 2 5" xfId="27582"/>
    <cellStyle name="Shade 2 18 2 6" xfId="46186"/>
    <cellStyle name="Shade 2 18 3" xfId="11077"/>
    <cellStyle name="Shade 2 18 3 2" xfId="22809"/>
    <cellStyle name="Shade 2 18 3 3" xfId="21500"/>
    <cellStyle name="Shade 2 18 3 4" xfId="33549"/>
    <cellStyle name="Shade 2 18 3 5" xfId="43109"/>
    <cellStyle name="Shade 2 18 4" xfId="12432"/>
    <cellStyle name="Shade 2 18 4 2" xfId="22810"/>
    <cellStyle name="Shade 2 18 4 3" xfId="21499"/>
    <cellStyle name="Shade 2 18 4 4" xfId="38008"/>
    <cellStyle name="Shade 2 18 4 5" xfId="43118"/>
    <cellStyle name="Shade 2 18 5" xfId="15264"/>
    <cellStyle name="Shade 2 18 5 2" xfId="21498"/>
    <cellStyle name="Shade 2 18 5 3" xfId="34013"/>
    <cellStyle name="Shade 2 18 5 4" xfId="44632"/>
    <cellStyle name="Shade 2 18 6" xfId="21504"/>
    <cellStyle name="Shade 2 18 7" xfId="25929"/>
    <cellStyle name="Shade 2 18 8" xfId="47405"/>
    <cellStyle name="Shade 2 19" xfId="7151"/>
    <cellStyle name="Shade 2 19 2" xfId="9492"/>
    <cellStyle name="Shade 2 19 2 2" xfId="13747"/>
    <cellStyle name="Shade 2 19 2 2 2" xfId="22811"/>
    <cellStyle name="Shade 2 19 2 2 3" xfId="21495"/>
    <cellStyle name="Shade 2 19 2 2 4" xfId="34760"/>
    <cellStyle name="Shade 2 19 2 2 5" xfId="47669"/>
    <cellStyle name="Shade 2 19 2 3" xfId="16484"/>
    <cellStyle name="Shade 2 19 2 3 2" xfId="21494"/>
    <cellStyle name="Shade 2 19 2 3 3" xfId="22019"/>
    <cellStyle name="Shade 2 19 2 3 4" xfId="39582"/>
    <cellStyle name="Shade 2 19 2 4" xfId="21496"/>
    <cellStyle name="Shade 2 19 2 5" xfId="27565"/>
    <cellStyle name="Shade 2 19 2 6" xfId="45633"/>
    <cellStyle name="Shade 2 19 3" xfId="11067"/>
    <cellStyle name="Shade 2 19 3 2" xfId="22812"/>
    <cellStyle name="Shade 2 19 3 3" xfId="21493"/>
    <cellStyle name="Shade 2 19 3 4" xfId="36916"/>
    <cellStyle name="Shade 2 19 3 5" xfId="44258"/>
    <cellStyle name="Shade 2 19 4" xfId="12422"/>
    <cellStyle name="Shade 2 19 4 2" xfId="22813"/>
    <cellStyle name="Shade 2 19 4 3" xfId="21492"/>
    <cellStyle name="Shade 2 19 4 4" xfId="35618"/>
    <cellStyle name="Shade 2 19 4 5" xfId="44037"/>
    <cellStyle name="Shade 2 19 5" xfId="15254"/>
    <cellStyle name="Shade 2 19 5 2" xfId="21491"/>
    <cellStyle name="Shade 2 19 5 3" xfId="32635"/>
    <cellStyle name="Shade 2 19 5 4" xfId="42594"/>
    <cellStyle name="Shade 2 19 6" xfId="21497"/>
    <cellStyle name="Shade 2 19 7" xfId="23984"/>
    <cellStyle name="Shade 2 19 8" xfId="39444"/>
    <cellStyle name="Shade 2 2" xfId="1785"/>
    <cellStyle name="Shade 2 2 10" xfId="6981"/>
    <cellStyle name="Shade 2 2 10 2" xfId="9322"/>
    <cellStyle name="Shade 2 2 10 2 2" xfId="13577"/>
    <cellStyle name="Shade 2 2 10 2 2 2" xfId="22814"/>
    <cellStyle name="Shade 2 2 10 2 2 3" xfId="21488"/>
    <cellStyle name="Shade 2 2 10 2 2 4" xfId="32979"/>
    <cellStyle name="Shade 2 2 10 2 2 5" xfId="45424"/>
    <cellStyle name="Shade 2 2 10 2 3" xfId="16321"/>
    <cellStyle name="Shade 2 2 10 2 3 2" xfId="21487"/>
    <cellStyle name="Shade 2 2 10 2 3 3" xfId="26371"/>
    <cellStyle name="Shade 2 2 10 2 3 4" xfId="40889"/>
    <cellStyle name="Shade 2 2 10 2 4" xfId="21489"/>
    <cellStyle name="Shade 2 2 10 2 5" xfId="27034"/>
    <cellStyle name="Shade 2 2 10 2 6" xfId="48334"/>
    <cellStyle name="Shade 2 2 10 3" xfId="10897"/>
    <cellStyle name="Shade 2 2 10 3 2" xfId="22815"/>
    <cellStyle name="Shade 2 2 10 3 3" xfId="21486"/>
    <cellStyle name="Shade 2 2 10 3 4" xfId="38253"/>
    <cellStyle name="Shade 2 2 10 3 5" xfId="40568"/>
    <cellStyle name="Shade 2 2 10 4" xfId="12252"/>
    <cellStyle name="Shade 2 2 10 4 2" xfId="22816"/>
    <cellStyle name="Shade 2 2 10 4 3" xfId="21485"/>
    <cellStyle name="Shade 2 2 10 4 4" xfId="36936"/>
    <cellStyle name="Shade 2 2 10 4 5" xfId="43012"/>
    <cellStyle name="Shade 2 2 10 5" xfId="15084"/>
    <cellStyle name="Shade 2 2 10 5 2" xfId="21484"/>
    <cellStyle name="Shade 2 2 10 5 3" xfId="33165"/>
    <cellStyle name="Shade 2 2 10 5 4" xfId="42511"/>
    <cellStyle name="Shade 2 2 10 6" xfId="21490"/>
    <cellStyle name="Shade 2 2 10 7" xfId="24222"/>
    <cellStyle name="Shade 2 2 10 8" xfId="41021"/>
    <cellStyle name="Shade 2 2 11" xfId="6866"/>
    <cellStyle name="Shade 2 2 11 2" xfId="9207"/>
    <cellStyle name="Shade 2 2 11 2 2" xfId="13462"/>
    <cellStyle name="Shade 2 2 11 2 2 2" xfId="22817"/>
    <cellStyle name="Shade 2 2 11 2 2 3" xfId="21481"/>
    <cellStyle name="Shade 2 2 11 2 2 4" xfId="32568"/>
    <cellStyle name="Shade 2 2 11 2 2 5" xfId="46427"/>
    <cellStyle name="Shade 2 2 11 2 3" xfId="16218"/>
    <cellStyle name="Shade 2 2 11 2 3 2" xfId="21480"/>
    <cellStyle name="Shade 2 2 11 2 3 3" xfId="21714"/>
    <cellStyle name="Shade 2 2 11 2 3 4" xfId="38966"/>
    <cellStyle name="Shade 2 2 11 2 4" xfId="21482"/>
    <cellStyle name="Shade 2 2 11 2 5" xfId="24777"/>
    <cellStyle name="Shade 2 2 11 2 6" xfId="40940"/>
    <cellStyle name="Shade 2 2 11 3" xfId="10782"/>
    <cellStyle name="Shade 2 2 11 3 2" xfId="22818"/>
    <cellStyle name="Shade 2 2 11 3 3" xfId="21479"/>
    <cellStyle name="Shade 2 2 11 3 4" xfId="37017"/>
    <cellStyle name="Shade 2 2 11 3 5" xfId="42999"/>
    <cellStyle name="Shade 2 2 11 4" xfId="12137"/>
    <cellStyle name="Shade 2 2 11 4 2" xfId="22819"/>
    <cellStyle name="Shade 2 2 11 4 3" xfId="21478"/>
    <cellStyle name="Shade 2 2 11 4 4" xfId="34354"/>
    <cellStyle name="Shade 2 2 11 4 5" xfId="47831"/>
    <cellStyle name="Shade 2 2 11 5" xfId="14969"/>
    <cellStyle name="Shade 2 2 11 5 2" xfId="21477"/>
    <cellStyle name="Shade 2 2 11 5 3" xfId="34455"/>
    <cellStyle name="Shade 2 2 11 5 4" xfId="43860"/>
    <cellStyle name="Shade 2 2 11 6" xfId="21483"/>
    <cellStyle name="Shade 2 2 11 7" xfId="21988"/>
    <cellStyle name="Shade 2 2 11 8" xfId="40339"/>
    <cellStyle name="Shade 2 2 12" xfId="7146"/>
    <cellStyle name="Shade 2 2 12 2" xfId="9487"/>
    <cellStyle name="Shade 2 2 12 2 2" xfId="13742"/>
    <cellStyle name="Shade 2 2 12 2 2 2" xfId="22822"/>
    <cellStyle name="Shade 2 2 12 2 2 3" xfId="21474"/>
    <cellStyle name="Shade 2 2 12 2 2 4" xfId="37553"/>
    <cellStyle name="Shade 2 2 12 2 2 5" xfId="42297"/>
    <cellStyle name="Shade 2 2 12 2 3" xfId="16479"/>
    <cellStyle name="Shade 2 2 12 2 3 2" xfId="21473"/>
    <cellStyle name="Shade 2 2 12 2 3 3" xfId="26619"/>
    <cellStyle name="Shade 2 2 12 2 3 4" xfId="40130"/>
    <cellStyle name="Shade 2 2 12 2 4" xfId="21475"/>
    <cellStyle name="Shade 2 2 12 2 5" xfId="27557"/>
    <cellStyle name="Shade 2 2 12 2 6" xfId="43467"/>
    <cellStyle name="Shade 2 2 12 3" xfId="11062"/>
    <cellStyle name="Shade 2 2 12 3 2" xfId="22823"/>
    <cellStyle name="Shade 2 2 12 3 3" xfId="21472"/>
    <cellStyle name="Shade 2 2 12 3 4" xfId="37210"/>
    <cellStyle name="Shade 2 2 12 3 5" xfId="44676"/>
    <cellStyle name="Shade 2 2 12 4" xfId="12417"/>
    <cellStyle name="Shade 2 2 12 4 2" xfId="22824"/>
    <cellStyle name="Shade 2 2 12 4 3" xfId="21471"/>
    <cellStyle name="Shade 2 2 12 4 4" xfId="32976"/>
    <cellStyle name="Shade 2 2 12 4 5" xfId="44010"/>
    <cellStyle name="Shade 2 2 12 5" xfId="15249"/>
    <cellStyle name="Shade 2 2 12 5 2" xfId="21470"/>
    <cellStyle name="Shade 2 2 12 5 3" xfId="34738"/>
    <cellStyle name="Shade 2 2 12 5 4" xfId="45368"/>
    <cellStyle name="Shade 2 2 12 6" xfId="21476"/>
    <cellStyle name="Shade 2 2 12 7" xfId="25597"/>
    <cellStyle name="Shade 2 2 12 8" xfId="39556"/>
    <cellStyle name="Shade 2 2 13" xfId="7142"/>
    <cellStyle name="Shade 2 2 13 2" xfId="9483"/>
    <cellStyle name="Shade 2 2 13 2 2" xfId="13738"/>
    <cellStyle name="Shade 2 2 13 2 2 2" xfId="22826"/>
    <cellStyle name="Shade 2 2 13 2 2 3" xfId="21467"/>
    <cellStyle name="Shade 2 2 13 2 2 4" xfId="38075"/>
    <cellStyle name="Shade 2 2 13 2 2 5" xfId="43044"/>
    <cellStyle name="Shade 2 2 13 2 3" xfId="16475"/>
    <cellStyle name="Shade 2 2 13 2 3 2" xfId="21466"/>
    <cellStyle name="Shade 2 2 13 2 3 3" xfId="23300"/>
    <cellStyle name="Shade 2 2 13 2 3 4" xfId="40256"/>
    <cellStyle name="Shade 2 2 13 2 4" xfId="21468"/>
    <cellStyle name="Shade 2 2 13 2 5" xfId="27550"/>
    <cellStyle name="Shade 2 2 13 2 6" xfId="40868"/>
    <cellStyle name="Shade 2 2 13 3" xfId="11058"/>
    <cellStyle name="Shade 2 2 13 3 2" xfId="22827"/>
    <cellStyle name="Shade 2 2 13 3 3" xfId="21465"/>
    <cellStyle name="Shade 2 2 13 3 4" xfId="37722"/>
    <cellStyle name="Shade 2 2 13 3 5" xfId="44559"/>
    <cellStyle name="Shade 2 2 13 4" xfId="12413"/>
    <cellStyle name="Shade 2 2 13 4 2" xfId="22828"/>
    <cellStyle name="Shade 2 2 13 4 3" xfId="21464"/>
    <cellStyle name="Shade 2 2 13 4 4" xfId="35080"/>
    <cellStyle name="Shade 2 2 13 4 5" xfId="45292"/>
    <cellStyle name="Shade 2 2 13 5" xfId="15245"/>
    <cellStyle name="Shade 2 2 13 5 2" xfId="21463"/>
    <cellStyle name="Shade 2 2 13 5 3" xfId="38578"/>
    <cellStyle name="Shade 2 2 13 5 4" xfId="40564"/>
    <cellStyle name="Shade 2 2 13 6" xfId="21469"/>
    <cellStyle name="Shade 2 2 13 7" xfId="22735"/>
    <cellStyle name="Shade 2 2 13 8" xfId="39536"/>
    <cellStyle name="Shade 2 2 14" xfId="7140"/>
    <cellStyle name="Shade 2 2 14 2" xfId="9481"/>
    <cellStyle name="Shade 2 2 14 2 2" xfId="13736"/>
    <cellStyle name="Shade 2 2 14 2 2 2" xfId="22829"/>
    <cellStyle name="Shade 2 2 14 2 2 3" xfId="21460"/>
    <cellStyle name="Shade 2 2 14 2 2 4" xfId="33313"/>
    <cellStyle name="Shade 2 2 14 2 2 5" xfId="40708"/>
    <cellStyle name="Shade 2 2 14 2 3" xfId="16473"/>
    <cellStyle name="Shade 2 2 14 2 3 2" xfId="21459"/>
    <cellStyle name="Shade 2 2 14 2 3 3" xfId="21715"/>
    <cellStyle name="Shade 2 2 14 2 3 4" xfId="40020"/>
    <cellStyle name="Shade 2 2 14 2 4" xfId="21461"/>
    <cellStyle name="Shade 2 2 14 2 5" xfId="27545"/>
    <cellStyle name="Shade 2 2 14 2 6" xfId="44188"/>
    <cellStyle name="Shade 2 2 14 3" xfId="11056"/>
    <cellStyle name="Shade 2 2 14 3 2" xfId="22830"/>
    <cellStyle name="Shade 2 2 14 3 3" xfId="21458"/>
    <cellStyle name="Shade 2 2 14 3 4" xfId="32961"/>
    <cellStyle name="Shade 2 2 14 3 5" xfId="41362"/>
    <cellStyle name="Shade 2 2 14 4" xfId="12411"/>
    <cellStyle name="Shade 2 2 14 4 2" xfId="22831"/>
    <cellStyle name="Shade 2 2 14 4 3" xfId="21457"/>
    <cellStyle name="Shade 2 2 14 4 4" xfId="35821"/>
    <cellStyle name="Shade 2 2 14 4 5" xfId="45832"/>
    <cellStyle name="Shade 2 2 14 5" xfId="15243"/>
    <cellStyle name="Shade 2 2 14 5 2" xfId="21456"/>
    <cellStyle name="Shade 2 2 14 5 3" xfId="35933"/>
    <cellStyle name="Shade 2 2 14 5 4" xfId="45975"/>
    <cellStyle name="Shade 2 2 14 6" xfId="21462"/>
    <cellStyle name="Shade 2 2 14 7" xfId="32304"/>
    <cellStyle name="Shade 2 2 14 8" xfId="46734"/>
    <cellStyle name="Shade 2 2 15" xfId="7166"/>
    <cellStyle name="Shade 2 2 15 2" xfId="9507"/>
    <cellStyle name="Shade 2 2 15 2 2" xfId="13762"/>
    <cellStyle name="Shade 2 2 15 2 2 2" xfId="22832"/>
    <cellStyle name="Shade 2 2 15 2 2 3" xfId="21453"/>
    <cellStyle name="Shade 2 2 15 2 2 4" xfId="34035"/>
    <cellStyle name="Shade 2 2 15 2 2 5" xfId="41154"/>
    <cellStyle name="Shade 2 2 15 2 3" xfId="16499"/>
    <cellStyle name="Shade 2 2 15 2 3 2" xfId="21452"/>
    <cellStyle name="Shade 2 2 15 2 3 3" xfId="25041"/>
    <cellStyle name="Shade 2 2 15 2 3 4" xfId="44085"/>
    <cellStyle name="Shade 2 2 15 2 4" xfId="21454"/>
    <cellStyle name="Shade 2 2 15 2 5" xfId="37069"/>
    <cellStyle name="Shade 2 2 15 2 6" xfId="47846"/>
    <cellStyle name="Shade 2 2 15 3" xfId="11082"/>
    <cellStyle name="Shade 2 2 15 3 2" xfId="22834"/>
    <cellStyle name="Shade 2 2 15 3 3" xfId="21451"/>
    <cellStyle name="Shade 2 2 15 3 4" xfId="37789"/>
    <cellStyle name="Shade 2 2 15 3 5" xfId="46718"/>
    <cellStyle name="Shade 2 2 15 4" xfId="12437"/>
    <cellStyle name="Shade 2 2 15 4 2" xfId="22835"/>
    <cellStyle name="Shade 2 2 15 4 3" xfId="21450"/>
    <cellStyle name="Shade 2 2 15 4 4" xfId="35147"/>
    <cellStyle name="Shade 2 2 15 4 5" xfId="47042"/>
    <cellStyle name="Shade 2 2 15 5" xfId="15269"/>
    <cellStyle name="Shade 2 2 15 5 2" xfId="21449"/>
    <cellStyle name="Shade 2 2 15 5 3" xfId="38442"/>
    <cellStyle name="Shade 2 2 15 5 4" xfId="43742"/>
    <cellStyle name="Shade 2 2 15 6" xfId="21455"/>
    <cellStyle name="Shade 2 2 15 7" xfId="21588"/>
    <cellStyle name="Shade 2 2 15 8" xfId="40961"/>
    <cellStyle name="Shade 2 2 16" xfId="7175"/>
    <cellStyle name="Shade 2 2 16 2" xfId="9516"/>
    <cellStyle name="Shade 2 2 16 2 2" xfId="13771"/>
    <cellStyle name="Shade 2 2 16 2 2 2" xfId="22837"/>
    <cellStyle name="Shade 2 2 16 2 2 3" xfId="21446"/>
    <cellStyle name="Shade 2 2 16 2 2 4" xfId="34828"/>
    <cellStyle name="Shade 2 2 16 2 2 5" xfId="42808"/>
    <cellStyle name="Shade 2 2 16 2 3" xfId="16508"/>
    <cellStyle name="Shade 2 2 16 2 3 2" xfId="21445"/>
    <cellStyle name="Shade 2 2 16 2 3 3" xfId="21852"/>
    <cellStyle name="Shade 2 2 16 2 3 4" xfId="41083"/>
    <cellStyle name="Shade 2 2 16 2 4" xfId="21447"/>
    <cellStyle name="Shade 2 2 16 2 5" xfId="36026"/>
    <cellStyle name="Shade 2 2 16 2 6" xfId="48392"/>
    <cellStyle name="Shade 2 2 16 3" xfId="11091"/>
    <cellStyle name="Shade 2 2 16 3 2" xfId="22838"/>
    <cellStyle name="Shade 2 2 16 3 3" xfId="21444"/>
    <cellStyle name="Shade 2 2 16 3 4" xfId="33915"/>
    <cellStyle name="Shade 2 2 16 3 5" xfId="42442"/>
    <cellStyle name="Shade 2 2 16 4" xfId="12446"/>
    <cellStyle name="Shade 2 2 16 4 2" xfId="22839"/>
    <cellStyle name="Shade 2 2 16 4 3" xfId="21443"/>
    <cellStyle name="Shade 2 2 16 4 4" xfId="35685"/>
    <cellStyle name="Shade 2 2 16 4 5" xfId="42827"/>
    <cellStyle name="Shade 2 2 16 5" xfId="15278"/>
    <cellStyle name="Shade 2 2 16 5 2" xfId="21442"/>
    <cellStyle name="Shade 2 2 16 5 3" xfId="32702"/>
    <cellStyle name="Shade 2 2 16 5 4" xfId="41228"/>
    <cellStyle name="Shade 2 2 16 6" xfId="21448"/>
    <cellStyle name="Shade 2 2 16 7" xfId="25849"/>
    <cellStyle name="Shade 2 2 16 8" xfId="45101"/>
    <cellStyle name="Shade 2 2 17" xfId="8270"/>
    <cellStyle name="Shade 2 2 17 2" xfId="9708"/>
    <cellStyle name="Shade 2 2 17 2 2" xfId="13945"/>
    <cellStyle name="Shade 2 2 17 2 2 2" xfId="22840"/>
    <cellStyle name="Shade 2 2 17 2 2 3" xfId="21439"/>
    <cellStyle name="Shade 2 2 17 2 2 4" xfId="34336"/>
    <cellStyle name="Shade 2 2 17 2 2 5" xfId="47763"/>
    <cellStyle name="Shade 2 2 17 2 3" xfId="16682"/>
    <cellStyle name="Shade 2 2 17 2 3 2" xfId="21438"/>
    <cellStyle name="Shade 2 2 17 2 3 3" xfId="22925"/>
    <cellStyle name="Shade 2 2 17 2 3 4" xfId="39698"/>
    <cellStyle name="Shade 2 2 17 2 4" xfId="21440"/>
    <cellStyle name="Shade 2 2 17 2 5" xfId="34789"/>
    <cellStyle name="Shade 2 2 17 2 6" xfId="43709"/>
    <cellStyle name="Shade 2 2 17 3" xfId="11265"/>
    <cellStyle name="Shade 2 2 17 3 2" xfId="22841"/>
    <cellStyle name="Shade 2 2 17 3 3" xfId="21437"/>
    <cellStyle name="Shade 2 2 17 3 4" xfId="37844"/>
    <cellStyle name="Shade 2 2 17 3 5" xfId="46914"/>
    <cellStyle name="Shade 2 2 17 4" xfId="12620"/>
    <cellStyle name="Shade 2 2 17 4 2" xfId="22842"/>
    <cellStyle name="Shade 2 2 17 4 3" xfId="21436"/>
    <cellStyle name="Shade 2 2 17 4 4" xfId="34956"/>
    <cellStyle name="Shade 2 2 17 4 5" xfId="45525"/>
    <cellStyle name="Shade 2 2 17 5" xfId="15452"/>
    <cellStyle name="Shade 2 2 17 5 2" xfId="21435"/>
    <cellStyle name="Shade 2 2 17 5 3" xfId="33426"/>
    <cellStyle name="Shade 2 2 17 5 4" xfId="41912"/>
    <cellStyle name="Shade 2 2 17 6" xfId="21441"/>
    <cellStyle name="Shade 2 2 17 7" xfId="21844"/>
    <cellStyle name="Shade 2 2 17 8" xfId="39623"/>
    <cellStyle name="Shade 2 2 18" xfId="8249"/>
    <cellStyle name="Shade 2 2 18 2" xfId="9687"/>
    <cellStyle name="Shade 2 2 18 2 2" xfId="13924"/>
    <cellStyle name="Shade 2 2 18 2 2 2" xfId="22844"/>
    <cellStyle name="Shade 2 2 18 2 2 3" xfId="21432"/>
    <cellStyle name="Shade 2 2 18 2 2 4" xfId="37444"/>
    <cellStyle name="Shade 2 2 18 2 2 5" xfId="43548"/>
    <cellStyle name="Shade 2 2 18 2 3" xfId="16661"/>
    <cellStyle name="Shade 2 2 18 2 3 2" xfId="21431"/>
    <cellStyle name="Shade 2 2 18 2 3 3" xfId="22774"/>
    <cellStyle name="Shade 2 2 18 2 3 4" xfId="39826"/>
    <cellStyle name="Shade 2 2 18 2 4" xfId="21433"/>
    <cellStyle name="Shade 2 2 18 2 5" xfId="27671"/>
    <cellStyle name="Shade 2 2 18 2 6" xfId="46572"/>
    <cellStyle name="Shade 2 2 18 3" xfId="11244"/>
    <cellStyle name="Shade 2 2 18 3 2" xfId="22845"/>
    <cellStyle name="Shade 2 2 18 3 3" xfId="21430"/>
    <cellStyle name="Shade 2 2 18 3 4" xfId="35652"/>
    <cellStyle name="Shade 2 2 18 3 5" xfId="40421"/>
    <cellStyle name="Shade 2 2 18 4" xfId="12599"/>
    <cellStyle name="Shade 2 2 18 4 2" xfId="22846"/>
    <cellStyle name="Shade 2 2 18 4 3" xfId="21429"/>
    <cellStyle name="Shade 2 2 18 4 4" xfId="38038"/>
    <cellStyle name="Shade 2 2 18 4 5" xfId="44793"/>
    <cellStyle name="Shade 2 2 18 5" xfId="15431"/>
    <cellStyle name="Shade 2 2 18 5 2" xfId="21428"/>
    <cellStyle name="Shade 2 2 18 5 3" xfId="38118"/>
    <cellStyle name="Shade 2 2 18 5 4" xfId="46936"/>
    <cellStyle name="Shade 2 2 18 6" xfId="21434"/>
    <cellStyle name="Shade 2 2 18 7" xfId="21831"/>
    <cellStyle name="Shade 2 2 18 8" xfId="39499"/>
    <cellStyle name="Shade 2 2 19" xfId="8367"/>
    <cellStyle name="Shade 2 2 19 2" xfId="9805"/>
    <cellStyle name="Shade 2 2 19 2 2" xfId="14042"/>
    <cellStyle name="Shade 2 2 19 2 2 2" xfId="22847"/>
    <cellStyle name="Shade 2 2 19 2 2 3" xfId="21425"/>
    <cellStyle name="Shade 2 2 19 2 2 4" xfId="37283"/>
    <cellStyle name="Shade 2 2 19 2 2 5" xfId="45092"/>
    <cellStyle name="Shade 2 2 19 2 3" xfId="16779"/>
    <cellStyle name="Shade 2 2 19 2 3 2" xfId="21424"/>
    <cellStyle name="Shade 2 2 19 2 3 3" xfId="21732"/>
    <cellStyle name="Shade 2 2 19 2 3 4" xfId="39675"/>
    <cellStyle name="Shade 2 2 19 2 4" xfId="21426"/>
    <cellStyle name="Shade 2 2 19 2 5" xfId="33877"/>
    <cellStyle name="Shade 2 2 19 2 6" xfId="46724"/>
    <cellStyle name="Shade 2 2 19 3" xfId="11362"/>
    <cellStyle name="Shade 2 2 19 3 2" xfId="22848"/>
    <cellStyle name="Shade 2 2 19 3 3" xfId="21423"/>
    <cellStyle name="Shade 2 2 19 3 4" xfId="38168"/>
    <cellStyle name="Shade 2 2 19 3 5" xfId="42056"/>
    <cellStyle name="Shade 2 2 19 4" xfId="12717"/>
    <cellStyle name="Shade 2 2 19 4 2" xfId="22849"/>
    <cellStyle name="Shade 2 2 19 4 3" xfId="21422"/>
    <cellStyle name="Shade 2 2 19 4 4" xfId="37906"/>
    <cellStyle name="Shade 2 2 19 4 5" xfId="44616"/>
    <cellStyle name="Shade 2 2 19 5" xfId="15549"/>
    <cellStyle name="Shade 2 2 19 5 2" xfId="21421"/>
    <cellStyle name="Shade 2 2 19 5 3" xfId="36796"/>
    <cellStyle name="Shade 2 2 19 5 4" xfId="43820"/>
    <cellStyle name="Shade 2 2 19 6" xfId="21427"/>
    <cellStyle name="Shade 2 2 19 7" xfId="27108"/>
    <cellStyle name="Shade 2 2 19 8" xfId="48434"/>
    <cellStyle name="Shade 2 2 2" xfId="3376"/>
    <cellStyle name="Shade 2 2 2 10" xfId="6785"/>
    <cellStyle name="Shade 2 2 2 10 2" xfId="9126"/>
    <cellStyle name="Shade 2 2 2 10 2 2" xfId="13381"/>
    <cellStyle name="Shade 2 2 2 10 2 2 2" xfId="22850"/>
    <cellStyle name="Shade 2 2 2 10 2 2 3" xfId="21418"/>
    <cellStyle name="Shade 2 2 2 10 2 2 4" xfId="37391"/>
    <cellStyle name="Shade 2 2 2 10 2 2 5" xfId="41791"/>
    <cellStyle name="Shade 2 2 2 10 2 3" xfId="16150"/>
    <cellStyle name="Shade 2 2 2 10 2 3 2" xfId="21417"/>
    <cellStyle name="Shade 2 2 2 10 2 3 3" xfId="22096"/>
    <cellStyle name="Shade 2 2 2 10 2 3 4" xfId="39607"/>
    <cellStyle name="Shade 2 2 2 10 2 4" xfId="21419"/>
    <cellStyle name="Shade 2 2 2 10 2 5" xfId="23617"/>
    <cellStyle name="Shade 2 2 2 10 2 6" xfId="39223"/>
    <cellStyle name="Shade 2 2 2 10 3" xfId="10701"/>
    <cellStyle name="Shade 2 2 2 10 3 2" xfId="22852"/>
    <cellStyle name="Shade 2 2 2 10 3 3" xfId="21416"/>
    <cellStyle name="Shade 2 2 2 10 3 4" xfId="33341"/>
    <cellStyle name="Shade 2 2 2 10 3 5" xfId="38925"/>
    <cellStyle name="Shade 2 2 2 10 4" xfId="12056"/>
    <cellStyle name="Shade 2 2 2 10 4 2" xfId="22853"/>
    <cellStyle name="Shade 2 2 2 10 4 3" xfId="21415"/>
    <cellStyle name="Shade 2 2 2 10 4 4" xfId="35987"/>
    <cellStyle name="Shade 2 2 2 10 4 5" xfId="43356"/>
    <cellStyle name="Shade 2 2 2 10 5" xfId="14888"/>
    <cellStyle name="Shade 2 2 2 10 5 2" xfId="21414"/>
    <cellStyle name="Shade 2 2 2 10 5 3" xfId="36043"/>
    <cellStyle name="Shade 2 2 2 10 5 4" xfId="47634"/>
    <cellStyle name="Shade 2 2 2 10 6" xfId="21420"/>
    <cellStyle name="Shade 2 2 2 10 7" xfId="22856"/>
    <cellStyle name="Shade 2 2 2 10 8" xfId="39621"/>
    <cellStyle name="Shade 2 2 2 11" xfId="7167"/>
    <cellStyle name="Shade 2 2 2 11 2" xfId="9508"/>
    <cellStyle name="Shade 2 2 2 11 2 2" xfId="13763"/>
    <cellStyle name="Shade 2 2 2 11 2 2 2" xfId="22855"/>
    <cellStyle name="Shade 2 2 2 11 2 2 3" xfId="21411"/>
    <cellStyle name="Shade 2 2 2 11 2 2 4" xfId="32454"/>
    <cellStyle name="Shade 2 2 2 11 2 2 5" xfId="47725"/>
    <cellStyle name="Shade 2 2 2 11 2 3" xfId="16500"/>
    <cellStyle name="Shade 2 2 2 11 2 3 2" xfId="21410"/>
    <cellStyle name="Shade 2 2 2 11 2 3 3" xfId="26711"/>
    <cellStyle name="Shade 2 2 2 11 2 3 4" xfId="39355"/>
    <cellStyle name="Shade 2 2 2 11 2 4" xfId="21412"/>
    <cellStyle name="Shade 2 2 2 11 2 5" xfId="34967"/>
    <cellStyle name="Shade 2 2 2 11 2 6" xfId="43464"/>
    <cellStyle name="Shade 2 2 2 11 3" xfId="11083"/>
    <cellStyle name="Shade 2 2 2 11 3 2" xfId="22857"/>
    <cellStyle name="Shade 2 2 2 11 3 3" xfId="21409"/>
    <cellStyle name="Shade 2 2 2 11 3 4" xfId="34088"/>
    <cellStyle name="Shade 2 2 2 11 3 5" xfId="45680"/>
    <cellStyle name="Shade 2 2 2 11 4" xfId="12438"/>
    <cellStyle name="Shade 2 2 2 11 4 2" xfId="22858"/>
    <cellStyle name="Shade 2 2 2 11 4 3" xfId="21408"/>
    <cellStyle name="Shade 2 2 2 11 4 4" xfId="33564"/>
    <cellStyle name="Shade 2 2 2 11 4 5" xfId="44112"/>
    <cellStyle name="Shade 2 2 2 11 5" xfId="15270"/>
    <cellStyle name="Shade 2 2 2 11 5 2" xfId="21407"/>
    <cellStyle name="Shade 2 2 2 11 5 3" xfId="35328"/>
    <cellStyle name="Shade 2 2 2 11 5 4" xfId="43427"/>
    <cellStyle name="Shade 2 2 2 11 6" xfId="21413"/>
    <cellStyle name="Shade 2 2 2 11 7" xfId="22205"/>
    <cellStyle name="Shade 2 2 2 11 8" xfId="39134"/>
    <cellStyle name="Shade 2 2 2 12" xfId="7154"/>
    <cellStyle name="Shade 2 2 2 12 2" xfId="9495"/>
    <cellStyle name="Shade 2 2 2 12 2 2" xfId="13750"/>
    <cellStyle name="Shade 2 2 2 12 2 2 2" xfId="22859"/>
    <cellStyle name="Shade 2 2 2 12 2 2 3" xfId="21404"/>
    <cellStyle name="Shade 2 2 2 12 2 2 4" xfId="37939"/>
    <cellStyle name="Shade 2 2 2 12 2 2 5" xfId="42408"/>
    <cellStyle name="Shade 2 2 2 12 2 3" xfId="16487"/>
    <cellStyle name="Shade 2 2 2 12 2 3 2" xfId="21403"/>
    <cellStyle name="Shade 2 2 2 12 2 3 3" xfId="21721"/>
    <cellStyle name="Shade 2 2 2 12 2 3 4" xfId="40134"/>
    <cellStyle name="Shade 2 2 2 12 2 4" xfId="21405"/>
    <cellStyle name="Shade 2 2 2 12 2 5" xfId="27571"/>
    <cellStyle name="Shade 2 2 2 12 2 6" xfId="44575"/>
    <cellStyle name="Shade 2 2 2 12 3" xfId="11070"/>
    <cellStyle name="Shade 2 2 2 12 3 2" xfId="22860"/>
    <cellStyle name="Shade 2 2 2 12 3 3" xfId="21402"/>
    <cellStyle name="Shade 2 2 2 12 3 4" xfId="36395"/>
    <cellStyle name="Shade 2 2 2 12 3 5" xfId="46164"/>
    <cellStyle name="Shade 2 2 2 12 4" xfId="12425"/>
    <cellStyle name="Shade 2 2 2 12 4 2" xfId="22861"/>
    <cellStyle name="Shade 2 2 2 12 4 3" xfId="21401"/>
    <cellStyle name="Shade 2 2 2 12 4 4" xfId="38465"/>
    <cellStyle name="Shade 2 2 2 12 4 5" xfId="42855"/>
    <cellStyle name="Shade 2 2 2 12 5" xfId="15257"/>
    <cellStyle name="Shade 2 2 2 12 5 2" xfId="21400"/>
    <cellStyle name="Shade 2 2 2 12 5 3" xfId="35057"/>
    <cellStyle name="Shade 2 2 2 12 5 4" xfId="47200"/>
    <cellStyle name="Shade 2 2 2 12 6" xfId="21406"/>
    <cellStyle name="Shade 2 2 2 12 7" xfId="25695"/>
    <cellStyle name="Shade 2 2 2 12 8" xfId="41135"/>
    <cellStyle name="Shade 2 2 2 13" xfId="7187"/>
    <cellStyle name="Shade 2 2 2 13 2" xfId="9528"/>
    <cellStyle name="Shade 2 2 2 13 2 2" xfId="13783"/>
    <cellStyle name="Shade 2 2 2 13 2 2 2" xfId="22862"/>
    <cellStyle name="Shade 2 2 2 13 2 2 3" xfId="21397"/>
    <cellStyle name="Shade 2 2 2 13 2 2 4" xfId="33042"/>
    <cellStyle name="Shade 2 2 2 13 2 2 5" xfId="42450"/>
    <cellStyle name="Shade 2 2 2 13 2 3" xfId="16520"/>
    <cellStyle name="Shade 2 2 2 13 2 3 2" xfId="21396"/>
    <cellStyle name="Shade 2 2 2 13 2 3 3" xfId="25449"/>
    <cellStyle name="Shade 2 2 2 13 2 3 4" xfId="44164"/>
    <cellStyle name="Shade 2 2 2 13 2 4" xfId="21398"/>
    <cellStyle name="Shade 2 2 2 13 2 5" xfId="27593"/>
    <cellStyle name="Shade 2 2 2 13 2 6" xfId="45991"/>
    <cellStyle name="Shade 2 2 2 13 3" xfId="11103"/>
    <cellStyle name="Shade 2 2 2 13 3 2" xfId="22863"/>
    <cellStyle name="Shade 2 2 2 13 3 3" xfId="21395"/>
    <cellStyle name="Shade 2 2 2 13 3 4" xfId="36806"/>
    <cellStyle name="Shade 2 2 2 13 3 5" xfId="42713"/>
    <cellStyle name="Shade 2 2 2 13 4" xfId="12458"/>
    <cellStyle name="Shade 2 2 2 13 4 2" xfId="22864"/>
    <cellStyle name="Shade 2 2 2 13 4 3" xfId="21394"/>
    <cellStyle name="Shade 2 2 2 13 4 4" xfId="34469"/>
    <cellStyle name="Shade 2 2 2 13 4 5" xfId="46205"/>
    <cellStyle name="Shade 2 2 2 13 5" xfId="15290"/>
    <cellStyle name="Shade 2 2 2 13 5 2" xfId="21393"/>
    <cellStyle name="Shade 2 2 2 13 5 3" xfId="35662"/>
    <cellStyle name="Shade 2 2 2 13 5 4" xfId="44681"/>
    <cellStyle name="Shade 2 2 2 13 6" xfId="21399"/>
    <cellStyle name="Shade 2 2 2 13 7" xfId="21598"/>
    <cellStyle name="Shade 2 2 2 13 8" xfId="48129"/>
    <cellStyle name="Shade 2 2 2 14" xfId="7143"/>
    <cellStyle name="Shade 2 2 2 14 2" xfId="9484"/>
    <cellStyle name="Shade 2 2 2 14 2 2" xfId="13739"/>
    <cellStyle name="Shade 2 2 2 14 2 2 2" xfId="22865"/>
    <cellStyle name="Shade 2 2 2 14 2 2 3" xfId="21390"/>
    <cellStyle name="Shade 2 2 2 14 2 2 4" xfId="34374"/>
    <cellStyle name="Shade 2 2 2 14 2 2 5" xfId="42428"/>
    <cellStyle name="Shade 2 2 2 14 2 3" xfId="16476"/>
    <cellStyle name="Shade 2 2 2 14 2 3 2" xfId="21389"/>
    <cellStyle name="Shade 2 2 2 14 2 3 3" xfId="31890"/>
    <cellStyle name="Shade 2 2 2 14 2 3 4" xfId="40307"/>
    <cellStyle name="Shade 2 2 2 14 2 4" xfId="21391"/>
    <cellStyle name="Shade 2 2 2 14 2 5" xfId="27551"/>
    <cellStyle name="Shade 2 2 2 14 2 6" xfId="42184"/>
    <cellStyle name="Shade 2 2 2 14 3" xfId="11059"/>
    <cellStyle name="Shade 2 2 2 14 3 2" xfId="22866"/>
    <cellStyle name="Shade 2 2 2 14 3 3" xfId="21388"/>
    <cellStyle name="Shade 2 2 2 14 3 4" xfId="34021"/>
    <cellStyle name="Shade 2 2 2 14 3 5" xfId="47912"/>
    <cellStyle name="Shade 2 2 2 14 4" xfId="12414"/>
    <cellStyle name="Shade 2 2 2 14 4 2" xfId="22867"/>
    <cellStyle name="Shade 2 2 2 14 4 3" xfId="21387"/>
    <cellStyle name="Shade 2 2 2 14 4 4" xfId="33497"/>
    <cellStyle name="Shade 2 2 2 14 4 5" xfId="38947"/>
    <cellStyle name="Shade 2 2 2 14 5" xfId="15246"/>
    <cellStyle name="Shade 2 2 2 14 5 2" xfId="21386"/>
    <cellStyle name="Shade 2 2 2 14 5 3" xfId="35260"/>
    <cellStyle name="Shade 2 2 2 14 5 4" xfId="46031"/>
    <cellStyle name="Shade 2 2 2 14 6" xfId="21392"/>
    <cellStyle name="Shade 2 2 2 14 7" xfId="23883"/>
    <cellStyle name="Shade 2 2 2 14 8" xfId="39096"/>
    <cellStyle name="Shade 2 2 2 15" xfId="7208"/>
    <cellStyle name="Shade 2 2 2 15 2" xfId="9549"/>
    <cellStyle name="Shade 2 2 2 15 2 2" xfId="13804"/>
    <cellStyle name="Shade 2 2 2 15 2 2 2" xfId="22868"/>
    <cellStyle name="Shade 2 2 2 15 2 2 3" xfId="21383"/>
    <cellStyle name="Shade 2 2 2 15 2 2 4" xfId="32886"/>
    <cellStyle name="Shade 2 2 2 15 2 2 5" xfId="48077"/>
    <cellStyle name="Shade 2 2 2 15 2 3" xfId="16541"/>
    <cellStyle name="Shade 2 2 2 15 2 3 2" xfId="21382"/>
    <cellStyle name="Shade 2 2 2 15 2 3 3" xfId="21888"/>
    <cellStyle name="Shade 2 2 2 15 2 3 4" xfId="42432"/>
    <cellStyle name="Shade 2 2 2 15 2 4" xfId="21384"/>
    <cellStyle name="Shade 2 2 2 15 2 5" xfId="32795"/>
    <cellStyle name="Shade 2 2 2 15 2 6" xfId="45665"/>
    <cellStyle name="Shade 2 2 2 15 3" xfId="11124"/>
    <cellStyle name="Shade 2 2 2 15 3 2" xfId="22870"/>
    <cellStyle name="Shade 2 2 2 15 3 3" xfId="21381"/>
    <cellStyle name="Shade 2 2 2 15 3 4" xfId="38612"/>
    <cellStyle name="Shade 2 2 2 15 3 5" xfId="46783"/>
    <cellStyle name="Shade 2 2 2 15 4" xfId="12479"/>
    <cellStyle name="Shade 2 2 2 15 4 2" xfId="22871"/>
    <cellStyle name="Shade 2 2 2 15 4 3" xfId="21380"/>
    <cellStyle name="Shade 2 2 2 15 4 4" xfId="36504"/>
    <cellStyle name="Shade 2 2 2 15 4 5" xfId="44110"/>
    <cellStyle name="Shade 2 2 2 15 5" xfId="15311"/>
    <cellStyle name="Shade 2 2 2 15 5 2" xfId="21379"/>
    <cellStyle name="Shade 2 2 2 15 5 3" xfId="36277"/>
    <cellStyle name="Shade 2 2 2 15 5 4" xfId="48203"/>
    <cellStyle name="Shade 2 2 2 15 6" xfId="21385"/>
    <cellStyle name="Shade 2 2 2 15 7" xfId="21963"/>
    <cellStyle name="Shade 2 2 2 15 8" xfId="39081"/>
    <cellStyle name="Shade 2 2 2 16" xfId="8379"/>
    <cellStyle name="Shade 2 2 2 16 2" xfId="9817"/>
    <cellStyle name="Shade 2 2 2 16 2 2" xfId="14054"/>
    <cellStyle name="Shade 2 2 2 16 2 2 2" xfId="22872"/>
    <cellStyle name="Shade 2 2 2 16 2 2 3" xfId="21376"/>
    <cellStyle name="Shade 2 2 2 16 2 2 4" xfId="36060"/>
    <cellStyle name="Shade 2 2 2 16 2 2 5" xfId="46736"/>
    <cellStyle name="Shade 2 2 2 16 2 3" xfId="16791"/>
    <cellStyle name="Shade 2 2 2 16 2 3 2" xfId="21375"/>
    <cellStyle name="Shade 2 2 2 16 2 3 3" xfId="25204"/>
    <cellStyle name="Shade 2 2 2 16 2 3 4" xfId="39819"/>
    <cellStyle name="Shade 2 2 2 16 2 4" xfId="21377"/>
    <cellStyle name="Shade 2 2 2 16 2 5" xfId="33741"/>
    <cellStyle name="Shade 2 2 2 16 2 6" xfId="47332"/>
    <cellStyle name="Shade 2 2 2 16 3" xfId="11374"/>
    <cellStyle name="Shade 2 2 2 16 3 2" xfId="22873"/>
    <cellStyle name="Shade 2 2 2 16 3 3" xfId="21374"/>
    <cellStyle name="Shade 2 2 2 16 3 4" xfId="34195"/>
    <cellStyle name="Shade 2 2 2 16 3 5" xfId="41705"/>
    <cellStyle name="Shade 2 2 2 16 4" xfId="12729"/>
    <cellStyle name="Shade 2 2 2 16 4 2" xfId="22874"/>
    <cellStyle name="Shade 2 2 2 16 4 3" xfId="21373"/>
    <cellStyle name="Shade 2 2 2 16 4 4" xfId="38110"/>
    <cellStyle name="Shade 2 2 2 16 4 5" xfId="41632"/>
    <cellStyle name="Shade 2 2 2 16 5" xfId="15561"/>
    <cellStyle name="Shade 2 2 2 16 5 2" xfId="21372"/>
    <cellStyle name="Shade 2 2 2 16 5 3" xfId="37000"/>
    <cellStyle name="Shade 2 2 2 16 5 4" xfId="43872"/>
    <cellStyle name="Shade 2 2 2 16 6" xfId="21378"/>
    <cellStyle name="Shade 2 2 2 16 7" xfId="27124"/>
    <cellStyle name="Shade 2 2 2 16 8" xfId="40720"/>
    <cellStyle name="Shade 2 2 2 17" xfId="8281"/>
    <cellStyle name="Shade 2 2 2 17 2" xfId="9719"/>
    <cellStyle name="Shade 2 2 2 17 2 2" xfId="13956"/>
    <cellStyle name="Shade 2 2 2 17 2 2 2" xfId="22875"/>
    <cellStyle name="Shade 2 2 2 17 2 2 3" xfId="21369"/>
    <cellStyle name="Shade 2 2 2 17 2 2 4" xfId="34132"/>
    <cellStyle name="Shade 2 2 2 17 2 2 5" xfId="46930"/>
    <cellStyle name="Shade 2 2 2 17 2 3" xfId="16693"/>
    <cellStyle name="Shade 2 2 2 17 2 3 2" xfId="21368"/>
    <cellStyle name="Shade 2 2 2 17 2 3 3" xfId="25867"/>
    <cellStyle name="Shade 2 2 2 17 2 3 4" xfId="39179"/>
    <cellStyle name="Shade 2 2 2 17 2 4" xfId="21370"/>
    <cellStyle name="Shade 2 2 2 17 2 5" xfId="34585"/>
    <cellStyle name="Shade 2 2 2 17 2 6" xfId="43401"/>
    <cellStyle name="Shade 2 2 2 17 3" xfId="11276"/>
    <cellStyle name="Shade 2 2 2 17 3 2" xfId="22876"/>
    <cellStyle name="Shade 2 2 2 17 3 3" xfId="21367"/>
    <cellStyle name="Shade 2 2 2 17 3 4" xfId="33380"/>
    <cellStyle name="Shade 2 2 2 17 3 5" xfId="42840"/>
    <cellStyle name="Shade 2 2 2 17 4" xfId="12631"/>
    <cellStyle name="Shade 2 2 2 17 4 2" xfId="22877"/>
    <cellStyle name="Shade 2 2 2 17 4 3" xfId="21366"/>
    <cellStyle name="Shade 2 2 2 17 4 4" xfId="34684"/>
    <cellStyle name="Shade 2 2 2 17 4 5" xfId="42303"/>
    <cellStyle name="Shade 2 2 2 17 5" xfId="15463"/>
    <cellStyle name="Shade 2 2 2 17 5 2" xfId="21365"/>
    <cellStyle name="Shade 2 2 2 17 5 3" xfId="38236"/>
    <cellStyle name="Shade 2 2 2 17 5 4" xfId="46392"/>
    <cellStyle name="Shade 2 2 2 17 6" xfId="21371"/>
    <cellStyle name="Shade 2 2 2 17 7" xfId="22213"/>
    <cellStyle name="Shade 2 2 2 17 8" xfId="39373"/>
    <cellStyle name="Shade 2 2 2 18" xfId="8319"/>
    <cellStyle name="Shade 2 2 2 18 2" xfId="9757"/>
    <cellStyle name="Shade 2 2 2 18 2 2" xfId="13994"/>
    <cellStyle name="Shade 2 2 2 18 2 2 2" xfId="22879"/>
    <cellStyle name="Shade 2 2 2 18 2 2 3" xfId="21362"/>
    <cellStyle name="Shade 2 2 2 18 2 2 4" xfId="35946"/>
    <cellStyle name="Shade 2 2 2 18 2 2 5" xfId="46247"/>
    <cellStyle name="Shade 2 2 2 18 2 3" xfId="16731"/>
    <cellStyle name="Shade 2 2 2 18 2 3 2" xfId="21361"/>
    <cellStyle name="Shade 2 2 2 18 2 3 3" xfId="31931"/>
    <cellStyle name="Shade 2 2 2 18 2 3 4" xfId="39957"/>
    <cellStyle name="Shade 2 2 2 18 2 4" xfId="21363"/>
    <cellStyle name="Shade 2 2 2 18 2 5" xfId="33578"/>
    <cellStyle name="Shade 2 2 2 18 2 6" xfId="44153"/>
    <cellStyle name="Shade 2 2 2 18 3" xfId="11314"/>
    <cellStyle name="Shade 2 2 2 18 3 2" xfId="22880"/>
    <cellStyle name="Shade 2 2 2 18 3 3" xfId="21360"/>
    <cellStyle name="Shade 2 2 2 18 3 4" xfId="34237"/>
    <cellStyle name="Shade 2 2 2 18 3 5" xfId="40602"/>
    <cellStyle name="Shade 2 2 2 18 4" xfId="12669"/>
    <cellStyle name="Shade 2 2 2 18 4 2" xfId="22881"/>
    <cellStyle name="Shade 2 2 2 18 4 3" xfId="21359"/>
    <cellStyle name="Shade 2 2 2 18 4 4" xfId="37728"/>
    <cellStyle name="Shade 2 2 2 18 4 5" xfId="43619"/>
    <cellStyle name="Shade 2 2 2 18 5" xfId="15501"/>
    <cellStyle name="Shade 2 2 2 18 5 2" xfId="21358"/>
    <cellStyle name="Shade 2 2 2 18 5 3" xfId="36703"/>
    <cellStyle name="Shade 2 2 2 18 5 4" xfId="40729"/>
    <cellStyle name="Shade 2 2 2 18 6" xfId="21364"/>
    <cellStyle name="Shade 2 2 2 18 7" xfId="32306"/>
    <cellStyle name="Shade 2 2 2 18 8" xfId="42110"/>
    <cellStyle name="Shade 2 2 2 19" xfId="8574"/>
    <cellStyle name="Shade 2 2 2 19 2" xfId="10010"/>
    <cellStyle name="Shade 2 2 2 19 2 2" xfId="14247"/>
    <cellStyle name="Shade 2 2 2 19 2 2 2" xfId="22883"/>
    <cellStyle name="Shade 2 2 2 19 2 2 3" xfId="21355"/>
    <cellStyle name="Shade 2 2 2 19 2 2 4" xfId="35293"/>
    <cellStyle name="Shade 2 2 2 19 2 2 5" xfId="43308"/>
    <cellStyle name="Shade 2 2 2 19 2 3" xfId="16984"/>
    <cellStyle name="Shade 2 2 2 19 2 3 2" xfId="21354"/>
    <cellStyle name="Shade 2 2 2 19 2 3 3" xfId="32149"/>
    <cellStyle name="Shade 2 2 2 19 2 3 4" xfId="44617"/>
    <cellStyle name="Shade 2 2 2 19 2 4" xfId="21356"/>
    <cellStyle name="Shade 2 2 2 19 2 5" xfId="35363"/>
    <cellStyle name="Shade 2 2 2 19 2 6" xfId="43819"/>
    <cellStyle name="Shade 2 2 2 19 3" xfId="11567"/>
    <cellStyle name="Shade 2 2 2 19 3 2" xfId="22884"/>
    <cellStyle name="Shade 2 2 2 19 3 3" xfId="21353"/>
    <cellStyle name="Shade 2 2 2 19 3 4" xfId="37412"/>
    <cellStyle name="Shade 2 2 2 19 3 5" xfId="46595"/>
    <cellStyle name="Shade 2 2 2 19 4" xfId="12922"/>
    <cellStyle name="Shade 2 2 2 19 4 2" xfId="22885"/>
    <cellStyle name="Shade 2 2 2 19 4 3" xfId="21352"/>
    <cellStyle name="Shade 2 2 2 19 4 4" xfId="35625"/>
    <cellStyle name="Shade 2 2 2 19 4 5" xfId="45147"/>
    <cellStyle name="Shade 2 2 2 19 5" xfId="15754"/>
    <cellStyle name="Shade 2 2 2 19 5 2" xfId="21351"/>
    <cellStyle name="Shade 2 2 2 19 5 3" xfId="33997"/>
    <cellStyle name="Shade 2 2 2 19 5 4" xfId="42844"/>
    <cellStyle name="Shade 2 2 2 19 6" xfId="21357"/>
    <cellStyle name="Shade 2 2 2 19 7" xfId="27330"/>
    <cellStyle name="Shade 2 2 2 19 8" xfId="47530"/>
    <cellStyle name="Shade 2 2 2 2" xfId="6802"/>
    <cellStyle name="Shade 2 2 2 2 2" xfId="10194"/>
    <cellStyle name="Shade 2 2 2 2 2 2" xfId="11751"/>
    <cellStyle name="Shade 2 2 2 2 2 2 2" xfId="22887"/>
    <cellStyle name="Shade 2 2 2 2 2 2 3" xfId="21349"/>
    <cellStyle name="Shade 2 2 2 2 2 2 4" xfId="33763"/>
    <cellStyle name="Shade 2 2 2 2 2 2 5" xfId="41759"/>
    <cellStyle name="Shade 2 2 2 2 2 3" xfId="14431"/>
    <cellStyle name="Shade 2 2 2 2 2 3 2" xfId="22888"/>
    <cellStyle name="Shade 2 2 2 2 2 3 3" xfId="21348"/>
    <cellStyle name="Shade 2 2 2 2 2 3 4" xfId="35615"/>
    <cellStyle name="Shade 2 2 2 2 2 3 5" xfId="48413"/>
    <cellStyle name="Shade 2 2 2 2 2 4" xfId="17168"/>
    <cellStyle name="Shade 2 2 2 2 2 4 2" xfId="21347"/>
    <cellStyle name="Shade 2 2 2 2 2 4 3" xfId="33990"/>
    <cellStyle name="Shade 2 2 2 2 2 4 4" xfId="45660"/>
    <cellStyle name="Shade 2 2 2 2 2 5" xfId="21350"/>
    <cellStyle name="Shade 2 2 2 2 2 6" xfId="37793"/>
    <cellStyle name="Shade 2 2 2 2 2 7" xfId="47726"/>
    <cellStyle name="Shade 2 2 2 2 3" xfId="9143"/>
    <cellStyle name="Shade 2 2 2 2 3 2" xfId="13398"/>
    <cellStyle name="Shade 2 2 2 2 3 2 2" xfId="22890"/>
    <cellStyle name="Shade 2 2 2 2 3 2 3" xfId="21346"/>
    <cellStyle name="Shade 2 2 2 2 3 2 4" xfId="34791"/>
    <cellStyle name="Shade 2 2 2 2 3 2 5" xfId="47133"/>
    <cellStyle name="Shade 2 2 2 2 3 3" xfId="14641"/>
    <cellStyle name="Shade 2 2 2 2 3 3 2" xfId="22891"/>
    <cellStyle name="Shade 2 2 2 2 3 3 3" xfId="21345"/>
    <cellStyle name="Shade 2 2 2 2 3 3 4" xfId="33092"/>
    <cellStyle name="Shade 2 2 2 2 3 3 5" xfId="46683"/>
    <cellStyle name="Shade 2 2 2 2 3 4" xfId="22889"/>
    <cellStyle name="Shade 2 2 2 2 4" xfId="10718"/>
    <cellStyle name="Shade 2 2 2 2 4 2" xfId="22892"/>
    <cellStyle name="Shade 2 2 2 2 4 3" xfId="21344"/>
    <cellStyle name="Shade 2 2 2 2 4 4" xfId="35847"/>
    <cellStyle name="Shade 2 2 2 2 4 5" xfId="45127"/>
    <cellStyle name="Shade 2 2 2 2 5" xfId="12073"/>
    <cellStyle name="Shade 2 2 2 2 5 2" xfId="22893"/>
    <cellStyle name="Shade 2 2 2 2 5 3" xfId="21343"/>
    <cellStyle name="Shade 2 2 2 2 5 4" xfId="34588"/>
    <cellStyle name="Shade 2 2 2 2 5 5" xfId="38962"/>
    <cellStyle name="Shade 2 2 2 2 6" xfId="14905"/>
    <cellStyle name="Shade 2 2 2 2 6 2" xfId="21342"/>
    <cellStyle name="Shade 2 2 2 2 6 3" xfId="34916"/>
    <cellStyle name="Shade 2 2 2 2 6 4" xfId="41477"/>
    <cellStyle name="Shade 2 2 2 2 7" xfId="21865"/>
    <cellStyle name="Shade 2 2 2 2 8" xfId="39154"/>
    <cellStyle name="Shade 2 2 2 20" xfId="8676"/>
    <cellStyle name="Shade 2 2 2 20 2" xfId="10112"/>
    <cellStyle name="Shade 2 2 2 20 2 2" xfId="14349"/>
    <cellStyle name="Shade 2 2 2 20 2 2 2" xfId="22894"/>
    <cellStyle name="Shade 2 2 2 20 2 2 3" xfId="21339"/>
    <cellStyle name="Shade 2 2 2 20 2 2 4" xfId="37258"/>
    <cellStyle name="Shade 2 2 2 20 2 2 5" xfId="43211"/>
    <cellStyle name="Shade 2 2 2 20 2 3" xfId="17086"/>
    <cellStyle name="Shade 2 2 2 20 2 3 2" xfId="21338"/>
    <cellStyle name="Shade 2 2 2 20 2 3 3" xfId="35027"/>
    <cellStyle name="Shade 2 2 2 20 2 3 4" xfId="46568"/>
    <cellStyle name="Shade 2 2 2 20 2 4" xfId="21340"/>
    <cellStyle name="Shade 2 2 2 20 2 5" xfId="34131"/>
    <cellStyle name="Shade 2 2 2 20 2 6" xfId="44630"/>
    <cellStyle name="Shade 2 2 2 20 3" xfId="11669"/>
    <cellStyle name="Shade 2 2 2 20 3 2" xfId="22895"/>
    <cellStyle name="Shade 2 2 2 20 3 3" xfId="21337"/>
    <cellStyle name="Shade 2 2 2 20 3 4" xfId="36966"/>
    <cellStyle name="Shade 2 2 2 20 3 5" xfId="47028"/>
    <cellStyle name="Shade 2 2 2 20 4" xfId="13024"/>
    <cellStyle name="Shade 2 2 2 20 4 2" xfId="22896"/>
    <cellStyle name="Shade 2 2 2 20 4 3" xfId="21336"/>
    <cellStyle name="Shade 2 2 2 20 4 4" xfId="37327"/>
    <cellStyle name="Shade 2 2 2 20 4 5" xfId="46222"/>
    <cellStyle name="Shade 2 2 2 20 5" xfId="15856"/>
    <cellStyle name="Shade 2 2 2 20 5 2" xfId="21335"/>
    <cellStyle name="Shade 2 2 2 20 5 3" xfId="31976"/>
    <cellStyle name="Shade 2 2 2 20 5 4" xfId="46682"/>
    <cellStyle name="Shade 2 2 2 20 6" xfId="21341"/>
    <cellStyle name="Shade 2 2 2 20 7" xfId="27445"/>
    <cellStyle name="Shade 2 2 2 20 8" xfId="40562"/>
    <cellStyle name="Shade 2 2 2 21" xfId="8557"/>
    <cellStyle name="Shade 2 2 2 21 2" xfId="9993"/>
    <cellStyle name="Shade 2 2 2 21 2 2" xfId="14230"/>
    <cellStyle name="Shade 2 2 2 21 2 2 2" xfId="22897"/>
    <cellStyle name="Shade 2 2 2 21 2 2 3" xfId="21332"/>
    <cellStyle name="Shade 2 2 2 21 2 2 4" xfId="34181"/>
    <cellStyle name="Shade 2 2 2 21 2 2 5" xfId="41870"/>
    <cellStyle name="Shade 2 2 2 21 2 3" xfId="16967"/>
    <cellStyle name="Shade 2 2 2 21 2 3 2" xfId="21331"/>
    <cellStyle name="Shade 2 2 2 21 2 3 3" xfId="35544"/>
    <cellStyle name="Shade 2 2 2 21 2 3 4" xfId="47718"/>
    <cellStyle name="Shade 2 2 2 21 2 4" xfId="21333"/>
    <cellStyle name="Shade 2 2 2 21 2 5" xfId="34261"/>
    <cellStyle name="Shade 2 2 2 21 2 6" xfId="42429"/>
    <cellStyle name="Shade 2 2 2 21 3" xfId="11550"/>
    <cellStyle name="Shade 2 2 2 21 3 2" xfId="22898"/>
    <cellStyle name="Shade 2 2 2 21 3 3" xfId="21330"/>
    <cellStyle name="Shade 2 2 2 21 3 4" xfId="36461"/>
    <cellStyle name="Shade 2 2 2 21 3 5" xfId="41172"/>
    <cellStyle name="Shade 2 2 2 21 4" xfId="12905"/>
    <cellStyle name="Shade 2 2 2 21 4 2" xfId="22899"/>
    <cellStyle name="Shade 2 2 2 21 4 3" xfId="21329"/>
    <cellStyle name="Shade 2 2 2 21 4 4" xfId="34769"/>
    <cellStyle name="Shade 2 2 2 21 4 5" xfId="44387"/>
    <cellStyle name="Shade 2 2 2 21 5" xfId="15737"/>
    <cellStyle name="Shade 2 2 2 21 5 2" xfId="21328"/>
    <cellStyle name="Shade 2 2 2 21 5 3" xfId="35578"/>
    <cellStyle name="Shade 2 2 2 21 5 4" xfId="45375"/>
    <cellStyle name="Shade 2 2 2 21 6" xfId="21334"/>
    <cellStyle name="Shade 2 2 2 21 7" xfId="25351"/>
    <cellStyle name="Shade 2 2 2 21 8" xfId="41828"/>
    <cellStyle name="Shade 2 2 2 22" xfId="8602"/>
    <cellStyle name="Shade 2 2 2 22 2" xfId="10038"/>
    <cellStyle name="Shade 2 2 2 22 2 2" xfId="14275"/>
    <cellStyle name="Shade 2 2 2 22 2 2 2" xfId="22901"/>
    <cellStyle name="Shade 2 2 2 22 2 2 3" xfId="21325"/>
    <cellStyle name="Shade 2 2 2 22 2 2 4" xfId="33254"/>
    <cellStyle name="Shade 2 2 2 22 2 2 5" xfId="48330"/>
    <cellStyle name="Shade 2 2 2 22 2 3" xfId="17012"/>
    <cellStyle name="Shade 2 2 2 22 2 3 2" xfId="21324"/>
    <cellStyle name="Shade 2 2 2 22 2 3 3" xfId="38834"/>
    <cellStyle name="Shade 2 2 2 22 2 3 4" xfId="46920"/>
    <cellStyle name="Shade 2 2 2 22 2 4" xfId="21326"/>
    <cellStyle name="Shade 2 2 2 22 2 5" xfId="33397"/>
    <cellStyle name="Shade 2 2 2 22 2 6" xfId="40724"/>
    <cellStyle name="Shade 2 2 2 22 3" xfId="11595"/>
    <cellStyle name="Shade 2 2 2 22 3 2" xfId="22903"/>
    <cellStyle name="Shade 2 2 2 22 3 3" xfId="21323"/>
    <cellStyle name="Shade 2 2 2 22 3 4" xfId="34608"/>
    <cellStyle name="Shade 2 2 2 22 3 5" xfId="44968"/>
    <cellStyle name="Shade 2 2 2 22 4" xfId="12950"/>
    <cellStyle name="Shade 2 2 2 22 4 2" xfId="22904"/>
    <cellStyle name="Shade 2 2 2 22 4 3" xfId="21322"/>
    <cellStyle name="Shade 2 2 2 22 4 4" xfId="38677"/>
    <cellStyle name="Shade 2 2 2 22 4 5" xfId="45404"/>
    <cellStyle name="Shade 2 2 2 22 5" xfId="15782"/>
    <cellStyle name="Shade 2 2 2 22 5 2" xfId="21321"/>
    <cellStyle name="Shade 2 2 2 22 5 3" xfId="32909"/>
    <cellStyle name="Shade 2 2 2 22 5 4" xfId="47350"/>
    <cellStyle name="Shade 2 2 2 22 6" xfId="21327"/>
    <cellStyle name="Shade 2 2 2 22 7" xfId="34010"/>
    <cellStyle name="Shade 2 2 2 22 8" xfId="44262"/>
    <cellStyle name="Shade 2 2 2 23" xfId="8559"/>
    <cellStyle name="Shade 2 2 2 23 2" xfId="9995"/>
    <cellStyle name="Shade 2 2 2 23 2 2" xfId="14232"/>
    <cellStyle name="Shade 2 2 2 23 2 2 2" xfId="22905"/>
    <cellStyle name="Shade 2 2 2 23 2 2 3" xfId="21318"/>
    <cellStyle name="Shade 2 2 2 23 2 2 4" xfId="35763"/>
    <cellStyle name="Shade 2 2 2 23 2 2 5" xfId="45602"/>
    <cellStyle name="Shade 2 2 2 23 2 3" xfId="16969"/>
    <cellStyle name="Shade 2 2 2 23 2 3 2" xfId="21317"/>
    <cellStyle name="Shade 2 2 2 23 2 3 3" xfId="37125"/>
    <cellStyle name="Shade 2 2 2 23 2 3 4" xfId="42638"/>
    <cellStyle name="Shade 2 2 2 23 2 4" xfId="21319"/>
    <cellStyle name="Shade 2 2 2 23 2 5" xfId="35842"/>
    <cellStyle name="Shade 2 2 2 23 2 6" xfId="48345"/>
    <cellStyle name="Shade 2 2 2 23 3" xfId="11552"/>
    <cellStyle name="Shade 2 2 2 23 3 2" xfId="22906"/>
    <cellStyle name="Shade 2 2 2 23 3 3" xfId="21316"/>
    <cellStyle name="Shade 2 2 2 23 3 4" xfId="34358"/>
    <cellStyle name="Shade 2 2 2 23 3 5" xfId="41275"/>
    <cellStyle name="Shade 2 2 2 23 4" xfId="12907"/>
    <cellStyle name="Shade 2 2 2 23 4 2" xfId="22907"/>
    <cellStyle name="Shade 2 2 2 23 4 3" xfId="21315"/>
    <cellStyle name="Shade 2 2 2 23 4 4" xfId="36350"/>
    <cellStyle name="Shade 2 2 2 23 4 5" xfId="38942"/>
    <cellStyle name="Shade 2 2 2 23 5" xfId="15739"/>
    <cellStyle name="Shade 2 2 2 23 5 2" xfId="21314"/>
    <cellStyle name="Shade 2 2 2 23 5 3" xfId="28082"/>
    <cellStyle name="Shade 2 2 2 23 5 4" xfId="48488"/>
    <cellStyle name="Shade 2 2 2 23 6" xfId="21320"/>
    <cellStyle name="Shade 2 2 2 23 7" xfId="27304"/>
    <cellStyle name="Shade 2 2 2 23 8" xfId="40494"/>
    <cellStyle name="Shade 2 2 2 24" xfId="8494"/>
    <cellStyle name="Shade 2 2 2 24 2" xfId="9930"/>
    <cellStyle name="Shade 2 2 2 24 2 2" xfId="14167"/>
    <cellStyle name="Shade 2 2 2 24 2 2 2" xfId="22910"/>
    <cellStyle name="Shade 2 2 2 24 2 2 3" xfId="21311"/>
    <cellStyle name="Shade 2 2 2 24 2 2 4" xfId="33163"/>
    <cellStyle name="Shade 2 2 2 24 2 2 5" xfId="47193"/>
    <cellStyle name="Shade 2 2 2 24 2 3" xfId="16904"/>
    <cellStyle name="Shade 2 2 2 24 2 3 2" xfId="21310"/>
    <cellStyle name="Shade 2 2 2 24 2 3 3" xfId="21585"/>
    <cellStyle name="Shade 2 2 2 24 2 3 4" xfId="47238"/>
    <cellStyle name="Shade 2 2 2 24 2 4" xfId="21312"/>
    <cellStyle name="Shade 2 2 2 24 2 5" xfId="33242"/>
    <cellStyle name="Shade 2 2 2 24 2 6" xfId="44704"/>
    <cellStyle name="Shade 2 2 2 24 3" xfId="11487"/>
    <cellStyle name="Shade 2 2 2 24 3 2" xfId="22911"/>
    <cellStyle name="Shade 2 2 2 24 3 3" xfId="21309"/>
    <cellStyle name="Shade 2 2 2 24 3 4" xfId="36668"/>
    <cellStyle name="Shade 2 2 2 24 3 5" xfId="46998"/>
    <cellStyle name="Shade 2 2 2 24 4" xfId="12842"/>
    <cellStyle name="Shade 2 2 2 24 4 2" xfId="22912"/>
    <cellStyle name="Shade 2 2 2 24 4 3" xfId="21308"/>
    <cellStyle name="Shade 2 2 2 24 4 4" xfId="35333"/>
    <cellStyle name="Shade 2 2 2 24 4 5" xfId="45806"/>
    <cellStyle name="Shade 2 2 2 24 5" xfId="15674"/>
    <cellStyle name="Shade 2 2 2 24 5 2" xfId="21307"/>
    <cellStyle name="Shade 2 2 2 24 5 3" xfId="28022"/>
    <cellStyle name="Shade 2 2 2 24 5 4" xfId="42825"/>
    <cellStyle name="Shade 2 2 2 24 6" xfId="21313"/>
    <cellStyle name="Shade 2 2 2 24 7" xfId="34494"/>
    <cellStyle name="Shade 2 2 2 24 8" xfId="43749"/>
    <cellStyle name="Shade 2 2 2 25" xfId="10290"/>
    <cellStyle name="Shade 2 2 2 25 2" xfId="14527"/>
    <cellStyle name="Shade 2 2 2 25 2 2" xfId="22913"/>
    <cellStyle name="Shade 2 2 2 25 2 3" xfId="21305"/>
    <cellStyle name="Shade 2 2 2 25 2 4" xfId="32768"/>
    <cellStyle name="Shade 2 2 2 25 2 5" xfId="47420"/>
    <cellStyle name="Shade 2 2 2 25 3" xfId="17264"/>
    <cellStyle name="Shade 2 2 2 25 3 2" xfId="21304"/>
    <cellStyle name="Shade 2 2 2 25 3 3" xfId="37712"/>
    <cellStyle name="Shade 2 2 2 25 3 4" xfId="43375"/>
    <cellStyle name="Shade 2 2 2 25 4" xfId="21306"/>
    <cellStyle name="Shade 2 2 2 25 5" xfId="38348"/>
    <cellStyle name="Shade 2 2 2 25 6" xfId="44459"/>
    <cellStyle name="Shade 2 2 2 26" xfId="10305"/>
    <cellStyle name="Shade 2 2 2 26 2" xfId="14542"/>
    <cellStyle name="Shade 2 2 2 26 2 2" xfId="22914"/>
    <cellStyle name="Shade 2 2 2 26 2 3" xfId="21302"/>
    <cellStyle name="Shade 2 2 2 26 2 4" xfId="38576"/>
    <cellStyle name="Shade 2 2 2 26 2 5" xfId="47586"/>
    <cellStyle name="Shade 2 2 2 26 3" xfId="17279"/>
    <cellStyle name="Shade 2 2 2 26 3 2" xfId="21301"/>
    <cellStyle name="Shade 2 2 2 26 3 3" xfId="38789"/>
    <cellStyle name="Shade 2 2 2 26 3 4" xfId="45654"/>
    <cellStyle name="Shade 2 2 2 26 4" xfId="21303"/>
    <cellStyle name="Shade 2 2 2 26 5" xfId="36775"/>
    <cellStyle name="Shade 2 2 2 26 6" xfId="43603"/>
    <cellStyle name="Shade 2 2 2 27" xfId="10262"/>
    <cellStyle name="Shade 2 2 2 27 2" xfId="14499"/>
    <cellStyle name="Shade 2 2 2 27 2 2" xfId="22915"/>
    <cellStyle name="Shade 2 2 2 27 2 3" xfId="21299"/>
    <cellStyle name="Shade 2 2 2 27 2 4" xfId="33201"/>
    <cellStyle name="Shade 2 2 2 27 2 5" xfId="40546"/>
    <cellStyle name="Shade 2 2 2 27 3" xfId="17236"/>
    <cellStyle name="Shade 2 2 2 27 3 2" xfId="21298"/>
    <cellStyle name="Shade 2 2 2 27 3 3" xfId="35553"/>
    <cellStyle name="Shade 2 2 2 27 3 4" xfId="47750"/>
    <cellStyle name="Shade 2 2 2 27 4" xfId="21300"/>
    <cellStyle name="Shade 2 2 2 27 5" xfId="34067"/>
    <cellStyle name="Shade 2 2 2 27 6" xfId="47401"/>
    <cellStyle name="Shade 2 2 2 28" xfId="10449"/>
    <cellStyle name="Shade 2 2 2 28 2" xfId="22917"/>
    <cellStyle name="Shade 2 2 2 28 3" xfId="21297"/>
    <cellStyle name="Shade 2 2 2 28 4" xfId="34631"/>
    <cellStyle name="Shade 2 2 2 28 5" xfId="42726"/>
    <cellStyle name="Shade 2 2 2 29" xfId="10471"/>
    <cellStyle name="Shade 2 2 2 29 2" xfId="22918"/>
    <cellStyle name="Shade 2 2 2 29 3" xfId="21296"/>
    <cellStyle name="Shade 2 2 2 29 4" xfId="38776"/>
    <cellStyle name="Shade 2 2 2 29 5" xfId="45978"/>
    <cellStyle name="Shade 2 2 2 3" xfId="6663"/>
    <cellStyle name="Shade 2 2 2 3 2" xfId="9004"/>
    <cellStyle name="Shade 2 2 2 3 2 2" xfId="13259"/>
    <cellStyle name="Shade 2 2 2 3 2 2 2" xfId="22919"/>
    <cellStyle name="Shade 2 2 2 3 2 2 3" xfId="21293"/>
    <cellStyle name="Shade 2 2 2 3 2 2 4" xfId="38034"/>
    <cellStyle name="Shade 2 2 2 3 2 2 5" xfId="42405"/>
    <cellStyle name="Shade 2 2 2 3 2 3" xfId="16044"/>
    <cellStyle name="Shade 2 2 2 3 2 3 2" xfId="21292"/>
    <cellStyle name="Shade 2 2 2 3 2 3 3" xfId="26451"/>
    <cellStyle name="Shade 2 2 2 3 2 3 4" xfId="39769"/>
    <cellStyle name="Shade 2 2 2 3 2 4" xfId="21294"/>
    <cellStyle name="Shade 2 2 2 3 2 5" xfId="21767"/>
    <cellStyle name="Shade 2 2 2 3 2 6" xfId="41042"/>
    <cellStyle name="Shade 2 2 2 3 3" xfId="10579"/>
    <cellStyle name="Shade 2 2 2 3 3 2" xfId="22920"/>
    <cellStyle name="Shade 2 2 2 3 3 3" xfId="21291"/>
    <cellStyle name="Shade 2 2 2 3 3 4" xfId="26129"/>
    <cellStyle name="Shade 2 2 2 3 3 5" xfId="43875"/>
    <cellStyle name="Shade 2 2 2 3 4" xfId="11934"/>
    <cellStyle name="Shade 2 2 2 3 4 2" xfId="22921"/>
    <cellStyle name="Shade 2 2 2 3 4 3" xfId="21290"/>
    <cellStyle name="Shade 2 2 2 3 4 4" xfId="37831"/>
    <cellStyle name="Shade 2 2 2 3 4 5" xfId="47130"/>
    <cellStyle name="Shade 2 2 2 3 5" xfId="14766"/>
    <cellStyle name="Shade 2 2 2 3 5 2" xfId="21289"/>
    <cellStyle name="Shade 2 2 2 3 5 3" xfId="32492"/>
    <cellStyle name="Shade 2 2 2 3 5 4" xfId="42316"/>
    <cellStyle name="Shade 2 2 2 3 6" xfId="21295"/>
    <cellStyle name="Shade 2 2 2 3 7" xfId="21675"/>
    <cellStyle name="Shade 2 2 2 3 8" xfId="40973"/>
    <cellStyle name="Shade 2 2 2 4" xfId="6969"/>
    <cellStyle name="Shade 2 2 2 4 2" xfId="9310"/>
    <cellStyle name="Shade 2 2 2 4 2 2" xfId="13565"/>
    <cellStyle name="Shade 2 2 2 4 2 2 2" xfId="22922"/>
    <cellStyle name="Shade 2 2 2 4 2 2 3" xfId="21286"/>
    <cellStyle name="Shade 2 2 2 4 2 2 4" xfId="34765"/>
    <cellStyle name="Shade 2 2 2 4 2 2 5" xfId="41985"/>
    <cellStyle name="Shade 2 2 2 4 2 3" xfId="16312"/>
    <cellStyle name="Shade 2 2 2 4 2 3 2" xfId="21285"/>
    <cellStyle name="Shade 2 2 2 4 2 3 3" xfId="26363"/>
    <cellStyle name="Shade 2 2 2 4 2 3 4" xfId="45641"/>
    <cellStyle name="Shade 2 2 2 4 2 4" xfId="21287"/>
    <cellStyle name="Shade 2 2 2 4 2 5" xfId="37183"/>
    <cellStyle name="Shade 2 2 2 4 2 6" xfId="47365"/>
    <cellStyle name="Shade 2 2 2 4 3" xfId="10885"/>
    <cellStyle name="Shade 2 2 2 4 3 2" xfId="22923"/>
    <cellStyle name="Shade 2 2 2 4 3 3" xfId="21284"/>
    <cellStyle name="Shade 2 2 2 4 3 4" xfId="37421"/>
    <cellStyle name="Shade 2 2 2 4 3 5" xfId="41961"/>
    <cellStyle name="Shade 2 2 2 4 4" xfId="12240"/>
    <cellStyle name="Shade 2 2 2 4 4 2" xfId="22924"/>
    <cellStyle name="Shade 2 2 2 4 4 3" xfId="21283"/>
    <cellStyle name="Shade 2 2 2 4 4 4" xfId="34562"/>
    <cellStyle name="Shade 2 2 2 4 4 5" xfId="45546"/>
    <cellStyle name="Shade 2 2 2 4 5" xfId="15072"/>
    <cellStyle name="Shade 2 2 2 4 5 2" xfId="21282"/>
    <cellStyle name="Shade 2 2 2 4 5 3" xfId="33300"/>
    <cellStyle name="Shade 2 2 2 4 5 4" xfId="41872"/>
    <cellStyle name="Shade 2 2 2 4 6" xfId="21288"/>
    <cellStyle name="Shade 2 2 2 4 7" xfId="25582"/>
    <cellStyle name="Shade 2 2 2 4 8" xfId="39110"/>
    <cellStyle name="Shade 2 2 2 5" xfId="6929"/>
    <cellStyle name="Shade 2 2 2 5 2" xfId="9270"/>
    <cellStyle name="Shade 2 2 2 5 2 2" xfId="13525"/>
    <cellStyle name="Shade 2 2 2 5 2 2 2" xfId="22926"/>
    <cellStyle name="Shade 2 2 2 5 2 2 3" xfId="21279"/>
    <cellStyle name="Shade 2 2 2 5 2 2 4" xfId="38511"/>
    <cellStyle name="Shade 2 2 2 5 2 2 5" xfId="41274"/>
    <cellStyle name="Shade 2 2 2 5 2 3" xfId="16275"/>
    <cellStyle name="Shade 2 2 2 5 2 3 2" xfId="21278"/>
    <cellStyle name="Shade 2 2 2 5 2 3 3" xfId="32055"/>
    <cellStyle name="Shade 2 2 2 5 2 3 4" xfId="40909"/>
    <cellStyle name="Shade 2 2 2 5 2 4" xfId="21280"/>
    <cellStyle name="Shade 2 2 2 5 2 5" xfId="28158"/>
    <cellStyle name="Shade 2 2 2 5 2 6" xfId="46574"/>
    <cellStyle name="Shade 2 2 2 5 3" xfId="10845"/>
    <cellStyle name="Shade 2 2 2 5 3 2" xfId="22927"/>
    <cellStyle name="Shade 2 2 2 5 3 3" xfId="21277"/>
    <cellStyle name="Shade 2 2 2 5 3 4" xfId="36538"/>
    <cellStyle name="Shade 2 2 2 5 3 5" xfId="43288"/>
    <cellStyle name="Shade 2 2 2 5 4" xfId="12200"/>
    <cellStyle name="Shade 2 2 2 5 4 2" xfId="22928"/>
    <cellStyle name="Shade 2 2 2 5 4 3" xfId="21276"/>
    <cellStyle name="Shade 2 2 2 5 4 4" xfId="36029"/>
    <cellStyle name="Shade 2 2 2 5 4 5" xfId="40751"/>
    <cellStyle name="Shade 2 2 2 5 5" xfId="15032"/>
    <cellStyle name="Shade 2 2 2 5 5 2" xfId="21275"/>
    <cellStyle name="Shade 2 2 2 5 5 3" xfId="35172"/>
    <cellStyle name="Shade 2 2 2 5 5 4" xfId="42873"/>
    <cellStyle name="Shade 2 2 2 5 6" xfId="21281"/>
    <cellStyle name="Shade 2 2 2 5 7" xfId="21796"/>
    <cellStyle name="Shade 2 2 2 5 8" xfId="39237"/>
    <cellStyle name="Shade 2 2 2 6" xfId="6665"/>
    <cellStyle name="Shade 2 2 2 6 2" xfId="9006"/>
    <cellStyle name="Shade 2 2 2 6 2 2" xfId="13261"/>
    <cellStyle name="Shade 2 2 2 6 2 2 2" xfId="22929"/>
    <cellStyle name="Shade 2 2 2 6 2 2 3" xfId="21272"/>
    <cellStyle name="Shade 2 2 2 6 2 2 4" xfId="32751"/>
    <cellStyle name="Shade 2 2 2 6 2 2 5" xfId="42878"/>
    <cellStyle name="Shade 2 2 2 6 2 3" xfId="16046"/>
    <cellStyle name="Shade 2 2 2 6 2 3 2" xfId="21271"/>
    <cellStyle name="Shade 2 2 2 6 2 3 3" xfId="22337"/>
    <cellStyle name="Shade 2 2 2 6 2 3 4" xfId="38891"/>
    <cellStyle name="Shade 2 2 2 6 2 4" xfId="21273"/>
    <cellStyle name="Shade 2 2 2 6 2 5" xfId="23601"/>
    <cellStyle name="Shade 2 2 2 6 2 6" xfId="39273"/>
    <cellStyle name="Shade 2 2 2 6 3" xfId="10581"/>
    <cellStyle name="Shade 2 2 2 6 3 2" xfId="22930"/>
    <cellStyle name="Shade 2 2 2 6 3 3" xfId="21270"/>
    <cellStyle name="Shade 2 2 2 6 3 4" xfId="27801"/>
    <cellStyle name="Shade 2 2 2 6 3 5" xfId="47292"/>
    <cellStyle name="Shade 2 2 2 6 4" xfId="11936"/>
    <cellStyle name="Shade 2 2 2 6 4 2" xfId="22931"/>
    <cellStyle name="Shade 2 2 2 6 4 3" xfId="21269"/>
    <cellStyle name="Shade 2 2 2 6 4 4" xfId="32549"/>
    <cellStyle name="Shade 2 2 2 6 4 5" xfId="44677"/>
    <cellStyle name="Shade 2 2 2 6 5" xfId="14768"/>
    <cellStyle name="Shade 2 2 2 6 5 2" xfId="21268"/>
    <cellStyle name="Shade 2 2 2 6 5 3" xfId="37263"/>
    <cellStyle name="Shade 2 2 2 6 5 4" xfId="46177"/>
    <cellStyle name="Shade 2 2 2 6 6" xfId="21274"/>
    <cellStyle name="Shade 2 2 2 6 7" xfId="23091"/>
    <cellStyle name="Shade 2 2 2 6 8" xfId="39479"/>
    <cellStyle name="Shade 2 2 2 7" xfId="6820"/>
    <cellStyle name="Shade 2 2 2 7 2" xfId="9161"/>
    <cellStyle name="Shade 2 2 2 7 2 2" xfId="13416"/>
    <cellStyle name="Shade 2 2 2 7 2 2 2" xfId="22933"/>
    <cellStyle name="Shade 2 2 2 7 2 2 3" xfId="21265"/>
    <cellStyle name="Shade 2 2 2 7 2 2 4" xfId="37255"/>
    <cellStyle name="Shade 2 2 2 7 2 2 5" xfId="41524"/>
    <cellStyle name="Shade 2 2 2 7 2 3" xfId="16176"/>
    <cellStyle name="Shade 2 2 2 7 2 3 2" xfId="21264"/>
    <cellStyle name="Shade 2 2 2 7 2 3 3" xfId="21672"/>
    <cellStyle name="Shade 2 2 2 7 2 3 4" xfId="46258"/>
    <cellStyle name="Shade 2 2 2 7 2 4" xfId="21266"/>
    <cellStyle name="Shade 2 2 2 7 2 5" xfId="22273"/>
    <cellStyle name="Shade 2 2 2 7 2 6" xfId="39048"/>
    <cellStyle name="Shade 2 2 2 7 3" xfId="10736"/>
    <cellStyle name="Shade 2 2 2 7 3 2" xfId="22934"/>
    <cellStyle name="Shade 2 2 2 7 3 3" xfId="21263"/>
    <cellStyle name="Shade 2 2 2 7 3 4" xfId="34861"/>
    <cellStyle name="Shade 2 2 2 7 3 5" xfId="45535"/>
    <cellStyle name="Shade 2 2 2 7 4" xfId="12091"/>
    <cellStyle name="Shade 2 2 2 7 4 2" xfId="22935"/>
    <cellStyle name="Shade 2 2 2 7 4 3" xfId="21262"/>
    <cellStyle name="Shade 2 2 2 7 4 4" xfId="32743"/>
    <cellStyle name="Shade 2 2 2 7 4 5" xfId="45027"/>
    <cellStyle name="Shade 2 2 2 7 5" xfId="14923"/>
    <cellStyle name="Shade 2 2 2 7 5 2" xfId="21261"/>
    <cellStyle name="Shade 2 2 2 7 5 3" xfId="35839"/>
    <cellStyle name="Shade 2 2 2 7 5 4" xfId="41594"/>
    <cellStyle name="Shade 2 2 2 7 6" xfId="21267"/>
    <cellStyle name="Shade 2 2 2 7 7" xfId="22189"/>
    <cellStyle name="Shade 2 2 2 7 8" xfId="40208"/>
    <cellStyle name="Shade 2 2 2 8" xfId="6592"/>
    <cellStyle name="Shade 2 2 2 8 2" xfId="8933"/>
    <cellStyle name="Shade 2 2 2 8 2 2" xfId="13188"/>
    <cellStyle name="Shade 2 2 2 8 2 2 2" xfId="22937"/>
    <cellStyle name="Shade 2 2 2 8 2 2 3" xfId="21258"/>
    <cellStyle name="Shade 2 2 2 8 2 2 4" xfId="34118"/>
    <cellStyle name="Shade 2 2 2 8 2 2 5" xfId="42252"/>
    <cellStyle name="Shade 2 2 2 8 2 3" xfId="15982"/>
    <cellStyle name="Shade 2 2 2 8 2 3 2" xfId="21257"/>
    <cellStyle name="Shade 2 2 2 8 2 3 3" xfId="24094"/>
    <cellStyle name="Shade 2 2 2 8 2 3 4" xfId="39803"/>
    <cellStyle name="Shade 2 2 2 8 2 4" xfId="21259"/>
    <cellStyle name="Shade 2 2 2 8 2 5" xfId="26955"/>
    <cellStyle name="Shade 2 2 2 8 2 6" xfId="45361"/>
    <cellStyle name="Shade 2 2 2 8 3" xfId="10508"/>
    <cellStyle name="Shade 2 2 2 8 3 2" xfId="22938"/>
    <cellStyle name="Shade 2 2 2 8 3 3" xfId="21256"/>
    <cellStyle name="Shade 2 2 2 8 3 4" xfId="27711"/>
    <cellStyle name="Shade 2 2 2 8 3 5" xfId="46879"/>
    <cellStyle name="Shade 2 2 2 8 4" xfId="11863"/>
    <cellStyle name="Shade 2 2 2 8 4 2" xfId="22939"/>
    <cellStyle name="Shade 2 2 2 8 4 3" xfId="21255"/>
    <cellStyle name="Shade 2 2 2 8 4 4" xfId="36560"/>
    <cellStyle name="Shade 2 2 2 8 4 5" xfId="43614"/>
    <cellStyle name="Shade 2 2 2 8 5" xfId="14695"/>
    <cellStyle name="Shade 2 2 2 8 5 2" xfId="21254"/>
    <cellStyle name="Shade 2 2 2 8 5 3" xfId="38869"/>
    <cellStyle name="Shade 2 2 2 8 5 4" xfId="42622"/>
    <cellStyle name="Shade 2 2 2 8 6" xfId="21260"/>
    <cellStyle name="Shade 2 2 2 8 7" xfId="23128"/>
    <cellStyle name="Shade 2 2 2 8 8" xfId="40029"/>
    <cellStyle name="Shade 2 2 2 9" xfId="6853"/>
    <cellStyle name="Shade 2 2 2 9 2" xfId="9194"/>
    <cellStyle name="Shade 2 2 2 9 2 2" xfId="13449"/>
    <cellStyle name="Shade 2 2 2 9 2 2 2" xfId="22940"/>
    <cellStyle name="Shade 2 2 2 9 2 2 3" xfId="21251"/>
    <cellStyle name="Shade 2 2 2 9 2 2 4" xfId="38122"/>
    <cellStyle name="Shade 2 2 2 9 2 2 5" xfId="41553"/>
    <cellStyle name="Shade 2 2 2 9 2 3" xfId="16205"/>
    <cellStyle name="Shade 2 2 2 9 2 3 2" xfId="21250"/>
    <cellStyle name="Shade 2 2 2 9 2 3 3" xfId="22329"/>
    <cellStyle name="Shade 2 2 2 9 2 3 4" xfId="40999"/>
    <cellStyle name="Shade 2 2 2 9 2 4" xfId="21252"/>
    <cellStyle name="Shade 2 2 2 9 2 5" xfId="27013"/>
    <cellStyle name="Shade 2 2 2 9 2 6" xfId="44492"/>
    <cellStyle name="Shade 2 2 2 9 3" xfId="10769"/>
    <cellStyle name="Shade 2 2 2 9 3 2" xfId="22941"/>
    <cellStyle name="Shade 2 2 2 9 3 3" xfId="21249"/>
    <cellStyle name="Shade 2 2 2 9 3 4" xfId="33650"/>
    <cellStyle name="Shade 2 2 2 9 3 5" xfId="48389"/>
    <cellStyle name="Shade 2 2 2 9 4" xfId="12124"/>
    <cellStyle name="Shade 2 2 2 9 4 2" xfId="22942"/>
    <cellStyle name="Shade 2 2 2 9 4 3" xfId="21248"/>
    <cellStyle name="Shade 2 2 2 9 4 4" xfId="37851"/>
    <cellStyle name="Shade 2 2 2 9 4 5" xfId="46898"/>
    <cellStyle name="Shade 2 2 2 9 5" xfId="14956"/>
    <cellStyle name="Shade 2 2 2 9 5 2" xfId="21247"/>
    <cellStyle name="Shade 2 2 2 9 5 3" xfId="34147"/>
    <cellStyle name="Shade 2 2 2 9 5 4" xfId="41608"/>
    <cellStyle name="Shade 2 2 2 9 6" xfId="21253"/>
    <cellStyle name="Shade 2 2 2 9 7" xfId="21953"/>
    <cellStyle name="Shade 2 2 2 9 8" xfId="39583"/>
    <cellStyle name="Shade 2 2 20" xfId="8521"/>
    <cellStyle name="Shade 2 2 20 2" xfId="9957"/>
    <cellStyle name="Shade 2 2 20 2 2" xfId="14194"/>
    <cellStyle name="Shade 2 2 20 2 2 2" xfId="22943"/>
    <cellStyle name="Shade 2 2 20 2 2 3" xfId="21244"/>
    <cellStyle name="Shade 2 2 20 2 2 4" xfId="34291"/>
    <cellStyle name="Shade 2 2 20 2 2 5" xfId="48281"/>
    <cellStyle name="Shade 2 2 20 2 3" xfId="16931"/>
    <cellStyle name="Shade 2 2 20 2 3 2" xfId="21243"/>
    <cellStyle name="Shade 2 2 20 2 3 3" xfId="32231"/>
    <cellStyle name="Shade 2 2 20 2 3 4" xfId="46931"/>
    <cellStyle name="Shade 2 2 20 2 4" xfId="21245"/>
    <cellStyle name="Shade 2 2 20 2 5" xfId="38166"/>
    <cellStyle name="Shade 2 2 20 2 6" xfId="46716"/>
    <cellStyle name="Shade 2 2 20 3" xfId="11514"/>
    <cellStyle name="Shade 2 2 20 3 2" xfId="22944"/>
    <cellStyle name="Shade 2 2 20 3 3" xfId="21242"/>
    <cellStyle name="Shade 2 2 20 3 4" xfId="36228"/>
    <cellStyle name="Shade 2 2 20 3 5" xfId="43134"/>
    <cellStyle name="Shade 2 2 20 4" xfId="12869"/>
    <cellStyle name="Shade 2 2 20 4 2" xfId="22945"/>
    <cellStyle name="Shade 2 2 20 4 3" xfId="21241"/>
    <cellStyle name="Shade 2 2 20 4 4" xfId="37075"/>
    <cellStyle name="Shade 2 2 20 4 5" xfId="43576"/>
    <cellStyle name="Shade 2 2 20 5" xfId="15701"/>
    <cellStyle name="Shade 2 2 20 5 2" xfId="21240"/>
    <cellStyle name="Shade 2 2 20 5 3" xfId="28047"/>
    <cellStyle name="Shade 2 2 20 5 4" xfId="46505"/>
    <cellStyle name="Shade 2 2 20 6" xfId="21246"/>
    <cellStyle name="Shade 2 2 20 7" xfId="27241"/>
    <cellStyle name="Shade 2 2 20 8" xfId="44881"/>
    <cellStyle name="Shade 2 2 21" xfId="8593"/>
    <cellStyle name="Shade 2 2 21 2" xfId="10029"/>
    <cellStyle name="Shade 2 2 21 2 2" xfId="14266"/>
    <cellStyle name="Shade 2 2 21 2 2 2" xfId="22946"/>
    <cellStyle name="Shade 2 2 21 2 2 3" xfId="21237"/>
    <cellStyle name="Shade 2 2 21 2 2 4" xfId="32464"/>
    <cellStyle name="Shade 2 2 21 2 2 5" xfId="44389"/>
    <cellStyle name="Shade 2 2 21 2 3" xfId="17003"/>
    <cellStyle name="Shade 2 2 21 2 3 2" xfId="21236"/>
    <cellStyle name="Shade 2 2 21 2 3 3" xfId="34502"/>
    <cellStyle name="Shade 2 2 21 2 3 4" xfId="44869"/>
    <cellStyle name="Shade 2 2 21 2 4" xfId="21238"/>
    <cellStyle name="Shade 2 2 21 2 5" xfId="32535"/>
    <cellStyle name="Shade 2 2 21 2 6" xfId="47404"/>
    <cellStyle name="Shade 2 2 21 3" xfId="11586"/>
    <cellStyle name="Shade 2 2 21 3 2" xfId="22947"/>
    <cellStyle name="Shade 2 2 21 3 3" xfId="21235"/>
    <cellStyle name="Shade 2 2 21 3 4" xfId="36393"/>
    <cellStyle name="Shade 2 2 21 3 5" xfId="42723"/>
    <cellStyle name="Shade 2 2 21 4" xfId="12941"/>
    <cellStyle name="Shade 2 2 21 4 2" xfId="22948"/>
    <cellStyle name="Shade 2 2 21 4 3" xfId="21234"/>
    <cellStyle name="Shade 2 2 21 4 4" xfId="33050"/>
    <cellStyle name="Shade 2 2 21 4 5" xfId="46114"/>
    <cellStyle name="Shade 2 2 21 5" xfId="15773"/>
    <cellStyle name="Shade 2 2 21 5 2" xfId="21233"/>
    <cellStyle name="Shade 2 2 21 5 3" xfId="38237"/>
    <cellStyle name="Shade 2 2 21 5 4" xfId="42469"/>
    <cellStyle name="Shade 2 2 21 6" xfId="21239"/>
    <cellStyle name="Shade 2 2 21 7" xfId="27358"/>
    <cellStyle name="Shade 2 2 21 8" xfId="43096"/>
    <cellStyle name="Shade 2 2 22" xfId="8481"/>
    <cellStyle name="Shade 2 2 22 2" xfId="9917"/>
    <cellStyle name="Shade 2 2 22 2 2" xfId="14154"/>
    <cellStyle name="Shade 2 2 22 2 2 2" xfId="22950"/>
    <cellStyle name="Shade 2 2 22 2 2 3" xfId="21230"/>
    <cellStyle name="Shade 2 2 22 2 2 4" xfId="34881"/>
    <cellStyle name="Shade 2 2 22 2 2 5" xfId="42172"/>
    <cellStyle name="Shade 2 2 22 2 3" xfId="16891"/>
    <cellStyle name="Shade 2 2 22 2 3 2" xfId="21229"/>
    <cellStyle name="Shade 2 2 22 2 3 3" xfId="22156"/>
    <cellStyle name="Shade 2 2 22 2 3 4" xfId="42613"/>
    <cellStyle name="Shade 2 2 22 2 4" xfId="21231"/>
    <cellStyle name="Shade 2 2 22 2 5" xfId="32972"/>
    <cellStyle name="Shade 2 2 22 2 6" xfId="42935"/>
    <cellStyle name="Shade 2 2 22 3" xfId="11474"/>
    <cellStyle name="Shade 2 2 22 3 2" xfId="22951"/>
    <cellStyle name="Shade 2 2 22 3 3" xfId="21228"/>
    <cellStyle name="Shade 2 2 22 3 4" xfId="35292"/>
    <cellStyle name="Shade 2 2 22 3 5" xfId="47690"/>
    <cellStyle name="Shade 2 2 22 4" xfId="12829"/>
    <cellStyle name="Shade 2 2 22 4 2" xfId="22952"/>
    <cellStyle name="Shade 2 2 22 4 3" xfId="21227"/>
    <cellStyle name="Shade 2 2 22 4 4" xfId="35062"/>
    <cellStyle name="Shade 2 2 22 4 5" xfId="43782"/>
    <cellStyle name="Shade 2 2 22 5" xfId="15661"/>
    <cellStyle name="Shade 2 2 22 5 2" xfId="21226"/>
    <cellStyle name="Shade 2 2 22 5 3" xfId="26339"/>
    <cellStyle name="Shade 2 2 22 5 4" xfId="41491"/>
    <cellStyle name="Shade 2 2 22 6" xfId="21232"/>
    <cellStyle name="Shade 2 2 22 7" xfId="36097"/>
    <cellStyle name="Shade 2 2 22 8" xfId="42076"/>
    <cellStyle name="Shade 2 2 23" xfId="8514"/>
    <cellStyle name="Shade 2 2 23 2" xfId="9950"/>
    <cellStyle name="Shade 2 2 23 2 2" xfId="14187"/>
    <cellStyle name="Shade 2 2 23 2 2 2" xfId="22954"/>
    <cellStyle name="Shade 2 2 23 2 2 3" xfId="21223"/>
    <cellStyle name="Shade 2 2 23 2 2 4" xfId="35335"/>
    <cellStyle name="Shade 2 2 23 2 2 5" xfId="43633"/>
    <cellStyle name="Shade 2 2 23 2 3" xfId="16924"/>
    <cellStyle name="Shade 2 2 23 2 3 2" xfId="21222"/>
    <cellStyle name="Shade 2 2 23 2 3 3" xfId="32138"/>
    <cellStyle name="Shade 2 2 23 2 3 4" xfId="48216"/>
    <cellStyle name="Shade 2 2 23 2 4" xfId="21224"/>
    <cellStyle name="Shade 2 2 23 2 5" xfId="38665"/>
    <cellStyle name="Shade 2 2 23 2 6" xfId="43409"/>
    <cellStyle name="Shade 2 2 23 3" xfId="11507"/>
    <cellStyle name="Shade 2 2 23 3 2" xfId="22955"/>
    <cellStyle name="Shade 2 2 23 3 3" xfId="21221"/>
    <cellStyle name="Shade 2 2 23 3 4" xfId="35910"/>
    <cellStyle name="Shade 2 2 23 3 5" xfId="45708"/>
    <cellStyle name="Shade 2 2 23 4" xfId="12862"/>
    <cellStyle name="Shade 2 2 23 4 2" xfId="22956"/>
    <cellStyle name="Shade 2 2 23 4 3" xfId="21220"/>
    <cellStyle name="Shade 2 2 23 4 4" xfId="35667"/>
    <cellStyle name="Shade 2 2 23 4 5" xfId="48189"/>
    <cellStyle name="Shade 2 2 23 5" xfId="15694"/>
    <cellStyle name="Shade 2 2 23 5 2" xfId="21219"/>
    <cellStyle name="Shade 2 2 23 5 3" xfId="28060"/>
    <cellStyle name="Shade 2 2 23 5 4" xfId="46159"/>
    <cellStyle name="Shade 2 2 23 6" xfId="21225"/>
    <cellStyle name="Shade 2 2 23 7" xfId="27228"/>
    <cellStyle name="Shade 2 2 23 8" xfId="44984"/>
    <cellStyle name="Shade 2 2 24" xfId="8652"/>
    <cellStyle name="Shade 2 2 24 2" xfId="10088"/>
    <cellStyle name="Shade 2 2 24 2 2" xfId="14325"/>
    <cellStyle name="Shade 2 2 24 2 2 2" xfId="22957"/>
    <cellStyle name="Shade 2 2 24 2 2 3" xfId="21216"/>
    <cellStyle name="Shade 2 2 24 2 2 4" xfId="35989"/>
    <cellStyle name="Shade 2 2 24 2 2 5" xfId="46765"/>
    <cellStyle name="Shade 2 2 24 2 3" xfId="17062"/>
    <cellStyle name="Shade 2 2 24 2 3 2" xfId="21215"/>
    <cellStyle name="Shade 2 2 24 2 3 3" xfId="32922"/>
    <cellStyle name="Shade 2 2 24 2 3 4" xfId="44145"/>
    <cellStyle name="Shade 2 2 24 2 4" xfId="21217"/>
    <cellStyle name="Shade 2 2 24 2 5" xfId="34050"/>
    <cellStyle name="Shade 2 2 24 2 6" xfId="47914"/>
    <cellStyle name="Shade 2 2 24 3" xfId="11645"/>
    <cellStyle name="Shade 2 2 24 3 2" xfId="22958"/>
    <cellStyle name="Shade 2 2 24 3 3" xfId="21214"/>
    <cellStyle name="Shade 2 2 24 3 4" xfId="36903"/>
    <cellStyle name="Shade 2 2 24 3 5" xfId="48480"/>
    <cellStyle name="Shade 2 2 24 4" xfId="13000"/>
    <cellStyle name="Shade 2 2 24 4 2" xfId="22959"/>
    <cellStyle name="Shade 2 2 24 4 3" xfId="21213"/>
    <cellStyle name="Shade 2 2 24 4 4" xfId="37264"/>
    <cellStyle name="Shade 2 2 24 4 5" xfId="48388"/>
    <cellStyle name="Shade 2 2 24 5" xfId="15832"/>
    <cellStyle name="Shade 2 2 24 5 2" xfId="21212"/>
    <cellStyle name="Shade 2 2 24 5 3" xfId="38853"/>
    <cellStyle name="Shade 2 2 24 5 4" xfId="41736"/>
    <cellStyle name="Shade 2 2 24 6" xfId="21218"/>
    <cellStyle name="Shade 2 2 24 7" xfId="27410"/>
    <cellStyle name="Shade 2 2 24 8" xfId="47854"/>
    <cellStyle name="Shade 2 2 25" xfId="8590"/>
    <cellStyle name="Shade 2 2 25 2" xfId="10026"/>
    <cellStyle name="Shade 2 2 25 2 2" xfId="14263"/>
    <cellStyle name="Shade 2 2 25 2 2 2" xfId="22960"/>
    <cellStyle name="Shade 2 2 25 2 2 3" xfId="21209"/>
    <cellStyle name="Shade 2 2 25 2 2 4" xfId="36148"/>
    <cellStyle name="Shade 2 2 25 2 2 5" xfId="41233"/>
    <cellStyle name="Shade 2 2 25 2 3" xfId="17000"/>
    <cellStyle name="Shade 2 2 25 2 3 2" xfId="21208"/>
    <cellStyle name="Shade 2 2 25 2 3 3" xfId="33441"/>
    <cellStyle name="Shade 2 2 25 2 3 4" xfId="41533"/>
    <cellStyle name="Shade 2 2 25 2 4" xfId="21210"/>
    <cellStyle name="Shade 2 2 25 2 5" xfId="36219"/>
    <cellStyle name="Shade 2 2 25 2 6" xfId="45363"/>
    <cellStyle name="Shade 2 2 25 3" xfId="11583"/>
    <cellStyle name="Shade 2 2 25 3 2" xfId="22961"/>
    <cellStyle name="Shade 2 2 25 3 3" xfId="21207"/>
    <cellStyle name="Shade 2 2 25 3 4" xfId="36914"/>
    <cellStyle name="Shade 2 2 25 3 5" xfId="46348"/>
    <cellStyle name="Shade 2 2 25 4" xfId="12938"/>
    <cellStyle name="Shade 2 2 25 4 2" xfId="22962"/>
    <cellStyle name="Shade 2 2 25 4 3" xfId="21206"/>
    <cellStyle name="Shade 2 2 25 4 4" xfId="33571"/>
    <cellStyle name="Shade 2 2 25 4 5" xfId="44248"/>
    <cellStyle name="Shade 2 2 25 5" xfId="15770"/>
    <cellStyle name="Shade 2 2 25 5 2" xfId="21205"/>
    <cellStyle name="Shade 2 2 25 5 3" xfId="26099"/>
    <cellStyle name="Shade 2 2 25 5 4" xfId="48118"/>
    <cellStyle name="Shade 2 2 25 6" xfId="21211"/>
    <cellStyle name="Shade 2 2 25 7" xfId="35582"/>
    <cellStyle name="Shade 2 2 25 8" xfId="46270"/>
    <cellStyle name="Shade 2 2 26" xfId="10275"/>
    <cellStyle name="Shade 2 2 26 2" xfId="14512"/>
    <cellStyle name="Shade 2 2 26 2 2" xfId="22963"/>
    <cellStyle name="Shade 2 2 26 2 3" xfId="21203"/>
    <cellStyle name="Shade 2 2 26 2 4" xfId="37759"/>
    <cellStyle name="Shade 2 2 26 2 5" xfId="41510"/>
    <cellStyle name="Shade 2 2 26 3" xfId="17249"/>
    <cellStyle name="Shade 2 2 26 3 2" xfId="21202"/>
    <cellStyle name="Shade 2 2 26 3 3" xfId="38742"/>
    <cellStyle name="Shade 2 2 26 3 4" xfId="40652"/>
    <cellStyle name="Shade 2 2 26 4" xfId="21204"/>
    <cellStyle name="Shade 2 2 26 5" xfId="34326"/>
    <cellStyle name="Shade 2 2 26 6" xfId="40424"/>
    <cellStyle name="Shade 2 2 27" xfId="10269"/>
    <cellStyle name="Shade 2 2 27 2" xfId="14506"/>
    <cellStyle name="Shade 2 2 27 2 2" xfId="22964"/>
    <cellStyle name="Shade 2 2 27 2 3" xfId="21200"/>
    <cellStyle name="Shade 2 2 27 2 4" xfId="35102"/>
    <cellStyle name="Shade 2 2 27 2 5" xfId="43047"/>
    <cellStyle name="Shade 2 2 27 3" xfId="17243"/>
    <cellStyle name="Shade 2 2 27 3 2" xfId="21199"/>
    <cellStyle name="Shade 2 2 27 3 3" xfId="34510"/>
    <cellStyle name="Shade 2 2 27 3 4" xfId="44205"/>
    <cellStyle name="Shade 2 2 27 4" xfId="21201"/>
    <cellStyle name="Shade 2 2 27 5" xfId="33787"/>
    <cellStyle name="Shade 2 2 27 6" xfId="43220"/>
    <cellStyle name="Shade 2 2 28" xfId="10284"/>
    <cellStyle name="Shade 2 2 28 2" xfId="14521"/>
    <cellStyle name="Shade 2 2 28 2 2" xfId="22965"/>
    <cellStyle name="Shade 2 2 28 2 3" xfId="21197"/>
    <cellStyle name="Shade 2 2 28 2 4" xfId="36974"/>
    <cellStyle name="Shade 2 2 28 2 5" xfId="47006"/>
    <cellStyle name="Shade 2 2 28 3" xfId="17258"/>
    <cellStyle name="Shade 2 2 28 3 2" xfId="21196"/>
    <cellStyle name="Shade 2 2 28 3 3" xfId="33472"/>
    <cellStyle name="Shade 2 2 28 3 4" xfId="44117"/>
    <cellStyle name="Shade 2 2 28 4" xfId="21198"/>
    <cellStyle name="Shade 2 2 28 5" xfId="36225"/>
    <cellStyle name="Shade 2 2 28 6" xfId="41837"/>
    <cellStyle name="Shade 2 2 29" xfId="10429"/>
    <cellStyle name="Shade 2 2 29 2" xfId="22966"/>
    <cellStyle name="Shade 2 2 29 3" xfId="21195"/>
    <cellStyle name="Shade 2 2 29 4" xfId="34041"/>
    <cellStyle name="Shade 2 2 29 5" xfId="43515"/>
    <cellStyle name="Shade 2 2 3" xfId="6709"/>
    <cellStyle name="Shade 2 2 3 2" xfId="10181"/>
    <cellStyle name="Shade 2 2 3 2 2" xfId="11738"/>
    <cellStyle name="Shade 2 2 3 2 2 2" xfId="22967"/>
    <cellStyle name="Shade 2 2 3 2 2 3" xfId="21193"/>
    <cellStyle name="Shade 2 2 3 2 2 4" xfId="33492"/>
    <cellStyle name="Shade 2 2 3 2 2 5" xfId="48006"/>
    <cellStyle name="Shade 2 2 3 2 3" xfId="14418"/>
    <cellStyle name="Shade 2 2 3 2 3 2" xfId="22968"/>
    <cellStyle name="Shade 2 2 3 2 3 3" xfId="21192"/>
    <cellStyle name="Shade 2 2 3 2 3 4" xfId="34236"/>
    <cellStyle name="Shade 2 2 3 2 3 5" xfId="46789"/>
    <cellStyle name="Shade 2 2 3 2 4" xfId="17155"/>
    <cellStyle name="Shade 2 2 3 2 4 2" xfId="21191"/>
    <cellStyle name="Shade 2 2 3 2 4 3" xfId="38208"/>
    <cellStyle name="Shade 2 2 3 2 4 4" xfId="47992"/>
    <cellStyle name="Shade 2 2 3 2 5" xfId="21194"/>
    <cellStyle name="Shade 2 2 3 2 6" xfId="33235"/>
    <cellStyle name="Shade 2 2 3 2 7" xfId="47142"/>
    <cellStyle name="Shade 2 2 3 3" xfId="9050"/>
    <cellStyle name="Shade 2 2 3 3 2" xfId="13305"/>
    <cellStyle name="Shade 2 2 3 3 2 2" xfId="22970"/>
    <cellStyle name="Shade 2 2 3 3 2 3" xfId="21190"/>
    <cellStyle name="Shade 2 2 3 3 2 4" xfId="36465"/>
    <cellStyle name="Shade 2 2 3 3 2 5" xfId="43532"/>
    <cellStyle name="Shade 2 2 3 3 3" xfId="14628"/>
    <cellStyle name="Shade 2 2 3 3 3 2" xfId="22971"/>
    <cellStyle name="Shade 2 2 3 3 3 3" xfId="21189"/>
    <cellStyle name="Shade 2 2 3 3 3 4" xfId="37048"/>
    <cellStyle name="Shade 2 2 3 3 3 5" xfId="40431"/>
    <cellStyle name="Shade 2 2 3 3 4" xfId="22969"/>
    <cellStyle name="Shade 2 2 3 4" xfId="10625"/>
    <cellStyle name="Shade 2 2 3 4 2" xfId="22972"/>
    <cellStyle name="Shade 2 2 3 4 3" xfId="21188"/>
    <cellStyle name="Shade 2 2 3 4 4" xfId="27850"/>
    <cellStyle name="Shade 2 2 3 4 5" xfId="45374"/>
    <cellStyle name="Shade 2 2 3 5" xfId="11980"/>
    <cellStyle name="Shade 2 2 3 5 2" xfId="22973"/>
    <cellStyle name="Shade 2 2 3 5 3" xfId="21187"/>
    <cellStyle name="Shade 2 2 3 5 4" xfId="33167"/>
    <cellStyle name="Shade 2 2 3 5 5" xfId="48164"/>
    <cellStyle name="Shade 2 2 3 6" xfId="14812"/>
    <cellStyle name="Shade 2 2 3 6 2" xfId="21186"/>
    <cellStyle name="Shade 2 2 3 6 3" xfId="37865"/>
    <cellStyle name="Shade 2 2 3 6 4" xfId="47152"/>
    <cellStyle name="Shade 2 2 3 7" xfId="31865"/>
    <cellStyle name="Shade 2 2 3 8" xfId="40859"/>
    <cellStyle name="Shade 2 2 30" xfId="10445"/>
    <cellStyle name="Shade 2 2 30 2" xfId="22974"/>
    <cellStyle name="Shade 2 2 30 3" xfId="21185"/>
    <cellStyle name="Shade 2 2 30 4" xfId="37492"/>
    <cellStyle name="Shade 2 2 30 5" xfId="46393"/>
    <cellStyle name="Shade 2 2 4" xfId="6738"/>
    <cellStyle name="Shade 2 2 4 2" xfId="9079"/>
    <cellStyle name="Shade 2 2 4 2 2" xfId="13334"/>
    <cellStyle name="Shade 2 2 4 2 2 2" xfId="22975"/>
    <cellStyle name="Shade 2 2 4 2 2 3" xfId="21182"/>
    <cellStyle name="Shade 2 2 4 2 2 4" xfId="38248"/>
    <cellStyle name="Shade 2 2 4 2 2 5" xfId="45267"/>
    <cellStyle name="Shade 2 2 4 2 3" xfId="16107"/>
    <cellStyle name="Shade 2 2 4 2 3 2" xfId="21181"/>
    <cellStyle name="Shade 2 2 4 2 3 3" xfId="25487"/>
    <cellStyle name="Shade 2 2 4 2 3 4" xfId="40232"/>
    <cellStyle name="Shade 2 2 4 2 4" xfId="21183"/>
    <cellStyle name="Shade 2 2 4 2 5" xfId="25282"/>
    <cellStyle name="Shade 2 2 4 2 6" xfId="45859"/>
    <cellStyle name="Shade 2 2 4 3" xfId="10654"/>
    <cellStyle name="Shade 2 2 4 3 2" xfId="22976"/>
    <cellStyle name="Shade 2 2 4 3 3" xfId="21180"/>
    <cellStyle name="Shade 2 2 4 3 4" xfId="27884"/>
    <cellStyle name="Shade 2 2 4 3 5" xfId="41757"/>
    <cellStyle name="Shade 2 2 4 4" xfId="12009"/>
    <cellStyle name="Shade 2 2 4 4 2" xfId="22977"/>
    <cellStyle name="Shade 2 2 4 4 3" xfId="21179"/>
    <cellStyle name="Shade 2 2 4 4 4" xfId="35876"/>
    <cellStyle name="Shade 2 2 4 4 5" xfId="47734"/>
    <cellStyle name="Shade 2 2 4 5" xfId="14841"/>
    <cellStyle name="Shade 2 2 4 5 2" xfId="21178"/>
    <cellStyle name="Shade 2 2 4 5 3" xfId="35073"/>
    <cellStyle name="Shade 2 2 4 5 4" xfId="44049"/>
    <cellStyle name="Shade 2 2 4 6" xfId="21184"/>
    <cellStyle name="Shade 2 2 4 7" xfId="22118"/>
    <cellStyle name="Shade 2 2 4 8" xfId="39625"/>
    <cellStyle name="Shade 2 2 5" xfId="6926"/>
    <cellStyle name="Shade 2 2 5 2" xfId="9267"/>
    <cellStyle name="Shade 2 2 5 2 2" xfId="13522"/>
    <cellStyle name="Shade 2 2 5 2 2 2" xfId="22979"/>
    <cellStyle name="Shade 2 2 5 2 2 3" xfId="21175"/>
    <cellStyle name="Shade 2 2 5 2 2 4" xfId="35663"/>
    <cellStyle name="Shade 2 2 5 2 2 5" xfId="46986"/>
    <cellStyle name="Shade 2 2 5 2 3" xfId="16272"/>
    <cellStyle name="Shade 2 2 5 2 3 2" xfId="21174"/>
    <cellStyle name="Shade 2 2 5 2 3 3" xfId="37186"/>
    <cellStyle name="Shade 2 2 5 2 3 4" xfId="45687"/>
    <cellStyle name="Shade 2 2 5 2 4" xfId="21176"/>
    <cellStyle name="Shade 2 2 5 2 5" xfId="21792"/>
    <cellStyle name="Shade 2 2 5 2 6" xfId="41053"/>
    <cellStyle name="Shade 2 2 5 3" xfId="10842"/>
    <cellStyle name="Shade 2 2 5 3 2" xfId="22981"/>
    <cellStyle name="Shade 2 2 5 3 3" xfId="21173"/>
    <cellStyle name="Shade 2 2 5 3 4" xfId="37059"/>
    <cellStyle name="Shade 2 2 5 3 5" xfId="43416"/>
    <cellStyle name="Shade 2 2 5 4" xfId="12197"/>
    <cellStyle name="Shade 2 2 5 4 2" xfId="22982"/>
    <cellStyle name="Shade 2 2 5 4 3" xfId="21172"/>
    <cellStyle name="Shade 2 2 5 4 4" xfId="38149"/>
    <cellStyle name="Shade 2 2 5 4 5" xfId="46365"/>
    <cellStyle name="Shade 2 2 5 5" xfId="15029"/>
    <cellStyle name="Shade 2 2 5 5 2" xfId="21171"/>
    <cellStyle name="Shade 2 2 5 5 3" xfId="32750"/>
    <cellStyle name="Shade 2 2 5 5 4" xfId="48484"/>
    <cellStyle name="Shade 2 2 5 6" xfId="21177"/>
    <cellStyle name="Shade 2 2 5 7" xfId="22057"/>
    <cellStyle name="Shade 2 2 5 8" xfId="40241"/>
    <cellStyle name="Shade 2 2 6" xfId="6704"/>
    <cellStyle name="Shade 2 2 6 2" xfId="9045"/>
    <cellStyle name="Shade 2 2 6 2 2" xfId="13300"/>
    <cellStyle name="Shade 2 2 6 2 2 2" xfId="22985"/>
    <cellStyle name="Shade 2 2 6 2 2 3" xfId="21168"/>
    <cellStyle name="Shade 2 2 6 2 2 4" xfId="35405"/>
    <cellStyle name="Shade 2 2 6 2 2 5" xfId="44450"/>
    <cellStyle name="Shade 2 2 6 2 3" xfId="16084"/>
    <cellStyle name="Shade 2 2 6 2 3 2" xfId="21167"/>
    <cellStyle name="Shade 2 2 6 2 3 3" xfId="22129"/>
    <cellStyle name="Shade 2 2 6 2 3 4" xfId="40282"/>
    <cellStyle name="Shade 2 2 6 2 4" xfId="21169"/>
    <cellStyle name="Shade 2 2 6 2 5" xfId="21627"/>
    <cellStyle name="Shade 2 2 6 2 6" xfId="43171"/>
    <cellStyle name="Shade 2 2 6 3" xfId="10620"/>
    <cellStyle name="Shade 2 2 6 3 2" xfId="22986"/>
    <cellStyle name="Shade 2 2 6 3 3" xfId="21166"/>
    <cellStyle name="Shade 2 2 6 3 4" xfId="27841"/>
    <cellStyle name="Shade 2 2 6 3 5" xfId="48458"/>
    <cellStyle name="Shade 2 2 6 4" xfId="11975"/>
    <cellStyle name="Shade 2 2 6 4 2" xfId="22987"/>
    <cellStyle name="Shade 2 2 6 4 3" xfId="21165"/>
    <cellStyle name="Shade 2 2 6 4 4" xfId="38589"/>
    <cellStyle name="Shade 2 2 6 4 5" xfId="43154"/>
    <cellStyle name="Shade 2 2 6 5" xfId="14807"/>
    <cellStyle name="Shade 2 2 6 5 2" xfId="21164"/>
    <cellStyle name="Shade 2 2 6 5 3" xfId="33625"/>
    <cellStyle name="Shade 2 2 6 5 4" xfId="46048"/>
    <cellStyle name="Shade 2 2 6 6" xfId="21170"/>
    <cellStyle name="Shade 2 2 6 7" xfId="25048"/>
    <cellStyle name="Shade 2 2 6 8" xfId="40028"/>
    <cellStyle name="Shade 2 2 7" xfId="6778"/>
    <cellStyle name="Shade 2 2 7 2" xfId="9119"/>
    <cellStyle name="Shade 2 2 7 2 2" xfId="13374"/>
    <cellStyle name="Shade 2 2 7 2 2 2" xfId="22988"/>
    <cellStyle name="Shade 2 2 7 2 2 3" xfId="21161"/>
    <cellStyle name="Shade 2 2 7 2 2 4" xfId="34723"/>
    <cellStyle name="Shade 2 2 7 2 2 5" xfId="43881"/>
    <cellStyle name="Shade 2 2 7 2 3" xfId="16143"/>
    <cellStyle name="Shade 2 2 7 2 3 2" xfId="21160"/>
    <cellStyle name="Shade 2 2 7 2 3 3" xfId="21659"/>
    <cellStyle name="Shade 2 2 7 2 3 4" xfId="39318"/>
    <cellStyle name="Shade 2 2 7 2 4" xfId="21162"/>
    <cellStyle name="Shade 2 2 7 2 5" xfId="25269"/>
    <cellStyle name="Shade 2 2 7 2 6" xfId="39293"/>
    <cellStyle name="Shade 2 2 7 3" xfId="10694"/>
    <cellStyle name="Shade 2 2 7 3 2" xfId="22989"/>
    <cellStyle name="Shade 2 2 7 3 3" xfId="21159"/>
    <cellStyle name="Shade 2 2 7 3 4" xfId="35780"/>
    <cellStyle name="Shade 2 2 7 3 5" xfId="43708"/>
    <cellStyle name="Shade 2 2 7 4" xfId="12049"/>
    <cellStyle name="Shade 2 2 7 4 2" xfId="22990"/>
    <cellStyle name="Shade 2 2 7 4 3" xfId="21158"/>
    <cellStyle name="Shade 2 2 7 4 4" xfId="37030"/>
    <cellStyle name="Shade 2 2 7 4 5" xfId="47535"/>
    <cellStyle name="Shade 2 2 7 5" xfId="14881"/>
    <cellStyle name="Shade 2 2 7 5 2" xfId="21157"/>
    <cellStyle name="Shade 2 2 7 5 3" xfId="37086"/>
    <cellStyle name="Shade 2 2 7 5 4" xfId="42462"/>
    <cellStyle name="Shade 2 2 7 6" xfId="21163"/>
    <cellStyle name="Shade 2 2 7 7" xfId="22878"/>
    <cellStyle name="Shade 2 2 7 8" xfId="39971"/>
    <cellStyle name="Shade 2 2 8" xfId="6701"/>
    <cellStyle name="Shade 2 2 8 2" xfId="9042"/>
    <cellStyle name="Shade 2 2 8 2 2" xfId="13297"/>
    <cellStyle name="Shade 2 2 8 2 2 2" xfId="22991"/>
    <cellStyle name="Shade 2 2 8 2 2 3" xfId="21154"/>
    <cellStyle name="Shade 2 2 8 2 2 4" xfId="35740"/>
    <cellStyle name="Shade 2 2 8 2 2 5" xfId="40669"/>
    <cellStyle name="Shade 2 2 8 2 3" xfId="16081"/>
    <cellStyle name="Shade 2 2 8 2 3 2" xfId="21153"/>
    <cellStyle name="Shade 2 2 8 2 3 3" xfId="22629"/>
    <cellStyle name="Shade 2 2 8 2 3 4" xfId="40799"/>
    <cellStyle name="Shade 2 2 8 2 4" xfId="21155"/>
    <cellStyle name="Shade 2 2 8 2 5" xfId="21929"/>
    <cellStyle name="Shade 2 2 8 2 6" xfId="42254"/>
    <cellStyle name="Shade 2 2 8 3" xfId="10617"/>
    <cellStyle name="Shade 2 2 8 3 2" xfId="22992"/>
    <cellStyle name="Shade 2 2 8 3 3" xfId="21152"/>
    <cellStyle name="Shade 2 2 8 3 4" xfId="26322"/>
    <cellStyle name="Shade 2 2 8 3 5" xfId="47196"/>
    <cellStyle name="Shade 2 2 8 4" xfId="11972"/>
    <cellStyle name="Shade 2 2 8 4 2" xfId="22993"/>
    <cellStyle name="Shade 2 2 8 4 3" xfId="21151"/>
    <cellStyle name="Shade 2 2 8 4 4" xfId="32781"/>
    <cellStyle name="Shade 2 2 8 4 5" xfId="40685"/>
    <cellStyle name="Shade 2 2 8 5" xfId="14804"/>
    <cellStyle name="Shade 2 2 8 5 2" xfId="21150"/>
    <cellStyle name="Shade 2 2 8 5 3" xfId="36017"/>
    <cellStyle name="Shade 2 2 8 5 4" xfId="43947"/>
    <cellStyle name="Shade 2 2 8 6" xfId="21156"/>
    <cellStyle name="Shade 2 2 8 7" xfId="23390"/>
    <cellStyle name="Shade 2 2 8 8" xfId="39249"/>
    <cellStyle name="Shade 2 2 9" xfId="6669"/>
    <cellStyle name="Shade 2 2 9 2" xfId="9010"/>
    <cellStyle name="Shade 2 2 9 2 2" xfId="13265"/>
    <cellStyle name="Shade 2 2 9 2 2 2" xfId="22994"/>
    <cellStyle name="Shade 2 2 9 2 2 3" xfId="21147"/>
    <cellStyle name="Shade 2 2 9 2 2 4" xfId="33590"/>
    <cellStyle name="Shade 2 2 9 2 2 5" xfId="47820"/>
    <cellStyle name="Shade 2 2 9 2 3" xfId="16050"/>
    <cellStyle name="Shade 2 2 9 2 3 2" xfId="21146"/>
    <cellStyle name="Shade 2 2 9 2 3 3" xfId="24976"/>
    <cellStyle name="Shade 2 2 9 2 3 4" xfId="39573"/>
    <cellStyle name="Shade 2 2 9 2 4" xfId="21148"/>
    <cellStyle name="Shade 2 2 9 2 5" xfId="21647"/>
    <cellStyle name="Shade 2 2 9 2 6" xfId="38994"/>
    <cellStyle name="Shade 2 2 9 3" xfId="10585"/>
    <cellStyle name="Shade 2 2 9 3 2" xfId="22995"/>
    <cellStyle name="Shade 2 2 9 3 3" xfId="21145"/>
    <cellStyle name="Shade 2 2 9 3 4" xfId="27807"/>
    <cellStyle name="Shade 2 2 9 3 5" xfId="48249"/>
    <cellStyle name="Shade 2 2 9 4" xfId="11940"/>
    <cellStyle name="Shade 2 2 9 4 2" xfId="22996"/>
    <cellStyle name="Shade 2 2 9 4 3" xfId="21144"/>
    <cellStyle name="Shade 2 2 9 4 4" xfId="38560"/>
    <cellStyle name="Shade 2 2 9 4 5" xfId="44257"/>
    <cellStyle name="Shade 2 2 9 5" xfId="14772"/>
    <cellStyle name="Shade 2 2 9 5 2" xfId="21143"/>
    <cellStyle name="Shade 2 2 9 5 3" xfId="33801"/>
    <cellStyle name="Shade 2 2 9 5 4" xfId="43443"/>
    <cellStyle name="Shade 2 2 9 6" xfId="21149"/>
    <cellStyle name="Shade 2 2 9 7" xfId="26391"/>
    <cellStyle name="Shade 2 2 9 8" xfId="44359"/>
    <cellStyle name="Shade 2 20" xfId="7160"/>
    <cellStyle name="Shade 2 20 2" xfId="9501"/>
    <cellStyle name="Shade 2 20 2 2" xfId="13756"/>
    <cellStyle name="Shade 2 20 2 2 2" xfId="22997"/>
    <cellStyle name="Shade 2 20 2 2 3" xfId="21140"/>
    <cellStyle name="Shade 2 20 2 2 4" xfId="33496"/>
    <cellStyle name="Shade 2 20 2 2 5" xfId="38946"/>
    <cellStyle name="Shade 2 20 2 3" xfId="16493"/>
    <cellStyle name="Shade 2 20 2 3 2" xfId="21139"/>
    <cellStyle name="Shade 2 20 2 3 3" xfId="26652"/>
    <cellStyle name="Shade 2 20 2 3 4" xfId="39491"/>
    <cellStyle name="Shade 2 20 2 4" xfId="21141"/>
    <cellStyle name="Shade 2 20 2 5" xfId="27580"/>
    <cellStyle name="Shade 2 20 2 6" xfId="40594"/>
    <cellStyle name="Shade 2 20 3" xfId="11076"/>
    <cellStyle name="Shade 2 20 3 2" xfId="22998"/>
    <cellStyle name="Shade 2 20 3 3" xfId="21138"/>
    <cellStyle name="Shade 2 20 3 4" xfId="35132"/>
    <cellStyle name="Shade 2 20 3 5" xfId="47015"/>
    <cellStyle name="Shade 2 20 4" xfId="12431"/>
    <cellStyle name="Shade 2 20 4 2" xfId="22999"/>
    <cellStyle name="Shade 2 20 4 3" xfId="21137"/>
    <cellStyle name="Shade 2 20 4 4" xfId="36410"/>
    <cellStyle name="Shade 2 20 4 5" xfId="40443"/>
    <cellStyle name="Shade 2 20 5" xfId="15263"/>
    <cellStyle name="Shade 2 20 5 2" xfId="21136"/>
    <cellStyle name="Shade 2 20 5 3" xfId="37714"/>
    <cellStyle name="Shade 2 20 5 4" xfId="43144"/>
    <cellStyle name="Shade 2 20 6" xfId="21142"/>
    <cellStyle name="Shade 2 20 7" xfId="22237"/>
    <cellStyle name="Shade 2 20 8" xfId="39057"/>
    <cellStyle name="Shade 2 21" xfId="8368"/>
    <cellStyle name="Shade 2 21 2" xfId="9806"/>
    <cellStyle name="Shade 2 21 2 2" xfId="14043"/>
    <cellStyle name="Shade 2 21 2 2 2" xfId="23000"/>
    <cellStyle name="Shade 2 21 2 2 3" xfId="21133"/>
    <cellStyle name="Shade 2 21 2 2 4" xfId="38319"/>
    <cellStyle name="Shade 2 21 2 2 5" xfId="43958"/>
    <cellStyle name="Shade 2 21 2 3" xfId="16780"/>
    <cellStyle name="Shade 2 21 2 3 2" xfId="21132"/>
    <cellStyle name="Shade 2 21 2 3 3" xfId="22351"/>
    <cellStyle name="Shade 2 21 2 3 4" xfId="40207"/>
    <cellStyle name="Shade 2 21 2 4" xfId="21134"/>
    <cellStyle name="Shade 2 21 2 5" xfId="37040"/>
    <cellStyle name="Shade 2 21 2 6" xfId="46447"/>
    <cellStyle name="Shade 2 21 3" xfId="11363"/>
    <cellStyle name="Shade 2 21 3 2" xfId="23001"/>
    <cellStyle name="Shade 2 21 3 3" xfId="21131"/>
    <cellStyle name="Shade 2 21 3 4" xfId="34467"/>
    <cellStyle name="Shade 2 21 3 5" xfId="46292"/>
    <cellStyle name="Shade 2 21 4" xfId="12718"/>
    <cellStyle name="Shade 2 21 4 2" xfId="23002"/>
    <cellStyle name="Shade 2 21 4 3" xfId="21130"/>
    <cellStyle name="Shade 2 21 4 4" xfId="34205"/>
    <cellStyle name="Shade 2 21 4 5" xfId="43215"/>
    <cellStyle name="Shade 2 21 5" xfId="15550"/>
    <cellStyle name="Shade 2 21 5 2" xfId="21129"/>
    <cellStyle name="Shade 2 21 5 3" xfId="34694"/>
    <cellStyle name="Shade 2 21 5 4" xfId="48036"/>
    <cellStyle name="Shade 2 21 6" xfId="21135"/>
    <cellStyle name="Shade 2 21 7" xfId="27109"/>
    <cellStyle name="Shade 2 21 8" xfId="42946"/>
    <cellStyle name="Shade 2 22" xfId="8409"/>
    <cellStyle name="Shade 2 22 2" xfId="9847"/>
    <cellStyle name="Shade 2 22 2 2" xfId="14084"/>
    <cellStyle name="Shade 2 22 2 2 2" xfId="23003"/>
    <cellStyle name="Shade 2 22 2 2 3" xfId="21126"/>
    <cellStyle name="Shade 2 22 2 2 4" xfId="33214"/>
    <cellStyle name="Shade 2 22 2 2 5" xfId="46478"/>
    <cellStyle name="Shade 2 22 2 3" xfId="16821"/>
    <cellStyle name="Shade 2 22 2 3 2" xfId="21125"/>
    <cellStyle name="Shade 2 22 2 3 3" xfId="32287"/>
    <cellStyle name="Shade 2 22 2 3 4" xfId="41065"/>
    <cellStyle name="Shade 2 22 2 4" xfId="21127"/>
    <cellStyle name="Shade 2 22 2 5" xfId="33283"/>
    <cellStyle name="Shade 2 22 2 6" xfId="44008"/>
    <cellStyle name="Shade 2 22 3" xfId="11404"/>
    <cellStyle name="Shade 2 22 3 2" xfId="23004"/>
    <cellStyle name="Shade 2 22 3 3" xfId="21124"/>
    <cellStyle name="Shade 2 22 3 4" xfId="36683"/>
    <cellStyle name="Shade 2 22 3 5" xfId="41400"/>
    <cellStyle name="Shade 2 22 4" xfId="12759"/>
    <cellStyle name="Shade 2 22 4 2" xfId="23005"/>
    <cellStyle name="Shade 2 22 4 3" xfId="21123"/>
    <cellStyle name="Shade 2 22 4 4" xfId="35371"/>
    <cellStyle name="Shade 2 22 4 5" xfId="44894"/>
    <cellStyle name="Shade 2 22 5" xfId="15591"/>
    <cellStyle name="Shade 2 22 5 2" xfId="21122"/>
    <cellStyle name="Shade 2 22 5 3" xfId="35619"/>
    <cellStyle name="Shade 2 22 5 4" xfId="40379"/>
    <cellStyle name="Shade 2 22 6" xfId="21128"/>
    <cellStyle name="Shade 2 22 7" xfId="27172"/>
    <cellStyle name="Shade 2 22 8" xfId="41899"/>
    <cellStyle name="Shade 2 23" xfId="8335"/>
    <cellStyle name="Shade 2 23 2" xfId="9773"/>
    <cellStyle name="Shade 2 23 2 2" xfId="14010"/>
    <cellStyle name="Shade 2 23 2 2 2" xfId="23006"/>
    <cellStyle name="Shade 2 23 2 2 3" xfId="21119"/>
    <cellStyle name="Shade 2 23 2 2 4" xfId="36650"/>
    <cellStyle name="Shade 2 23 2 2 5" xfId="45584"/>
    <cellStyle name="Shade 2 23 2 3" xfId="16747"/>
    <cellStyle name="Shade 2 23 2 3 2" xfId="21118"/>
    <cellStyle name="Shade 2 23 2 3 3" xfId="24795"/>
    <cellStyle name="Shade 2 23 2 3 4" xfId="39984"/>
    <cellStyle name="Shade 2 23 2 4" xfId="21120"/>
    <cellStyle name="Shade 2 23 2 5" xfId="27690"/>
    <cellStyle name="Shade 2 23 2 6" xfId="40392"/>
    <cellStyle name="Shade 2 23 3" xfId="11330"/>
    <cellStyle name="Shade 2 23 3 2" xfId="23007"/>
    <cellStyle name="Shade 2 23 3 3" xfId="21117"/>
    <cellStyle name="Shade 2 23 3 4" xfId="38463"/>
    <cellStyle name="Shade 2 23 3 5" xfId="46209"/>
    <cellStyle name="Shade 2 23 4" xfId="12685"/>
    <cellStyle name="Shade 2 23 4 2" xfId="23008"/>
    <cellStyle name="Shade 2 23 4 3" xfId="21116"/>
    <cellStyle name="Shade 2 23 4 4" xfId="35879"/>
    <cellStyle name="Shade 2 23 4 5" xfId="46763"/>
    <cellStyle name="Shade 2 23 5" xfId="15517"/>
    <cellStyle name="Shade 2 23 5 2" xfId="21115"/>
    <cellStyle name="Shade 2 23 5 3" xfId="36452"/>
    <cellStyle name="Shade 2 23 5 4" xfId="38943"/>
    <cellStyle name="Shade 2 23 6" xfId="21121"/>
    <cellStyle name="Shade 2 23 7" xfId="22916"/>
    <cellStyle name="Shade 2 23 8" xfId="39488"/>
    <cellStyle name="Shade 2 24" xfId="8520"/>
    <cellStyle name="Shade 2 24 2" xfId="9956"/>
    <cellStyle name="Shade 2 24 2 2" xfId="14193"/>
    <cellStyle name="Shade 2 24 2 2 2" xfId="23009"/>
    <cellStyle name="Shade 2 24 2 2 3" xfId="21112"/>
    <cellStyle name="Shade 2 24 2 2 4" xfId="37992"/>
    <cellStyle name="Shade 2 24 2 2 5" xfId="45250"/>
    <cellStyle name="Shade 2 24 2 3" xfId="16930"/>
    <cellStyle name="Shade 2 24 2 3 2" xfId="21111"/>
    <cellStyle name="Shade 2 24 2 3 3" xfId="38728"/>
    <cellStyle name="Shade 2 24 2 3 4" xfId="47781"/>
    <cellStyle name="Shade 2 24 2 4" xfId="21113"/>
    <cellStyle name="Shade 2 24 2 5" xfId="36568"/>
    <cellStyle name="Shade 2 24 2 6" xfId="44837"/>
    <cellStyle name="Shade 2 24 3" xfId="11513"/>
    <cellStyle name="Shade 2 24 3 2" xfId="23010"/>
    <cellStyle name="Shade 2 24 3 3" xfId="21110"/>
    <cellStyle name="Shade 2 24 3 4" xfId="33065"/>
    <cellStyle name="Shade 2 24 3 5" xfId="48205"/>
    <cellStyle name="Shade 2 24 4" xfId="12868"/>
    <cellStyle name="Shade 2 24 4 2" xfId="23011"/>
    <cellStyle name="Shade 2 24 4 3" xfId="21109"/>
    <cellStyle name="Shade 2 24 4 4" xfId="33912"/>
    <cellStyle name="Shade 2 24 4 5" xfId="47093"/>
    <cellStyle name="Shade 2 24 5" xfId="15700"/>
    <cellStyle name="Shade 2 24 5 2" xfId="21108"/>
    <cellStyle name="Shade 2 24 5 3" xfId="28046"/>
    <cellStyle name="Shade 2 24 5 4" xfId="44204"/>
    <cellStyle name="Shade 2 24 6" xfId="21114"/>
    <cellStyle name="Shade 2 24 7" xfId="27238"/>
    <cellStyle name="Shade 2 24 8" xfId="43767"/>
    <cellStyle name="Shade 2 25" xfId="8685"/>
    <cellStyle name="Shade 2 25 2" xfId="10121"/>
    <cellStyle name="Shade 2 25 2 2" xfId="14358"/>
    <cellStyle name="Shade 2 25 2 2 2" xfId="23012"/>
    <cellStyle name="Shade 2 25 2 2 3" xfId="21105"/>
    <cellStyle name="Shade 2 25 2 2 4" xfId="38046"/>
    <cellStyle name="Shade 2 25 2 2 5" xfId="47108"/>
    <cellStyle name="Shade 2 25 2 3" xfId="17095"/>
    <cellStyle name="Shade 2 25 2 3 2" xfId="21104"/>
    <cellStyle name="Shade 2 25 2 3 3" xfId="32159"/>
    <cellStyle name="Shade 2 25 2 3 4" xfId="43930"/>
    <cellStyle name="Shade 2 25 2 4" xfId="21106"/>
    <cellStyle name="Shade 2 25 2 5" xfId="34954"/>
    <cellStyle name="Shade 2 25 2 6" xfId="40756"/>
    <cellStyle name="Shade 2 25 3" xfId="11678"/>
    <cellStyle name="Shade 2 25 3 2" xfId="23013"/>
    <cellStyle name="Shade 2 25 3 3" xfId="21103"/>
    <cellStyle name="Shade 2 25 3 4" xfId="35182"/>
    <cellStyle name="Shade 2 25 3 5" xfId="46334"/>
    <cellStyle name="Shade 2 25 4" xfId="13033"/>
    <cellStyle name="Shade 2 25 4 2" xfId="23014"/>
    <cellStyle name="Shade 2 25 4 3" xfId="21102"/>
    <cellStyle name="Shade 2 25 4 4" xfId="38138"/>
    <cellStyle name="Shade 2 25 4 5" xfId="48428"/>
    <cellStyle name="Shade 2 25 5" xfId="15865"/>
    <cellStyle name="Shade 2 25 5 2" xfId="21101"/>
    <cellStyle name="Shade 2 25 5 3" xfId="31985"/>
    <cellStyle name="Shade 2 25 5 4" xfId="42182"/>
    <cellStyle name="Shade 2 25 6" xfId="21107"/>
    <cellStyle name="Shade 2 25 7" xfId="27452"/>
    <cellStyle name="Shade 2 25 8" xfId="38996"/>
    <cellStyle name="Shade 2 26" xfId="8564"/>
    <cellStyle name="Shade 2 26 2" xfId="10000"/>
    <cellStyle name="Shade 2 26 2 2" xfId="14237"/>
    <cellStyle name="Shade 2 26 2 2 2" xfId="23015"/>
    <cellStyle name="Shade 2 26 2 2 3" xfId="21098"/>
    <cellStyle name="Shade 2 26 2 2 4" xfId="37009"/>
    <cellStyle name="Shade 2 26 2 2 5" xfId="40393"/>
    <cellStyle name="Shade 2 26 2 3" xfId="16974"/>
    <cellStyle name="Shade 2 26 2 3 2" xfId="21097"/>
    <cellStyle name="Shade 2 26 2 3 3" xfId="34501"/>
    <cellStyle name="Shade 2 26 2 3 4" xfId="45323"/>
    <cellStyle name="Shade 2 26 2 4" xfId="21099"/>
    <cellStyle name="Shade 2 26 2 5" xfId="34579"/>
    <cellStyle name="Shade 2 26 2 6" xfId="44504"/>
    <cellStyle name="Shade 2 26 3" xfId="11557"/>
    <cellStyle name="Shade 2 26 3 2" xfId="23016"/>
    <cellStyle name="Shade 2 26 3 3" xfId="21096"/>
    <cellStyle name="Shade 2 26 3 4" xfId="35266"/>
    <cellStyle name="Shade 2 26 3 5" xfId="42597"/>
    <cellStyle name="Shade 2 26 4" xfId="12912"/>
    <cellStyle name="Shade 2 26 4 2" xfId="23017"/>
    <cellStyle name="Shade 2 26 4 3" xfId="21095"/>
    <cellStyle name="Shade 2 26 4 4" xfId="37436"/>
    <cellStyle name="Shade 2 26 4 5" xfId="47784"/>
    <cellStyle name="Shade 2 26 5" xfId="15744"/>
    <cellStyle name="Shade 2 26 5 2" xfId="21094"/>
    <cellStyle name="Shade 2 26 5 3" xfId="32424"/>
    <cellStyle name="Shade 2 26 5 4" xfId="45644"/>
    <cellStyle name="Shade 2 26 6" xfId="21100"/>
    <cellStyle name="Shade 2 26 7" xfId="27314"/>
    <cellStyle name="Shade 2 26 8" xfId="41804"/>
    <cellStyle name="Shade 2 27" xfId="8502"/>
    <cellStyle name="Shade 2 27 2" xfId="9938"/>
    <cellStyle name="Shade 2 27 2 2" xfId="14175"/>
    <cellStyle name="Shade 2 27 2 2 2" xfId="23018"/>
    <cellStyle name="Shade 2 27 2 2 3" xfId="21091"/>
    <cellStyle name="Shade 2 27 2 2 4" xfId="33481"/>
    <cellStyle name="Shade 2 27 2 2 5" xfId="46693"/>
    <cellStyle name="Shade 2 27 2 3" xfId="16912"/>
    <cellStyle name="Shade 2 27 2 3 2" xfId="21090"/>
    <cellStyle name="Shade 2 27 2 3 3" xfId="38726"/>
    <cellStyle name="Shade 2 27 2 3 4" xfId="43183"/>
    <cellStyle name="Shade 2 27 2 4" xfId="21092"/>
    <cellStyle name="Shade 2 27 2 5" xfId="33560"/>
    <cellStyle name="Shade 2 27 2 6" xfId="41714"/>
    <cellStyle name="Shade 2 27 3" xfId="11495"/>
    <cellStyle name="Shade 2 27 3 2" xfId="23019"/>
    <cellStyle name="Shade 2 27 3 3" xfId="21089"/>
    <cellStyle name="Shade 2 27 3 4" xfId="37234"/>
    <cellStyle name="Shade 2 27 3 5" xfId="45008"/>
    <cellStyle name="Shade 2 27 4" xfId="12850"/>
    <cellStyle name="Shade 2 27 4 2" xfId="23020"/>
    <cellStyle name="Shade 2 27 4 3" xfId="21088"/>
    <cellStyle name="Shade 2 27 4 4" xfId="32707"/>
    <cellStyle name="Shade 2 27 4 5" xfId="44707"/>
    <cellStyle name="Shade 2 27 5" xfId="15682"/>
    <cellStyle name="Shade 2 27 5 2" xfId="21087"/>
    <cellStyle name="Shade 2 27 5 3" xfId="26342"/>
    <cellStyle name="Shade 2 27 5 4" xfId="46282"/>
    <cellStyle name="Shade 2 27 6" xfId="21093"/>
    <cellStyle name="Shade 2 27 7" xfId="38772"/>
    <cellStyle name="Shade 2 27 8" xfId="40468"/>
    <cellStyle name="Shade 2 28" xfId="8644"/>
    <cellStyle name="Shade 2 28 2" xfId="10080"/>
    <cellStyle name="Shade 2 28 2 2" xfId="14317"/>
    <cellStyle name="Shade 2 28 2 2 2" xfId="23021"/>
    <cellStyle name="Shade 2 28 2 2 3" xfId="21084"/>
    <cellStyle name="Shade 2 28 2 2 4" xfId="33869"/>
    <cellStyle name="Shade 2 28 2 2 5" xfId="44118"/>
    <cellStyle name="Shade 2 28 2 3" xfId="17054"/>
    <cellStyle name="Shade 2 28 2 3 2" xfId="21083"/>
    <cellStyle name="Shade 2 28 2 3 3" xfId="35547"/>
    <cellStyle name="Shade 2 28 2 3 4" xfId="43296"/>
    <cellStyle name="Shade 2 28 2 4" xfId="21085"/>
    <cellStyle name="Shade 2 28 2 5" xfId="37443"/>
    <cellStyle name="Shade 2 28 2 6" xfId="47935"/>
    <cellStyle name="Shade 2 28 3" xfId="11637"/>
    <cellStyle name="Shade 2 28 3 2" xfId="23022"/>
    <cellStyle name="Shade 2 28 3 3" xfId="21082"/>
    <cellStyle name="Shade 2 28 3 4" xfId="38116"/>
    <cellStyle name="Shade 2 28 3 5" xfId="43516"/>
    <cellStyle name="Shade 2 28 4" xfId="12992"/>
    <cellStyle name="Shade 2 28 4 2" xfId="23023"/>
    <cellStyle name="Shade 2 28 4 3" xfId="21081"/>
    <cellStyle name="Shade 2 28 4 4" xfId="36698"/>
    <cellStyle name="Shade 2 28 4 5" xfId="46260"/>
    <cellStyle name="Shade 2 28 5" xfId="15824"/>
    <cellStyle name="Shade 2 28 5 2" xfId="21080"/>
    <cellStyle name="Shade 2 28 5 3" xfId="38689"/>
    <cellStyle name="Shade 2 28 5 4" xfId="40445"/>
    <cellStyle name="Shade 2 28 6" xfId="21086"/>
    <cellStyle name="Shade 2 28 7" xfId="32225"/>
    <cellStyle name="Shade 2 28 8" xfId="45225"/>
    <cellStyle name="Shade 2 29" xfId="8566"/>
    <cellStyle name="Shade 2 29 2" xfId="10002"/>
    <cellStyle name="Shade 2 29 2 2" xfId="14239"/>
    <cellStyle name="Shade 2 29 2 2 2" xfId="23024"/>
    <cellStyle name="Shade 2 29 2 2 3" xfId="21077"/>
    <cellStyle name="Shade 2 29 2 2 4" xfId="33324"/>
    <cellStyle name="Shade 2 29 2 2 5" xfId="43252"/>
    <cellStyle name="Shade 2 29 2 3" xfId="16976"/>
    <cellStyle name="Shade 2 29 2 3 2" xfId="21076"/>
    <cellStyle name="Shade 2 29 2 3 3" xfId="36082"/>
    <cellStyle name="Shade 2 29 2 3 4" xfId="47976"/>
    <cellStyle name="Shade 2 29 2 4" xfId="21078"/>
    <cellStyle name="Shade 2 29 2 5" xfId="36160"/>
    <cellStyle name="Shade 2 29 2 6" xfId="44990"/>
    <cellStyle name="Shade 2 29 3" xfId="11559"/>
    <cellStyle name="Shade 2 29 3 2" xfId="23025"/>
    <cellStyle name="Shade 2 29 3 3" xfId="21075"/>
    <cellStyle name="Shade 2 29 3 4" xfId="36846"/>
    <cellStyle name="Shade 2 29 3 5" xfId="45285"/>
    <cellStyle name="Shade 2 29 4" xfId="12914"/>
    <cellStyle name="Shade 2 29 4 2" xfId="23026"/>
    <cellStyle name="Shade 2 29 4 3" xfId="21074"/>
    <cellStyle name="Shade 2 29 4 4" xfId="33504"/>
    <cellStyle name="Shade 2 29 4 5" xfId="41282"/>
    <cellStyle name="Shade 2 29 5" xfId="15746"/>
    <cellStyle name="Shade 2 29 5 2" xfId="21073"/>
    <cellStyle name="Shade 2 29 5 3" xfId="37176"/>
    <cellStyle name="Shade 2 29 5 4" xfId="46441"/>
    <cellStyle name="Shade 2 29 6" xfId="21079"/>
    <cellStyle name="Shade 2 29 7" xfId="27316"/>
    <cellStyle name="Shade 2 29 8" xfId="46339"/>
    <cellStyle name="Shade 2 3" xfId="1797"/>
    <cellStyle name="Shade 2 3 10" xfId="6674"/>
    <cellStyle name="Shade 2 3 10 2" xfId="9015"/>
    <cellStyle name="Shade 2 3 10 2 2" xfId="13270"/>
    <cellStyle name="Shade 2 3 10 2 2 2" xfId="23027"/>
    <cellStyle name="Shade 2 3 10 2 2 3" xfId="21070"/>
    <cellStyle name="Shade 2 3 10 2 2 4" xfId="37830"/>
    <cellStyle name="Shade 2 3 10 2 2 5" xfId="44823"/>
    <cellStyle name="Shade 2 3 10 2 3" xfId="16054"/>
    <cellStyle name="Shade 2 3 10 2 3 2" xfId="21069"/>
    <cellStyle name="Shade 2 3 10 2 3 3" xfId="23260"/>
    <cellStyle name="Shade 2 3 10 2 3 4" xfId="39470"/>
    <cellStyle name="Shade 2 3 10 2 4" xfId="21071"/>
    <cellStyle name="Shade 2 3 10 2 5" xfId="22552"/>
    <cellStyle name="Shade 2 3 10 2 6" xfId="40966"/>
    <cellStyle name="Shade 2 3 10 3" xfId="10590"/>
    <cellStyle name="Shade 2 3 10 3 2" xfId="23028"/>
    <cellStyle name="Shade 2 3 10 3 3" xfId="21068"/>
    <cellStyle name="Shade 2 3 10 3 4" xfId="27816"/>
    <cellStyle name="Shade 2 3 10 3 5" xfId="42614"/>
    <cellStyle name="Shade 2 3 10 4" xfId="11945"/>
    <cellStyle name="Shade 2 3 10 4 2" xfId="23029"/>
    <cellStyle name="Shade 2 3 10 4 3" xfId="21067"/>
    <cellStyle name="Shade 2 3 10 4 4" xfId="33370"/>
    <cellStyle name="Shade 2 3 10 4 5" xfId="41575"/>
    <cellStyle name="Shade 2 3 10 5" xfId="14777"/>
    <cellStyle name="Shade 2 3 10 5 2" xfId="21066"/>
    <cellStyle name="Shade 2 3 10 5 3" xfId="38041"/>
    <cellStyle name="Shade 2 3 10 5 4" xfId="42413"/>
    <cellStyle name="Shade 2 3 10 6" xfId="21072"/>
    <cellStyle name="Shade 2 3 10 7" xfId="21990"/>
    <cellStyle name="Shade 2 3 10 8" xfId="39417"/>
    <cellStyle name="Shade 2 3 11" xfId="6696"/>
    <cellStyle name="Shade 2 3 11 2" xfId="9037"/>
    <cellStyle name="Shade 2 3 11 2 2" xfId="13292"/>
    <cellStyle name="Shade 2 3 11 2 2 2" xfId="23032"/>
    <cellStyle name="Shade 2 3 11 2 2 3" xfId="21063"/>
    <cellStyle name="Shade 2 3 11 2 2 4" xfId="33098"/>
    <cellStyle name="Shade 2 3 11 2 2 5" xfId="44431"/>
    <cellStyle name="Shade 2 3 11 2 3" xfId="16076"/>
    <cellStyle name="Shade 2 3 11 2 3 2" xfId="21062"/>
    <cellStyle name="Shade 2 3 11 2 3 3" xfId="31852"/>
    <cellStyle name="Shade 2 3 11 2 3 4" xfId="40272"/>
    <cellStyle name="Shade 2 3 11 2 4" xfId="21064"/>
    <cellStyle name="Shade 2 3 11 2 5" xfId="21976"/>
    <cellStyle name="Shade 2 3 11 2 6" xfId="39711"/>
    <cellStyle name="Shade 2 3 11 3" xfId="10612"/>
    <cellStyle name="Shade 2 3 11 3 2" xfId="23034"/>
    <cellStyle name="Shade 2 3 11 3 3" xfId="21061"/>
    <cellStyle name="Shade 2 3 11 3 4" xfId="34499"/>
    <cellStyle name="Shade 2 3 11 3 5" xfId="48422"/>
    <cellStyle name="Shade 2 3 11 4" xfId="11967"/>
    <cellStyle name="Shade 2 3 11 4 2" xfId="23035"/>
    <cellStyle name="Shade 2 3 11 4 3" xfId="21060"/>
    <cellStyle name="Shade 2 3 11 4 4" xfId="34885"/>
    <cellStyle name="Shade 2 3 11 4 5" xfId="44569"/>
    <cellStyle name="Shade 2 3 11 5" xfId="14799"/>
    <cellStyle name="Shade 2 3 11 5 2" xfId="21059"/>
    <cellStyle name="Shade 2 3 11 5 3" xfId="33375"/>
    <cellStyle name="Shade 2 3 11 5 4" xfId="45061"/>
    <cellStyle name="Shade 2 3 11 6" xfId="21065"/>
    <cellStyle name="Shade 2 3 11 7" xfId="25054"/>
    <cellStyle name="Shade 2 3 11 8" xfId="40342"/>
    <cellStyle name="Shade 2 3 12" xfId="7149"/>
    <cellStyle name="Shade 2 3 12 2" xfId="9490"/>
    <cellStyle name="Shade 2 3 12 2 2" xfId="13745"/>
    <cellStyle name="Shade 2 3 12 2 2 2" xfId="23038"/>
    <cellStyle name="Shade 2 3 12 2 2 3" xfId="21056"/>
    <cellStyle name="Shade 2 3 12 2 2 4" xfId="33699"/>
    <cellStyle name="Shade 2 3 12 2 2 5" xfId="41196"/>
    <cellStyle name="Shade 2 3 12 2 3" xfId="16482"/>
    <cellStyle name="Shade 2 3 12 2 3 2" xfId="21055"/>
    <cellStyle name="Shade 2 3 12 2 3 3" xfId="23238"/>
    <cellStyle name="Shade 2 3 12 2 3 4" xfId="41602"/>
    <cellStyle name="Shade 2 3 12 2 4" xfId="21057"/>
    <cellStyle name="Shade 2 3 12 2 5" xfId="27561"/>
    <cellStyle name="Shade 2 3 12 2 6" xfId="40862"/>
    <cellStyle name="Shade 2 3 12 3" xfId="11065"/>
    <cellStyle name="Shade 2 3 12 3 2" xfId="23039"/>
    <cellStyle name="Shade 2 3 12 3 3" xfId="21054"/>
    <cellStyle name="Shade 2 3 12 3 4" xfId="35336"/>
    <cellStyle name="Shade 2 3 12 3 5" xfId="44750"/>
    <cellStyle name="Shade 2 3 12 4" xfId="12420"/>
    <cellStyle name="Shade 2 3 12 4 2" xfId="23040"/>
    <cellStyle name="Shade 2 3 12 4 3" xfId="21053"/>
    <cellStyle name="Shade 2 3 12 4 4" xfId="34036"/>
    <cellStyle name="Shade 2 3 12 4 5" xfId="41631"/>
    <cellStyle name="Shade 2 3 12 5" xfId="15252"/>
    <cellStyle name="Shade 2 3 12 5 2" xfId="21052"/>
    <cellStyle name="Shade 2 3 12 5 3" xfId="37917"/>
    <cellStyle name="Shade 2 3 12 5 4" xfId="42167"/>
    <cellStyle name="Shade 2 3 12 6" xfId="21058"/>
    <cellStyle name="Shade 2 3 12 7" xfId="21886"/>
    <cellStyle name="Shade 2 3 12 8" xfId="39920"/>
    <cellStyle name="Shade 2 3 13" xfId="7137"/>
    <cellStyle name="Shade 2 3 13 2" xfId="9478"/>
    <cellStyle name="Shade 2 3 13 2 2" xfId="13733"/>
    <cellStyle name="Shade 2 3 13 2 2 2" xfId="23041"/>
    <cellStyle name="Shade 2 3 13 2 2 3" xfId="21049"/>
    <cellStyle name="Shade 2 3 13 2 2 4" xfId="33835"/>
    <cellStyle name="Shade 2 3 13 2 2 5" xfId="46076"/>
    <cellStyle name="Shade 2 3 13 2 3" xfId="16470"/>
    <cellStyle name="Shade 2 3 13 2 3 2" xfId="21048"/>
    <cellStyle name="Shade 2 3 13 2 3 3" xfId="22011"/>
    <cellStyle name="Shade 2 3 13 2 3 4" xfId="39751"/>
    <cellStyle name="Shade 2 3 13 2 4" xfId="21050"/>
    <cellStyle name="Shade 2 3 13 2 5" xfId="32190"/>
    <cellStyle name="Shade 2 3 13 2 6" xfId="45249"/>
    <cellStyle name="Shade 2 3 13 3" xfId="11053"/>
    <cellStyle name="Shade 2 3 13 3 2" xfId="23042"/>
    <cellStyle name="Shade 2 3 13 3 3" xfId="21047"/>
    <cellStyle name="Shade 2 3 13 3 4" xfId="33482"/>
    <cellStyle name="Shade 2 3 13 3 5" xfId="40837"/>
    <cellStyle name="Shade 2 3 13 4" xfId="12408"/>
    <cellStyle name="Shade 2 3 13 4 2" xfId="23043"/>
    <cellStyle name="Shade 2 3 13 4 3" xfId="21046"/>
    <cellStyle name="Shade 2 3 13 4 4" xfId="37940"/>
    <cellStyle name="Shade 2 3 13 4 5" xfId="45851"/>
    <cellStyle name="Shade 2 3 13 5" xfId="15240"/>
    <cellStyle name="Shade 2 3 13 5 2" xfId="21045"/>
    <cellStyle name="Shade 2 3 13 5 3" xfId="38053"/>
    <cellStyle name="Shade 2 3 13 5 4" xfId="45082"/>
    <cellStyle name="Shade 2 3 13 6" xfId="21051"/>
    <cellStyle name="Shade 2 3 13 7" xfId="19667"/>
    <cellStyle name="Shade 2 3 13 8" xfId="43759"/>
    <cellStyle name="Shade 2 3 14" xfId="7141"/>
    <cellStyle name="Shade 2 3 14 2" xfId="9482"/>
    <cellStyle name="Shade 2 3 14 2 2" xfId="13737"/>
    <cellStyle name="Shade 2 3 14 2 2 2" xfId="23044"/>
    <cellStyle name="Shade 2 3 14 2 2 3" xfId="21042"/>
    <cellStyle name="Shade 2 3 14 2 2 4" xfId="36477"/>
    <cellStyle name="Shade 2 3 14 2 2 5" xfId="46017"/>
    <cellStyle name="Shade 2 3 14 2 3" xfId="16474"/>
    <cellStyle name="Shade 2 3 14 2 3 2" xfId="21041"/>
    <cellStyle name="Shade 2 3 14 2 3 3" xfId="22334"/>
    <cellStyle name="Shade 2 3 14 2 3 4" xfId="41106"/>
    <cellStyle name="Shade 2 3 14 2 4" xfId="21043"/>
    <cellStyle name="Shade 2 3 14 2 5" xfId="27547"/>
    <cellStyle name="Shade 2 3 14 2 6" xfId="46489"/>
    <cellStyle name="Shade 2 3 14 3" xfId="11057"/>
    <cellStyle name="Shade 2 3 14 3 2" xfId="23045"/>
    <cellStyle name="Shade 2 3 14 3 3" xfId="21040"/>
    <cellStyle name="Shade 2 3 14 3 4" xfId="36124"/>
    <cellStyle name="Shade 2 3 14 3 5" xfId="43079"/>
    <cellStyle name="Shade 2 3 14 4" xfId="12412"/>
    <cellStyle name="Shade 2 3 14 4 2" xfId="23046"/>
    <cellStyle name="Shade 2 3 14 4 3" xfId="21039"/>
    <cellStyle name="Shade 2 3 14 4 4" xfId="37429"/>
    <cellStyle name="Shade 2 3 14 4 5" xfId="45354"/>
    <cellStyle name="Shade 2 3 14 5" xfId="15244"/>
    <cellStyle name="Shade 2 3 14 5 2" xfId="21038"/>
    <cellStyle name="Shade 2 3 14 5 3" xfId="37531"/>
    <cellStyle name="Shade 2 3 14 5 4" xfId="41987"/>
    <cellStyle name="Shade 2 3 14 6" xfId="21044"/>
    <cellStyle name="Shade 2 3 14 7" xfId="21866"/>
    <cellStyle name="Shade 2 3 14 8" xfId="40198"/>
    <cellStyle name="Shade 2 3 15" xfId="7164"/>
    <cellStyle name="Shade 2 3 15 2" xfId="9505"/>
    <cellStyle name="Shade 2 3 15 2 2" xfId="13760"/>
    <cellStyle name="Shade 2 3 15 2 2 2" xfId="23047"/>
    <cellStyle name="Shade 2 3 15 2 2 3" xfId="21035"/>
    <cellStyle name="Shade 2 3 15 2 2 4" xfId="36138"/>
    <cellStyle name="Shade 2 3 15 2 2 5" xfId="43657"/>
    <cellStyle name="Shade 2 3 15 2 3" xfId="16497"/>
    <cellStyle name="Shade 2 3 15 2 3 2" xfId="21034"/>
    <cellStyle name="Shade 2 3 15 2 3 3" xfId="31871"/>
    <cellStyle name="Shade 2 3 15 2 3 4" xfId="39077"/>
    <cellStyle name="Shade 2 3 15 2 4" xfId="21036"/>
    <cellStyle name="Shade 2 3 15 2 5" xfId="35488"/>
    <cellStyle name="Shade 2 3 15 2 6" xfId="40399"/>
    <cellStyle name="Shade 2 3 15 3" xfId="11080"/>
    <cellStyle name="Shade 2 3 15 3 2" xfId="23048"/>
    <cellStyle name="Shade 2 3 15 3 3" xfId="21033"/>
    <cellStyle name="Shade 2 3 15 3 4" xfId="33028"/>
    <cellStyle name="Shade 2 3 15 3 5" xfId="45870"/>
    <cellStyle name="Shade 2 3 15 4" xfId="12435"/>
    <cellStyle name="Shade 2 3 15 4 2" xfId="23049"/>
    <cellStyle name="Shade 2 3 15 4 3" xfId="21032"/>
    <cellStyle name="Shade 2 3 15 4 4" xfId="35888"/>
    <cellStyle name="Shade 2 3 15 4 5" xfId="41713"/>
    <cellStyle name="Shade 2 3 15 5" xfId="15267"/>
    <cellStyle name="Shade 2 3 15 5 2" xfId="21031"/>
    <cellStyle name="Shade 2 3 15 5 3" xfId="37202"/>
    <cellStyle name="Shade 2 3 15 5 4" xfId="43432"/>
    <cellStyle name="Shade 2 3 15 6" xfId="21037"/>
    <cellStyle name="Shade 2 3 15 7" xfId="22756"/>
    <cellStyle name="Shade 2 3 15 8" xfId="39507"/>
    <cellStyle name="Shade 2 3 16" xfId="7203"/>
    <cellStyle name="Shade 2 3 16 2" xfId="9544"/>
    <cellStyle name="Shade 2 3 16 2 2" xfId="13799"/>
    <cellStyle name="Shade 2 3 16 2 2 2" xfId="23050"/>
    <cellStyle name="Shade 2 3 16 2 2 3" xfId="21028"/>
    <cellStyle name="Shade 2 3 16 2 2 4" xfId="34990"/>
    <cellStyle name="Shade 2 3 16 2 2 5" xfId="42277"/>
    <cellStyle name="Shade 2 3 16 2 3" xfId="16536"/>
    <cellStyle name="Shade 2 3 16 2 3 2" xfId="21027"/>
    <cellStyle name="Shade 2 3 16 2 3 3" xfId="23983"/>
    <cellStyle name="Shade 2 3 16 2 3 4" xfId="39466"/>
    <cellStyle name="Shade 2 3 16 2 4" xfId="21029"/>
    <cellStyle name="Shade 2 3 16 2 5" xfId="36480"/>
    <cellStyle name="Shade 2 3 16 2 6" xfId="43617"/>
    <cellStyle name="Shade 2 3 16 3" xfId="11119"/>
    <cellStyle name="Shade 2 3 16 3 2" xfId="23051"/>
    <cellStyle name="Shade 2 3 16 3 3" xfId="21026"/>
    <cellStyle name="Shade 2 3 16 3 4" xfId="38087"/>
    <cellStyle name="Shade 2 3 16 3 5" xfId="44633"/>
    <cellStyle name="Shade 2 3 16 4" xfId="12474"/>
    <cellStyle name="Shade 2 3 16 4 2" xfId="23052"/>
    <cellStyle name="Shade 2 3 16 4 3" xfId="21025"/>
    <cellStyle name="Shade 2 3 16 4 4" xfId="35444"/>
    <cellStyle name="Shade 2 3 16 4 5" xfId="41306"/>
    <cellStyle name="Shade 2 3 16 5" xfId="15306"/>
    <cellStyle name="Shade 2 3 16 5 2" xfId="21024"/>
    <cellStyle name="Shade 2 3 16 5 3" xfId="35218"/>
    <cellStyle name="Shade 2 3 16 5 4" xfId="43142"/>
    <cellStyle name="Shade 2 3 16 6" xfId="21030"/>
    <cellStyle name="Shade 2 3 16 7" xfId="24442"/>
    <cellStyle name="Shade 2 3 16 8" xfId="40057"/>
    <cellStyle name="Shade 2 3 17" xfId="8312"/>
    <cellStyle name="Shade 2 3 17 2" xfId="9750"/>
    <cellStyle name="Shade 2 3 17 2 2" xfId="13987"/>
    <cellStyle name="Shade 2 3 17 2 2 2" xfId="23053"/>
    <cellStyle name="Shade 2 3 17 2 2 3" xfId="21021"/>
    <cellStyle name="Shade 2 3 17 2 2 4" xfId="36989"/>
    <cellStyle name="Shade 2 3 17 2 2 5" xfId="41490"/>
    <cellStyle name="Shade 2 3 17 2 3" xfId="16724"/>
    <cellStyle name="Shade 2 3 17 2 3 2" xfId="21020"/>
    <cellStyle name="Shade 2 3 17 2 3 3" xfId="24623"/>
    <cellStyle name="Shade 2 3 17 2 3 4" xfId="40340"/>
    <cellStyle name="Shade 2 3 17 2 4" xfId="21022"/>
    <cellStyle name="Shade 2 3 17 2 5" xfId="38022"/>
    <cellStyle name="Shade 2 3 17 2 6" xfId="47406"/>
    <cellStyle name="Shade 2 3 17 3" xfId="11307"/>
    <cellStyle name="Shade 2 3 17 3 2" xfId="23054"/>
    <cellStyle name="Shade 2 3 17 3 3" xfId="21019"/>
    <cellStyle name="Shade 2 3 17 3 4" xfId="35281"/>
    <cellStyle name="Shade 2 3 17 3 5" xfId="46191"/>
    <cellStyle name="Shade 2 3 17 4" xfId="12662"/>
    <cellStyle name="Shade 2 3 17 4 2" xfId="23055"/>
    <cellStyle name="Shade 2 3 17 4 3" xfId="21018"/>
    <cellStyle name="Shade 2 3 17 4 4" xfId="37420"/>
    <cellStyle name="Shade 2 3 17 4 5" xfId="40646"/>
    <cellStyle name="Shade 2 3 17 5" xfId="15494"/>
    <cellStyle name="Shade 2 3 17 5 2" xfId="21017"/>
    <cellStyle name="Shade 2 3 17 5 3" xfId="37984"/>
    <cellStyle name="Shade 2 3 17 5 4" xfId="41753"/>
    <cellStyle name="Shade 2 3 17 6" xfId="21023"/>
    <cellStyle name="Shade 2 3 17 7" xfId="32285"/>
    <cellStyle name="Shade 2 3 17 8" xfId="47619"/>
    <cellStyle name="Shade 2 3 18" xfId="8269"/>
    <cellStyle name="Shade 2 3 18 2" xfId="9707"/>
    <cellStyle name="Shade 2 3 18 2 2" xfId="13944"/>
    <cellStyle name="Shade 2 3 18 2 2 2" xfId="23056"/>
    <cellStyle name="Shade 2 3 18 2 2 3" xfId="21014"/>
    <cellStyle name="Shade 2 3 18 2 2 4" xfId="38037"/>
    <cellStyle name="Shade 2 3 18 2 2 5" xfId="43676"/>
    <cellStyle name="Shade 2 3 18 2 3" xfId="16681"/>
    <cellStyle name="Shade 2 3 18 2 3 2" xfId="21013"/>
    <cellStyle name="Shade 2 3 18 2 3 3" xfId="21934"/>
    <cellStyle name="Shade 2 3 18 2 3 4" xfId="40778"/>
    <cellStyle name="Shade 2 3 18 2 4" xfId="21015"/>
    <cellStyle name="Shade 2 3 18 2 5" xfId="36891"/>
    <cellStyle name="Shade 2 3 18 2 6" xfId="43848"/>
    <cellStyle name="Shade 2 3 18 3" xfId="11264"/>
    <cellStyle name="Shade 2 3 18 3 2" xfId="23057"/>
    <cellStyle name="Shade 2 3 18 3 3" xfId="21012"/>
    <cellStyle name="Shade 2 3 18 3 4" xfId="36246"/>
    <cellStyle name="Shade 2 3 18 3 5" xfId="41187"/>
    <cellStyle name="Shade 2 3 18 4" xfId="12619"/>
    <cellStyle name="Shade 2 3 18 4 2" xfId="23058"/>
    <cellStyle name="Shade 2 3 18 4 3" xfId="21011"/>
    <cellStyle name="Shade 2 3 18 4 4" xfId="37058"/>
    <cellStyle name="Shade 2 3 18 4 5" xfId="47795"/>
    <cellStyle name="Shade 2 3 18 5" xfId="15451"/>
    <cellStyle name="Shade 2 3 18 5 2" xfId="21010"/>
    <cellStyle name="Shade 2 3 18 5 3" xfId="35009"/>
    <cellStyle name="Shade 2 3 18 5 4" xfId="43600"/>
    <cellStyle name="Shade 2 3 18 6" xfId="21016"/>
    <cellStyle name="Shade 2 3 18 7" xfId="32309"/>
    <cellStyle name="Shade 2 3 18 8" xfId="43400"/>
    <cellStyle name="Shade 2 3 19" xfId="8241"/>
    <cellStyle name="Shade 2 3 19 2" xfId="9679"/>
    <cellStyle name="Shade 2 3 19 2 2" xfId="13916"/>
    <cellStyle name="Shade 2 3 19 2 2 2" xfId="23060"/>
    <cellStyle name="Shade 2 3 19 2 2 3" xfId="21007"/>
    <cellStyle name="Shade 2 3 19 2 2 4" xfId="36879"/>
    <cellStyle name="Shade 2 3 19 2 2 5" xfId="47017"/>
    <cellStyle name="Shade 2 3 19 2 3" xfId="16653"/>
    <cellStyle name="Shade 2 3 19 2 3 2" xfId="21006"/>
    <cellStyle name="Shade 2 3 19 2 3 3" xfId="21735"/>
    <cellStyle name="Shade 2 3 19 2 3 4" xfId="41111"/>
    <cellStyle name="Shade 2 3 19 2 4" xfId="21008"/>
    <cellStyle name="Shade 2 3 19 2 5" xfId="37900"/>
    <cellStyle name="Shade 2 3 19 2 6" xfId="48052"/>
    <cellStyle name="Shade 2 3 19 3" xfId="11236"/>
    <cellStyle name="Shade 2 3 19 3 2" xfId="23061"/>
    <cellStyle name="Shade 2 3 19 3 3" xfId="21005"/>
    <cellStyle name="Shade 2 3 19 3 4" xfId="33531"/>
    <cellStyle name="Shade 2 3 19 3 5" xfId="47246"/>
    <cellStyle name="Shade 2 3 19 4" xfId="12591"/>
    <cellStyle name="Shade 2 3 19 4 2" xfId="23062"/>
    <cellStyle name="Shade 2 3 19 4 3" xfId="21004"/>
    <cellStyle name="Shade 2 3 19 4 4" xfId="38278"/>
    <cellStyle name="Shade 2 3 19 4 5" xfId="47939"/>
    <cellStyle name="Shade 2 3 19 5" xfId="15423"/>
    <cellStyle name="Shade 2 3 19 5 2" xfId="21003"/>
    <cellStyle name="Shade 2 3 19 5 3" xfId="25345"/>
    <cellStyle name="Shade 2 3 19 5 4" xfId="46642"/>
    <cellStyle name="Shade 2 3 19 6" xfId="21009"/>
    <cellStyle name="Shade 2 3 19 7" xfId="26875"/>
    <cellStyle name="Shade 2 3 19 8" xfId="44580"/>
    <cellStyle name="Shade 2 3 2" xfId="3387"/>
    <cellStyle name="Shade 2 3 2 10" xfId="6941"/>
    <cellStyle name="Shade 2 3 2 10 2" xfId="9282"/>
    <cellStyle name="Shade 2 3 2 10 2 2" xfId="13537"/>
    <cellStyle name="Shade 2 3 2 10 2 2 2" xfId="23063"/>
    <cellStyle name="Shade 2 3 2 10 2 2 3" xfId="21000"/>
    <cellStyle name="Shade 2 3 2 10 2 2 4" xfId="37626"/>
    <cellStyle name="Shade 2 3 2 10 2 2 5" xfId="41376"/>
    <cellStyle name="Shade 2 3 2 10 2 3" xfId="16286"/>
    <cellStyle name="Shade 2 3 2 10 2 3 2" xfId="20999"/>
    <cellStyle name="Shade 2 3 2 10 2 3 3" xfId="37187"/>
    <cellStyle name="Shade 2 3 2 10 2 3 4" xfId="42193"/>
    <cellStyle name="Shade 2 3 2 10 2 4" xfId="21001"/>
    <cellStyle name="Shade 2 3 2 10 2 5" xfId="21661"/>
    <cellStyle name="Shade 2 3 2 10 2 6" xfId="39836"/>
    <cellStyle name="Shade 2 3 2 10 3" xfId="10857"/>
    <cellStyle name="Shade 2 3 2 10 3 2" xfId="23064"/>
    <cellStyle name="Shade 2 3 2 10 3 3" xfId="20998"/>
    <cellStyle name="Shade 2 3 2 10 3 4" xfId="37864"/>
    <cellStyle name="Shade 2 3 2 10 3 5" xfId="44846"/>
    <cellStyle name="Shade 2 3 2 10 4" xfId="12212"/>
    <cellStyle name="Shade 2 3 2 10 4 2" xfId="23065"/>
    <cellStyle name="Shade 2 3 2 10 4 3" xfId="20997"/>
    <cellStyle name="Shade 2 3 2 10 4 4" xfId="37366"/>
    <cellStyle name="Shade 2 3 2 10 4 5" xfId="42793"/>
    <cellStyle name="Shade 2 3 2 10 5" xfId="15044"/>
    <cellStyle name="Shade 2 3 2 10 5 2" xfId="20996"/>
    <cellStyle name="Shade 2 3 2 10 5 3" xfId="38558"/>
    <cellStyle name="Shade 2 3 2 10 5 4" xfId="47561"/>
    <cellStyle name="Shade 2 3 2 10 6" xfId="21002"/>
    <cellStyle name="Shade 2 3 2 10 7" xfId="25397"/>
    <cellStyle name="Shade 2 3 2 10 8" xfId="39949"/>
    <cellStyle name="Shade 2 3 2 11" xfId="7169"/>
    <cellStyle name="Shade 2 3 2 11 2" xfId="9510"/>
    <cellStyle name="Shade 2 3 2 11 2 2" xfId="13765"/>
    <cellStyle name="Shade 2 3 2 11 2 2 2" xfId="23066"/>
    <cellStyle name="Shade 2 3 2 11 2 2 3" xfId="20993"/>
    <cellStyle name="Shade 2 3 2 11 2 2 4" xfId="37224"/>
    <cellStyle name="Shade 2 3 2 11 2 2 5" xfId="48107"/>
    <cellStyle name="Shade 2 3 2 11 2 3" xfId="16502"/>
    <cellStyle name="Shade 2 3 2 11 2 3 2" xfId="20992"/>
    <cellStyle name="Shade 2 3 2 11 2 3 3" xfId="22458"/>
    <cellStyle name="Shade 2 3 2 11 2 3 4" xfId="46748"/>
    <cellStyle name="Shade 2 3 2 11 2 4" xfId="20994"/>
    <cellStyle name="Shade 2 3 2 11 2 5" xfId="36548"/>
    <cellStyle name="Shade 2 3 2 11 2 6" xfId="46466"/>
    <cellStyle name="Shade 2 3 2 11 3" xfId="11085"/>
    <cellStyle name="Shade 2 3 2 11 3 2" xfId="23068"/>
    <cellStyle name="Shade 2 3 2 11 3 3" xfId="20991"/>
    <cellStyle name="Shade 2 3 2 11 3 4" xfId="35670"/>
    <cellStyle name="Shade 2 3 2 11 3 5" xfId="47225"/>
    <cellStyle name="Shade 2 3 2 11 4" xfId="12440"/>
    <cellStyle name="Shade 2 3 2 11 4 2" xfId="23069"/>
    <cellStyle name="Shade 2 3 2 11 4 3" xfId="20990"/>
    <cellStyle name="Shade 2 3 2 11 4 4" xfId="34625"/>
    <cellStyle name="Shade 2 3 2 11 4 5" xfId="46280"/>
    <cellStyle name="Shade 2 3 2 11 5" xfId="15272"/>
    <cellStyle name="Shade 2 3 2 11 5 2" xfId="20989"/>
    <cellStyle name="Shade 2 3 2 11 5 3" xfId="36908"/>
    <cellStyle name="Shade 2 3 2 11 5 4" xfId="42724"/>
    <cellStyle name="Shade 2 3 2 11 6" xfId="20995"/>
    <cellStyle name="Shade 2 3 2 11 7" xfId="32348"/>
    <cellStyle name="Shade 2 3 2 11 8" xfId="42213"/>
    <cellStyle name="Shade 2 3 2 12" xfId="7171"/>
    <cellStyle name="Shade 2 3 2 12 2" xfId="9512"/>
    <cellStyle name="Shade 2 3 2 12 2 2" xfId="13767"/>
    <cellStyle name="Shade 2 3 2 12 2 2 2" xfId="23071"/>
    <cellStyle name="Shade 2 3 2 12 2 2 3" xfId="20986"/>
    <cellStyle name="Shade 2 3 2 12 2 2 4" xfId="38464"/>
    <cellStyle name="Shade 2 3 2 12 2 2 5" xfId="48418"/>
    <cellStyle name="Shade 2 3 2 12 2 3" xfId="16504"/>
    <cellStyle name="Shade 2 3 2 12 2 3 2" xfId="20985"/>
    <cellStyle name="Shade 2 3 2 12 2 3 3" xfId="31848"/>
    <cellStyle name="Shade 2 3 2 12 2 3 4" xfId="39617"/>
    <cellStyle name="Shade 2 3 2 12 2 4" xfId="20987"/>
    <cellStyle name="Shade 2 3 2 12 2 5" xfId="27588"/>
    <cellStyle name="Shade 2 3 2 12 2 6" xfId="41347"/>
    <cellStyle name="Shade 2 3 2 12 3" xfId="11087"/>
    <cellStyle name="Shade 2 3 2 12 3 2" xfId="23073"/>
    <cellStyle name="Shade 2 3 2 12 3 3" xfId="20984"/>
    <cellStyle name="Shade 2 3 2 12 3 4" xfId="38314"/>
    <cellStyle name="Shade 2 3 2 12 3 5" xfId="42071"/>
    <cellStyle name="Shade 2 3 2 12 4" xfId="12442"/>
    <cellStyle name="Shade 2 3 2 12 4 2" xfId="23074"/>
    <cellStyle name="Shade 2 3 2 12 4 3" xfId="20983"/>
    <cellStyle name="Shade 2 3 2 12 4 4" xfId="36206"/>
    <cellStyle name="Shade 2 3 2 12 4 5" xfId="47635"/>
    <cellStyle name="Shade 2 3 2 12 5" xfId="15274"/>
    <cellStyle name="Shade 2 3 2 12 5 2" xfId="20982"/>
    <cellStyle name="Shade 2 3 2 12 5 3" xfId="33223"/>
    <cellStyle name="Shade 2 3 2 12 5 4" xfId="42135"/>
    <cellStyle name="Shade 2 3 2 12 6" xfId="20988"/>
    <cellStyle name="Shade 2 3 2 12 7" xfId="22775"/>
    <cellStyle name="Shade 2 3 2 12 8" xfId="40300"/>
    <cellStyle name="Shade 2 3 2 13" xfId="7197"/>
    <cellStyle name="Shade 2 3 2 13 2" xfId="9538"/>
    <cellStyle name="Shade 2 3 2 13 2 2" xfId="13793"/>
    <cellStyle name="Shade 2 3 2 13 2 2 2" xfId="23075"/>
    <cellStyle name="Shade 2 3 2 13 2 2 3" xfId="20979"/>
    <cellStyle name="Shade 2 3 2 13 2 2 4" xfId="25370"/>
    <cellStyle name="Shade 2 3 2 13 2 2 5" xfId="42088"/>
    <cellStyle name="Shade 2 3 2 13 2 3" xfId="16530"/>
    <cellStyle name="Shade 2 3 2 13 2 3 2" xfId="20978"/>
    <cellStyle name="Shade 2 3 2 13 2 3 3" xfId="32107"/>
    <cellStyle name="Shade 2 3 2 13 2 3 4" xfId="39878"/>
    <cellStyle name="Shade 2 3 2 13 2 4" xfId="20980"/>
    <cellStyle name="Shade 2 3 2 13 2 5" xfId="27600"/>
    <cellStyle name="Shade 2 3 2 13 2 6" xfId="46978"/>
    <cellStyle name="Shade 2 3 2 13 3" xfId="11113"/>
    <cellStyle name="Shade 2 3 2 13 3 2" xfId="23076"/>
    <cellStyle name="Shade 2 3 2 13 3 3" xfId="20977"/>
    <cellStyle name="Shade 2 3 2 13 3 4" xfId="35429"/>
    <cellStyle name="Shade 2 3 2 13 3 5" xfId="42141"/>
    <cellStyle name="Shade 2 3 2 13 4" xfId="12468"/>
    <cellStyle name="Shade 2 3 2 13 4 2" xfId="23077"/>
    <cellStyle name="Shade 2 3 2 13 4 3" xfId="20976"/>
    <cellStyle name="Shade 2 3 2 13 4 4" xfId="37898"/>
    <cellStyle name="Shade 2 3 2 13 4 5" xfId="43893"/>
    <cellStyle name="Shade 2 3 2 13 5" xfId="15300"/>
    <cellStyle name="Shade 2 3 2 13 5 2" xfId="20975"/>
    <cellStyle name="Shade 2 3 2 13 5 3" xfId="36549"/>
    <cellStyle name="Shade 2 3 2 13 5 4" xfId="42438"/>
    <cellStyle name="Shade 2 3 2 13 6" xfId="20981"/>
    <cellStyle name="Shade 2 3 2 13 7" xfId="25960"/>
    <cellStyle name="Shade 2 3 2 13 8" xfId="41087"/>
    <cellStyle name="Shade 2 3 2 14" xfId="7135"/>
    <cellStyle name="Shade 2 3 2 14 2" xfId="9476"/>
    <cellStyle name="Shade 2 3 2 14 2 2" xfId="13731"/>
    <cellStyle name="Shade 2 3 2 14 2 2 2" xfId="23078"/>
    <cellStyle name="Shade 2 3 2 14 2 2 3" xfId="20972"/>
    <cellStyle name="Shade 2 3 2 14 2 2 4" xfId="38396"/>
    <cellStyle name="Shade 2 3 2 14 2 2 5" xfId="47941"/>
    <cellStyle name="Shade 2 3 2 14 2 3" xfId="16468"/>
    <cellStyle name="Shade 2 3 2 14 2 3 2" xfId="20971"/>
    <cellStyle name="Shade 2 3 2 14 2 3 3" xfId="23204"/>
    <cellStyle name="Shade 2 3 2 14 2 3 4" xfId="41000"/>
    <cellStyle name="Shade 2 3 2 14 2 4" xfId="20973"/>
    <cellStyle name="Shade 2 3 2 14 2 5" xfId="32215"/>
    <cellStyle name="Shade 2 3 2 14 2 6" xfId="40481"/>
    <cellStyle name="Shade 2 3 2 14 3" xfId="11051"/>
    <cellStyle name="Shade 2 3 2 14 3 2" xfId="23079"/>
    <cellStyle name="Shade 2 3 2 14 3 3" xfId="20970"/>
    <cellStyle name="Shade 2 3 2 14 3 4" xfId="37414"/>
    <cellStyle name="Shade 2 3 2 14 3 5" xfId="42054"/>
    <cellStyle name="Shade 2 3 2 14 4" xfId="12406"/>
    <cellStyle name="Shade 2 3 2 14 4 2" xfId="23080"/>
    <cellStyle name="Shade 2 3 2 14 4 3" xfId="20969"/>
    <cellStyle name="Shade 2 3 2 14 4 4" xfId="33179"/>
    <cellStyle name="Shade 2 3 2 14 4 5" xfId="43992"/>
    <cellStyle name="Shade 2 3 2 14 5" xfId="15238"/>
    <cellStyle name="Shade 2 3 2 14 5 2" xfId="20968"/>
    <cellStyle name="Shade 2 3 2 14 5 3" xfId="33291"/>
    <cellStyle name="Shade 2 3 2 14 5 4" xfId="46618"/>
    <cellStyle name="Shade 2 3 2 14 6" xfId="20974"/>
    <cellStyle name="Shade 2 3 2 14 7" xfId="22700"/>
    <cellStyle name="Shade 2 3 2 14 8" xfId="39053"/>
    <cellStyle name="Shade 2 3 2 15" xfId="7136"/>
    <cellStyle name="Shade 2 3 2 15 2" xfId="9477"/>
    <cellStyle name="Shade 2 3 2 15 2 2" xfId="13732"/>
    <cellStyle name="Shade 2 3 2 15 2 2 2" xfId="23081"/>
    <cellStyle name="Shade 2 3 2 15 2 2 3" xfId="20965"/>
    <cellStyle name="Shade 2 3 2 15 2 2 4" xfId="35417"/>
    <cellStyle name="Shade 2 3 2 15 2 2 5" xfId="47646"/>
    <cellStyle name="Shade 2 3 2 15 2 3" xfId="16469"/>
    <cellStyle name="Shade 2 3 2 15 2 3 2" xfId="20964"/>
    <cellStyle name="Shade 2 3 2 15 2 3 3" xfId="31909"/>
    <cellStyle name="Shade 2 3 2 15 2 3 4" xfId="39092"/>
    <cellStyle name="Shade 2 3 2 15 2 4" xfId="20966"/>
    <cellStyle name="Shade 2 3 2 15 2 5" xfId="32217"/>
    <cellStyle name="Shade 2 3 2 15 2 6" xfId="41792"/>
    <cellStyle name="Shade 2 3 2 15 3" xfId="11052"/>
    <cellStyle name="Shade 2 3 2 15 3 2" xfId="23082"/>
    <cellStyle name="Shade 2 3 2 15 3 3" xfId="20963"/>
    <cellStyle name="Shade 2 3 2 15 3 4" xfId="35065"/>
    <cellStyle name="Shade 2 3 2 15 3 5" xfId="41665"/>
    <cellStyle name="Shade 2 3 2 15 4" xfId="12407"/>
    <cellStyle name="Shade 2 3 2 15 4 2" xfId="23083"/>
    <cellStyle name="Shade 2 3 2 15 4 3" xfId="20962"/>
    <cellStyle name="Shade 2 3 2 15 4 4" xfId="36342"/>
    <cellStyle name="Shade 2 3 2 15 4 5" xfId="46851"/>
    <cellStyle name="Shade 2 3 2 15 5" xfId="15239"/>
    <cellStyle name="Shade 2 3 2 15 5 2" xfId="20961"/>
    <cellStyle name="Shade 2 3 2 15 5 3" xfId="36455"/>
    <cellStyle name="Shade 2 3 2 15 5 4" xfId="42380"/>
    <cellStyle name="Shade 2 3 2 15 6" xfId="20967"/>
    <cellStyle name="Shade 2 3 2 15 7" xfId="23782"/>
    <cellStyle name="Shade 2 3 2 15 8" xfId="39498"/>
    <cellStyle name="Shade 2 3 2 16" xfId="8387"/>
    <cellStyle name="Shade 2 3 2 16 2" xfId="9825"/>
    <cellStyle name="Shade 2 3 2 16 2 2" xfId="14062"/>
    <cellStyle name="Shade 2 3 2 16 2 2 2" xfId="23084"/>
    <cellStyle name="Shade 2 3 2 16 2 2 3" xfId="20958"/>
    <cellStyle name="Shade 2 3 2 16 2 2 4" xfId="37908"/>
    <cellStyle name="Shade 2 3 2 16 2 2 5" xfId="41141"/>
    <cellStyle name="Shade 2 3 2 16 2 3" xfId="16799"/>
    <cellStyle name="Shade 2 3 2 16 2 3 2" xfId="20957"/>
    <cellStyle name="Shade 2 3 2 16 2 3 3" xfId="26882"/>
    <cellStyle name="Shade 2 3 2 16 2 3 4" xfId="39789"/>
    <cellStyle name="Shade 2 3 2 16 2 4" xfId="20959"/>
    <cellStyle name="Shade 2 3 2 16 2 5" xfId="35861"/>
    <cellStyle name="Shade 2 3 2 16 2 6" xfId="45260"/>
    <cellStyle name="Shade 2 3 2 16 3" xfId="11382"/>
    <cellStyle name="Shade 2 3 2 16 3 2" xfId="23085"/>
    <cellStyle name="Shade 2 3 2 16 3 3" xfId="20956"/>
    <cellStyle name="Shade 2 3 2 16 3 4" xfId="34921"/>
    <cellStyle name="Shade 2 3 2 16 3 5" xfId="44963"/>
    <cellStyle name="Shade 2 3 2 16 4" xfId="12737"/>
    <cellStyle name="Shade 2 3 2 16 4 2" xfId="23086"/>
    <cellStyle name="Shade 2 3 2 16 4 3" xfId="20955"/>
    <cellStyle name="Shade 2 3 2 16 4 4" xfId="36897"/>
    <cellStyle name="Shade 2 3 2 16 4 5" xfId="48339"/>
    <cellStyle name="Shade 2 3 2 16 5" xfId="15569"/>
    <cellStyle name="Shade 2 3 2 16 5 2" xfId="20954"/>
    <cellStyle name="Shade 2 3 2 16 5 3" xfId="37555"/>
    <cellStyle name="Shade 2 3 2 16 5 4" xfId="47953"/>
    <cellStyle name="Shade 2 3 2 16 6" xfId="20960"/>
    <cellStyle name="Shade 2 3 2 16 7" xfId="27138"/>
    <cellStyle name="Shade 2 3 2 16 8" xfId="41996"/>
    <cellStyle name="Shade 2 3 2 17" xfId="8240"/>
    <cellStyle name="Shade 2 3 2 17 2" xfId="9678"/>
    <cellStyle name="Shade 2 3 2 17 2 2" xfId="13915"/>
    <cellStyle name="Shade 2 3 2 17 2 2 2" xfId="23087"/>
    <cellStyle name="Shade 2 3 2 17 2 2 3" xfId="20951"/>
    <cellStyle name="Shade 2 3 2 17 2 2 4" xfId="33716"/>
    <cellStyle name="Shade 2 3 2 17 2 2 5" xfId="45794"/>
    <cellStyle name="Shade 2 3 2 17 2 3" xfId="16652"/>
    <cellStyle name="Shade 2 3 2 17 2 3 2" xfId="20950"/>
    <cellStyle name="Shade 2 3 2 17 2 3 3" xfId="26654"/>
    <cellStyle name="Shade 2 3 2 17 2 3 4" xfId="40156"/>
    <cellStyle name="Shade 2 3 2 17 2 4" xfId="20952"/>
    <cellStyle name="Shade 2 3 2 17 2 5" xfId="36302"/>
    <cellStyle name="Shade 2 3 2 17 2 6" xfId="46050"/>
    <cellStyle name="Shade 2 3 2 17 3" xfId="11235"/>
    <cellStyle name="Shade 2 3 2 17 3 2" xfId="23088"/>
    <cellStyle name="Shade 2 3 2 17 3 3" xfId="20949"/>
    <cellStyle name="Shade 2 3 2 17 3 4" xfId="35114"/>
    <cellStyle name="Shade 2 3 2 17 3 5" xfId="45558"/>
    <cellStyle name="Shade 2 3 2 17 4" xfId="12590"/>
    <cellStyle name="Shade 2 3 2 17 4 2" xfId="23089"/>
    <cellStyle name="Shade 2 3 2 17 4 3" xfId="20948"/>
    <cellStyle name="Shade 2 3 2 17 4 4" xfId="37242"/>
    <cellStyle name="Shade 2 3 2 17 4 5" xfId="40601"/>
    <cellStyle name="Shade 2 3 2 17 5" xfId="15422"/>
    <cellStyle name="Shade 2 3 2 17 5 2" xfId="20947"/>
    <cellStyle name="Shade 2 3 2 17 5 3" xfId="26289"/>
    <cellStyle name="Shade 2 3 2 17 5 4" xfId="44972"/>
    <cellStyle name="Shade 2 3 2 17 6" xfId="20953"/>
    <cellStyle name="Shade 2 3 2 17 7" xfId="25211"/>
    <cellStyle name="Shade 2 3 2 17 8" xfId="39609"/>
    <cellStyle name="Shade 2 3 2 18" xfId="8317"/>
    <cellStyle name="Shade 2 3 2 18 2" xfId="9755"/>
    <cellStyle name="Shade 2 3 2 18 2 2" xfId="13992"/>
    <cellStyle name="Shade 2 3 2 18 2 2 2" xfId="23090"/>
    <cellStyle name="Shade 2 3 2 18 2 2 3" xfId="20944"/>
    <cellStyle name="Shade 2 3 2 18 2 2 4" xfId="34365"/>
    <cellStyle name="Shade 2 3 2 18 2 2 5" xfId="38958"/>
    <cellStyle name="Shade 2 3 2 18 2 3" xfId="16729"/>
    <cellStyle name="Shade 2 3 2 18 2 3 2" xfId="20943"/>
    <cellStyle name="Shade 2 3 2 18 2 3 3" xfId="22295"/>
    <cellStyle name="Shade 2 3 2 18 2 3 4" xfId="40994"/>
    <cellStyle name="Shade 2 3 2 18 2 4" xfId="20945"/>
    <cellStyle name="Shade 2 3 2 18 2 5" xfId="38547"/>
    <cellStyle name="Shade 2 3 2 18 2 6" xfId="40522"/>
    <cellStyle name="Shade 2 3 2 18 3" xfId="11312"/>
    <cellStyle name="Shade 2 3 2 18 3 2" xfId="23092"/>
    <cellStyle name="Shade 2 3 2 18 3 3" xfId="20942"/>
    <cellStyle name="Shade 2 3 2 18 3 4" xfId="36340"/>
    <cellStyle name="Shade 2 3 2 18 3 5" xfId="43437"/>
    <cellStyle name="Shade 2 3 2 18 4" xfId="12667"/>
    <cellStyle name="Shade 2 3 2 18 4 2" xfId="23093"/>
    <cellStyle name="Shade 2 3 2 18 4 3" xfId="20941"/>
    <cellStyle name="Shade 2 3 2 18 4 4" xfId="32967"/>
    <cellStyle name="Shade 2 3 2 18 4 5" xfId="47150"/>
    <cellStyle name="Shade 2 3 2 18 5" xfId="15499"/>
    <cellStyle name="Shade 2 3 2 18 5 2" xfId="20940"/>
    <cellStyle name="Shade 2 3 2 18 5 3" xfId="35123"/>
    <cellStyle name="Shade 2 3 2 18 5 4" xfId="43425"/>
    <cellStyle name="Shade 2 3 2 18 6" xfId="20946"/>
    <cellStyle name="Shade 2 3 2 18 7" xfId="22163"/>
    <cellStyle name="Shade 2 3 2 18 8" xfId="39838"/>
    <cellStyle name="Shade 2 3 2 19" xfId="8578"/>
    <cellStyle name="Shade 2 3 2 19 2" xfId="10014"/>
    <cellStyle name="Shade 2 3 2 19 2 2" xfId="14251"/>
    <cellStyle name="Shade 2 3 2 19 2 2 2" xfId="23095"/>
    <cellStyle name="Shade 2 3 2 19 2 2 3" xfId="20937"/>
    <cellStyle name="Shade 2 3 2 19 2 2 4" xfId="33188"/>
    <cellStyle name="Shade 2 3 2 19 2 2 5" xfId="42003"/>
    <cellStyle name="Shade 2 3 2 19 2 3" xfId="16988"/>
    <cellStyle name="Shade 2 3 2 19 2 3 2" xfId="20936"/>
    <cellStyle name="Shade 2 3 2 19 2 3 3" xfId="35046"/>
    <cellStyle name="Shade 2 3 2 19 2 3 4" xfId="47834"/>
    <cellStyle name="Shade 2 3 2 19 2 4" xfId="20938"/>
    <cellStyle name="Shade 2 3 2 19 2 5" xfId="33259"/>
    <cellStyle name="Shade 2 3 2 19 2 6" xfId="42683"/>
    <cellStyle name="Shade 2 3 2 19 3" xfId="11571"/>
    <cellStyle name="Shade 2 3 2 19 3 2" xfId="23097"/>
    <cellStyle name="Shade 2 3 2 19 3 3" xfId="20935"/>
    <cellStyle name="Shade 2 3 2 19 3 4" xfId="34541"/>
    <cellStyle name="Shade 2 3 2 19 3 5" xfId="45523"/>
    <cellStyle name="Shade 2 3 2 19 4" xfId="12926"/>
    <cellStyle name="Shade 2 3 2 19 4 2" xfId="23098"/>
    <cellStyle name="Shade 2 3 2 19 4 3" xfId="20934"/>
    <cellStyle name="Shade 2 3 2 19 4 4" xfId="35357"/>
    <cellStyle name="Shade 2 3 2 19 4 5" xfId="44943"/>
    <cellStyle name="Shade 2 3 2 19 5" xfId="15758"/>
    <cellStyle name="Shade 2 3 2 19 5 2" xfId="20933"/>
    <cellStyle name="Shade 2 3 2 19 5 3" xfId="34006"/>
    <cellStyle name="Shade 2 3 2 19 5 4" xfId="48416"/>
    <cellStyle name="Shade 2 3 2 19 6" xfId="20939"/>
    <cellStyle name="Shade 2 3 2 19 7" xfId="27337"/>
    <cellStyle name="Shade 2 3 2 19 8" xfId="40678"/>
    <cellStyle name="Shade 2 3 2 2" xfId="6805"/>
    <cellStyle name="Shade 2 3 2 2 2" xfId="10197"/>
    <cellStyle name="Shade 2 3 2 2 2 2" xfId="11754"/>
    <cellStyle name="Shade 2 3 2 2 2 2 2" xfId="23099"/>
    <cellStyle name="Shade 2 3 2 2 2 2 3" xfId="20931"/>
    <cellStyle name="Shade 2 3 2 2 2 2 4" xfId="33241"/>
    <cellStyle name="Shade 2 3 2 2 2 2 5" xfId="43585"/>
    <cellStyle name="Shade 2 3 2 2 2 3" xfId="14434"/>
    <cellStyle name="Shade 2 3 2 2 2 3 2" xfId="23100"/>
    <cellStyle name="Shade 2 3 2 2 2 3 3" xfId="20930"/>
    <cellStyle name="Shade 2 3 2 2 2 3 4" xfId="38462"/>
    <cellStyle name="Shade 2 3 2 2 2 3 5" xfId="42768"/>
    <cellStyle name="Shade 2 3 2 2 2 4" xfId="17171"/>
    <cellStyle name="Shade 2 3 2 2 2 4 2" xfId="20929"/>
    <cellStyle name="Shade 2 3 2 2 2 4 3" xfId="33469"/>
    <cellStyle name="Shade 2 3 2 2 2 4 4" xfId="41945"/>
    <cellStyle name="Shade 2 3 2 2 2 5" xfId="20932"/>
    <cellStyle name="Shade 2 3 2 2 2 6" xfId="35674"/>
    <cellStyle name="Shade 2 3 2 2 2 7" xfId="48192"/>
    <cellStyle name="Shade 2 3 2 2 3" xfId="9146"/>
    <cellStyle name="Shade 2 3 2 2 3 2" xfId="13401"/>
    <cellStyle name="Shade 2 3 2 2 3 2 2" xfId="23102"/>
    <cellStyle name="Shade 2 3 2 2 3 2 3" xfId="20928"/>
    <cellStyle name="Shade 2 3 2 2 3 2 4" xfId="37970"/>
    <cellStyle name="Shade 2 3 2 2 3 2 5" xfId="42973"/>
    <cellStyle name="Shade 2 3 2 2 3 3" xfId="14644"/>
    <cellStyle name="Shade 2 3 2 2 3 3 2" xfId="23103"/>
    <cellStyle name="Shade 2 3 2 2 3 3 3" xfId="20927"/>
    <cellStyle name="Shade 2 3 2 2 3 3 4" xfId="34152"/>
    <cellStyle name="Shade 2 3 2 2 3 3 5" xfId="48306"/>
    <cellStyle name="Shade 2 3 2 2 3 4" xfId="23101"/>
    <cellStyle name="Shade 2 3 2 2 4" xfId="10721"/>
    <cellStyle name="Shade 2 3 2 2 4 2" xfId="23104"/>
    <cellStyle name="Shade 2 3 2 2 4 3" xfId="20926"/>
    <cellStyle name="Shade 2 3 2 2 4 4" xfId="33523"/>
    <cellStyle name="Shade 2 3 2 2 4 5" xfId="44934"/>
    <cellStyle name="Shade 2 3 2 2 5" xfId="12076"/>
    <cellStyle name="Shade 2 3 2 2 5 2" xfId="23105"/>
    <cellStyle name="Shade 2 3 2 2 5 3" xfId="20925"/>
    <cellStyle name="Shade 2 3 2 2 5 4" xfId="37767"/>
    <cellStyle name="Shade 2 3 2 2 5 5" xfId="46263"/>
    <cellStyle name="Shade 2 3 2 2 6" xfId="14908"/>
    <cellStyle name="Shade 2 3 2 2 6 2" xfId="20924"/>
    <cellStyle name="Shade 2 3 2 2 6 3" xfId="38095"/>
    <cellStyle name="Shade 2 3 2 2 6 4" xfId="47913"/>
    <cellStyle name="Shade 2 3 2 2 7" xfId="21568"/>
    <cellStyle name="Shade 2 3 2 2 8" xfId="46408"/>
    <cellStyle name="Shade 2 3 2 20" xfId="8646"/>
    <cellStyle name="Shade 2 3 2 20 2" xfId="10082"/>
    <cellStyle name="Shade 2 3 2 20 2 2" xfId="14319"/>
    <cellStyle name="Shade 2 3 2 20 2 2 2" xfId="23109"/>
    <cellStyle name="Shade 2 3 2 20 2 2 3" xfId="20921"/>
    <cellStyle name="Shade 2 3 2 20 2 2 4" xfId="34930"/>
    <cellStyle name="Shade 2 3 2 20 2 2 5" xfId="42774"/>
    <cellStyle name="Shade 2 3 2 20 2 3" xfId="17056"/>
    <cellStyle name="Shade 2 3 2 20 2 3 2" xfId="20920"/>
    <cellStyle name="Shade 2 3 2 20 2 3 3" xfId="37128"/>
    <cellStyle name="Shade 2 3 2 20 2 3 4" xfId="46068"/>
    <cellStyle name="Shade 2 3 2 20 2 4" xfId="20922"/>
    <cellStyle name="Shade 2 3 2 20 2 5" xfId="33511"/>
    <cellStyle name="Shade 2 3 2 20 2 6" xfId="41421"/>
    <cellStyle name="Shade 2 3 2 20 3" xfId="11639"/>
    <cellStyle name="Shade 2 3 2 20 3 2" xfId="23110"/>
    <cellStyle name="Shade 2 3 2 20 3 3" xfId="20919"/>
    <cellStyle name="Shade 2 3 2 20 3 4" xfId="32833"/>
    <cellStyle name="Shade 2 3 2 20 3 5" xfId="42466"/>
    <cellStyle name="Shade 2 3 2 20 4" xfId="12994"/>
    <cellStyle name="Shade 2 3 2 20 4 2" xfId="23111"/>
    <cellStyle name="Shade 2 3 2 20 4 3" xfId="20918"/>
    <cellStyle name="Shade 2 3 2 20 4 4" xfId="33014"/>
    <cellStyle name="Shade 2 3 2 20 4 5" xfId="45276"/>
    <cellStyle name="Shade 2 3 2 20 5" xfId="15826"/>
    <cellStyle name="Shade 2 3 2 20 5 2" xfId="20917"/>
    <cellStyle name="Shade 2 3 2 20 5 3" xfId="28096"/>
    <cellStyle name="Shade 2 3 2 20 5 4" xfId="45214"/>
    <cellStyle name="Shade 2 3 2 20 6" xfId="20923"/>
    <cellStyle name="Shade 2 3 2 20 7" xfId="27399"/>
    <cellStyle name="Shade 2 3 2 20 8" xfId="43064"/>
    <cellStyle name="Shade 2 3 2 21" xfId="8606"/>
    <cellStyle name="Shade 2 3 2 21 2" xfId="10042"/>
    <cellStyle name="Shade 2 3 2 21 2 2" xfId="14279"/>
    <cellStyle name="Shade 2 3 2 21 2 2 2" xfId="23113"/>
    <cellStyle name="Shade 2 3 2 21 2 2 3" xfId="20914"/>
    <cellStyle name="Shade 2 3 2 21 2 2 4" xfId="32733"/>
    <cellStyle name="Shade 2 3 2 21 2 2 5" xfId="46095"/>
    <cellStyle name="Shade 2 3 2 21 2 3" xfId="17016"/>
    <cellStyle name="Shade 2 3 2 21 2 3 2" xfId="20913"/>
    <cellStyle name="Shade 2 3 2 21 2 3 3" xfId="37148"/>
    <cellStyle name="Shade 2 3 2 21 2 3 4" xfId="43455"/>
    <cellStyle name="Shade 2 3 2 21 2 4" xfId="20915"/>
    <cellStyle name="Shade 2 3 2 21 2 5" xfId="32876"/>
    <cellStyle name="Shade 2 3 2 21 2 6" xfId="42319"/>
    <cellStyle name="Shade 2 3 2 21 3" xfId="11599"/>
    <cellStyle name="Shade 2 3 2 21 3 2" xfId="23115"/>
    <cellStyle name="Shade 2 3 2 21 3 3" xfId="20912"/>
    <cellStyle name="Shade 2 3 2 21 3 4" xfId="34086"/>
    <cellStyle name="Shade 2 3 2 21 3 5" xfId="47389"/>
    <cellStyle name="Shade 2 3 2 21 4" xfId="12954"/>
    <cellStyle name="Shade 2 3 2 21 4 2" xfId="23116"/>
    <cellStyle name="Shade 2 3 2 21 4 3" xfId="20911"/>
    <cellStyle name="Shade 2 3 2 21 4 4" xfId="38750"/>
    <cellStyle name="Shade 2 3 2 21 4 5" xfId="41695"/>
    <cellStyle name="Shade 2 3 2 21 5" xfId="15786"/>
    <cellStyle name="Shade 2 3 2 21 5 2" xfId="20910"/>
    <cellStyle name="Shade 2 3 2 21 5 3" xfId="26288"/>
    <cellStyle name="Shade 2 3 2 21 5 4" xfId="47499"/>
    <cellStyle name="Shade 2 3 2 21 6" xfId="20916"/>
    <cellStyle name="Shade 2 3 2 21 7" xfId="27383"/>
    <cellStyle name="Shade 2 3 2 21 8" xfId="46287"/>
    <cellStyle name="Shade 2 3 2 22" xfId="8595"/>
    <cellStyle name="Shade 2 3 2 22 2" xfId="10031"/>
    <cellStyle name="Shade 2 3 2 22 2 2" xfId="14268"/>
    <cellStyle name="Shade 2 3 2 22 2 2 2" xfId="23118"/>
    <cellStyle name="Shade 2 3 2 22 2 2 3" xfId="20907"/>
    <cellStyle name="Shade 2 3 2 22 2 2 4" xfId="37235"/>
    <cellStyle name="Shade 2 3 2 22 2 2 5" xfId="44873"/>
    <cellStyle name="Shade 2 3 2 22 2 3" xfId="17005"/>
    <cellStyle name="Shade 2 3 2 22 2 3 2" xfId="20906"/>
    <cellStyle name="Shade 2 3 2 22 2 3 3" xfId="36083"/>
    <cellStyle name="Shade 2 3 2 22 2 3 4" xfId="43187"/>
    <cellStyle name="Shade 2 3 2 22 2 4" xfId="20908"/>
    <cellStyle name="Shade 2 3 2 22 2 5" xfId="37306"/>
    <cellStyle name="Shade 2 3 2 22 2 6" xfId="44471"/>
    <cellStyle name="Shade 2 3 2 22 3" xfId="11588"/>
    <cellStyle name="Shade 2 3 2 22 3 2" xfId="23120"/>
    <cellStyle name="Shade 2 3 2 22 3 3" xfId="20905"/>
    <cellStyle name="Shade 2 3 2 22 3 4" xfId="34290"/>
    <cellStyle name="Shade 2 3 2 22 3 5" xfId="46067"/>
    <cellStyle name="Shade 2 3 2 22 4" xfId="12943"/>
    <cellStyle name="Shade 2 3 2 22 4 2" xfId="23121"/>
    <cellStyle name="Shade 2 3 2 22 4 3" xfId="20904"/>
    <cellStyle name="Shade 2 3 2 22 4 4" xfId="37811"/>
    <cellStyle name="Shade 2 3 2 22 4 5" xfId="40570"/>
    <cellStyle name="Shade 2 3 2 22 5" xfId="15775"/>
    <cellStyle name="Shade 2 3 2 22 5 2" xfId="20903"/>
    <cellStyle name="Shade 2 3 2 22 5 3" xfId="33952"/>
    <cellStyle name="Shade 2 3 2 22 5 4" xfId="42896"/>
    <cellStyle name="Shade 2 3 2 22 6" xfId="20909"/>
    <cellStyle name="Shade 2 3 2 22 7" xfId="27367"/>
    <cellStyle name="Shade 2 3 2 22 8" xfId="46497"/>
    <cellStyle name="Shade 2 3 2 23" xfId="8616"/>
    <cellStyle name="Shade 2 3 2 23 2" xfId="10052"/>
    <cellStyle name="Shade 2 3 2 23 2 2" xfId="14289"/>
    <cellStyle name="Shade 2 3 2 23 2 2 2" xfId="23124"/>
    <cellStyle name="Shade 2 3 2 23 2 2 3" xfId="20900"/>
    <cellStyle name="Shade 2 3 2 23 2 2 4" xfId="34111"/>
    <cellStyle name="Shade 2 3 2 23 2 2 5" xfId="44626"/>
    <cellStyle name="Shade 2 3 2 23 2 3" xfId="17026"/>
    <cellStyle name="Shade 2 3 2 23 2 3 2" xfId="20899"/>
    <cellStyle name="Shade 2 3 2 23 2 3 3" xfId="33964"/>
    <cellStyle name="Shade 2 3 2 23 2 3 4" xfId="47681"/>
    <cellStyle name="Shade 2 3 2 23 2 4" xfId="20901"/>
    <cellStyle name="Shade 2 3 2 23 2 5" xfId="34186"/>
    <cellStyle name="Shade 2 3 2 23 2 6" xfId="46571"/>
    <cellStyle name="Shade 2 3 2 23 3" xfId="11609"/>
    <cellStyle name="Shade 2 3 2 23 3 2" xfId="23125"/>
    <cellStyle name="Shade 2 3 2 23 3 3" xfId="20898"/>
    <cellStyle name="Shade 2 3 2 23 3 4" xfId="25364"/>
    <cellStyle name="Shade 2 3 2 23 3 5" xfId="48342"/>
    <cellStyle name="Shade 2 3 2 23 4" xfId="12964"/>
    <cellStyle name="Shade 2 3 2 23 4 2" xfId="23126"/>
    <cellStyle name="Shade 2 3 2 23 4 3" xfId="20897"/>
    <cellStyle name="Shade 2 3 2 23 4 4" xfId="35792"/>
    <cellStyle name="Shade 2 3 2 23 4 5" xfId="46024"/>
    <cellStyle name="Shade 2 3 2 23 5" xfId="15796"/>
    <cellStyle name="Shade 2 3 2 23 5 2" xfId="20896"/>
    <cellStyle name="Shade 2 3 2 23 5 3" xfId="38813"/>
    <cellStyle name="Shade 2 3 2 23 5 4" xfId="47910"/>
    <cellStyle name="Shade 2 3 2 23 6" xfId="20902"/>
    <cellStyle name="Shade 2 3 2 23 7" xfId="33458"/>
    <cellStyle name="Shade 2 3 2 23 8" xfId="47030"/>
    <cellStyle name="Shade 2 3 2 24" xfId="8492"/>
    <cellStyle name="Shade 2 3 2 24 2" xfId="9928"/>
    <cellStyle name="Shade 2 3 2 24 2 2" xfId="14165"/>
    <cellStyle name="Shade 2 3 2 24 2 2 2" xfId="23129"/>
    <cellStyle name="Shade 2 3 2 24 2 2 3" xfId="20893"/>
    <cellStyle name="Shade 2 3 2 24 2 2 4" xfId="36847"/>
    <cellStyle name="Shade 2 3 2 24 2 2 5" xfId="47532"/>
    <cellStyle name="Shade 2 3 2 24 2 3" xfId="16902"/>
    <cellStyle name="Shade 2 3 2 24 2 3 2" xfId="20892"/>
    <cellStyle name="Shade 2 3 2 24 2 3 3" xfId="22753"/>
    <cellStyle name="Shade 2 3 2 24 2 3 4" xfId="43512"/>
    <cellStyle name="Shade 2 3 2 24 2 4" xfId="20894"/>
    <cellStyle name="Shade 2 3 2 24 2 5" xfId="36927"/>
    <cellStyle name="Shade 2 3 2 24 2 6" xfId="45305"/>
    <cellStyle name="Shade 2 3 2 24 3" xfId="11485"/>
    <cellStyle name="Shade 2 3 2 24 3 2" xfId="23130"/>
    <cellStyle name="Shade 2 3 2 24 3 3" xfId="20891"/>
    <cellStyle name="Shade 2 3 2 24 3 4" xfId="35088"/>
    <cellStyle name="Shade 2 3 2 24 3 5" xfId="43291"/>
    <cellStyle name="Shade 2 3 2 24 4" xfId="12840"/>
    <cellStyle name="Shade 2 3 2 24 4 2" xfId="23131"/>
    <cellStyle name="Shade 2 3 2 24 4 3" xfId="20890"/>
    <cellStyle name="Shade 2 3 2 24 4 4" xfId="38243"/>
    <cellStyle name="Shade 2 3 2 24 4 5" xfId="43191"/>
    <cellStyle name="Shade 2 3 2 24 5" xfId="15672"/>
    <cellStyle name="Shade 2 3 2 24 5 2" xfId="20889"/>
    <cellStyle name="Shade 2 3 2 24 5 3" xfId="28019"/>
    <cellStyle name="Shade 2 3 2 24 5 4" xfId="46226"/>
    <cellStyle name="Shade 2 3 2 24 6" xfId="20895"/>
    <cellStyle name="Shade 2 3 2 24 7" xfId="36597"/>
    <cellStyle name="Shade 2 3 2 24 8" xfId="40576"/>
    <cellStyle name="Shade 2 3 2 25" xfId="10293"/>
    <cellStyle name="Shade 2 3 2 25 2" xfId="14530"/>
    <cellStyle name="Shade 2 3 2 25 2 2" xfId="23133"/>
    <cellStyle name="Shade 2 3 2 25 2 3" xfId="20887"/>
    <cellStyle name="Shade 2 3 2 25 2 4" xfId="35190"/>
    <cellStyle name="Shade 2 3 2 25 2 5" xfId="43042"/>
    <cellStyle name="Shade 2 3 2 25 3" xfId="17267"/>
    <cellStyle name="Shade 2 3 2 25 3 2" xfId="20886"/>
    <cellStyle name="Shade 2 3 2 25 3 3" xfId="37135"/>
    <cellStyle name="Shade 2 3 2 25 3 4" xfId="41201"/>
    <cellStyle name="Shade 2 3 2 25 4" xfId="20888"/>
    <cellStyle name="Shade 2 3 2 25 5" xfId="33884"/>
    <cellStyle name="Shade 2 3 2 25 6" xfId="46629"/>
    <cellStyle name="Shade 2 3 2 26" xfId="10296"/>
    <cellStyle name="Shade 2 3 2 26 2" xfId="14533"/>
    <cellStyle name="Shade 2 3 2 26 2 2" xfId="23135"/>
    <cellStyle name="Shade 2 3 2 26 2 3" xfId="20884"/>
    <cellStyle name="Shade 2 3 2 26 2 4" xfId="34668"/>
    <cellStyle name="Shade 2 3 2 26 2 5" xfId="46421"/>
    <cellStyle name="Shade 2 3 2 26 3" xfId="17270"/>
    <cellStyle name="Shade 2 3 2 26 3 2" xfId="20883"/>
    <cellStyle name="Shade 2 3 2 26 3 3" xfId="36614"/>
    <cellStyle name="Shade 2 3 2 26 3 4" xfId="44745"/>
    <cellStyle name="Shade 2 3 2 26 4" xfId="20885"/>
    <cellStyle name="Shade 2 3 2 26 5" xfId="33362"/>
    <cellStyle name="Shade 2 3 2 26 6" xfId="47274"/>
    <cellStyle name="Shade 2 3 2 27" xfId="10310"/>
    <cellStyle name="Shade 2 3 2 27 2" xfId="14547"/>
    <cellStyle name="Shade 2 3 2 27 2 2" xfId="23136"/>
    <cellStyle name="Shade 2 3 2 27 2 3" xfId="20881"/>
    <cellStyle name="Shade 2 3 2 27 2 4" xfId="33389"/>
    <cellStyle name="Shade 2 3 2 27 2 5" xfId="46188"/>
    <cellStyle name="Shade 2 3 2 27 3" xfId="17284"/>
    <cellStyle name="Shade 2 3 2 27 3 2" xfId="20880"/>
    <cellStyle name="Shade 2 3 2 27 3 3" xfId="33994"/>
    <cellStyle name="Shade 2 3 2 27 3 4" xfId="46102"/>
    <cellStyle name="Shade 2 3 2 27 4" xfId="20882"/>
    <cellStyle name="Shade 2 3 2 27 5" xfId="34151"/>
    <cellStyle name="Shade 2 3 2 27 6" xfId="46092"/>
    <cellStyle name="Shade 2 3 2 28" xfId="10452"/>
    <cellStyle name="Shade 2 3 2 28 2" xfId="23137"/>
    <cellStyle name="Shade 2 3 2 28 3" xfId="20879"/>
    <cellStyle name="Shade 2 3 2 28 4" xfId="37810"/>
    <cellStyle name="Shade 2 3 2 28 5" xfId="46702"/>
    <cellStyle name="Shade 2 3 2 29" xfId="10415"/>
    <cellStyle name="Shade 2 3 2 29 2" xfId="23138"/>
    <cellStyle name="Shade 2 3 2 29 3" xfId="20878"/>
    <cellStyle name="Shade 2 3 2 29 4" xfId="33184"/>
    <cellStyle name="Shade 2 3 2 29 5" xfId="43110"/>
    <cellStyle name="Shade 2 3 2 3" xfId="6844"/>
    <cellStyle name="Shade 2 3 2 3 2" xfId="9185"/>
    <cellStyle name="Shade 2 3 2 3 2 2" xfId="13440"/>
    <cellStyle name="Shade 2 3 2 3 2 2 2" xfId="23139"/>
    <cellStyle name="Shade 2 3 2 3 2 2 3" xfId="20875"/>
    <cellStyle name="Shade 2 3 2 3 2 2 4" xfId="37310"/>
    <cellStyle name="Shade 2 3 2 3 2 2 5" xfId="46063"/>
    <cellStyle name="Shade 2 3 2 3 2 3" xfId="16196"/>
    <cellStyle name="Shade 2 3 2 3 2 3 2" xfId="20874"/>
    <cellStyle name="Shade 2 3 2 3 2 3 3" xfId="32398"/>
    <cellStyle name="Shade 2 3 2 3 2 3 4" xfId="39159"/>
    <cellStyle name="Shade 2 3 2 3 2 4" xfId="20876"/>
    <cellStyle name="Shade 2 3 2 3 2 5" xfId="22551"/>
    <cellStyle name="Shade 2 3 2 3 2 6" xfId="40965"/>
    <cellStyle name="Shade 2 3 2 3 3" xfId="10760"/>
    <cellStyle name="Shade 2 3 2 3 3 2" xfId="23141"/>
    <cellStyle name="Shade 2 3 2 3 3 3" xfId="20873"/>
    <cellStyle name="Shade 2 3 2 3 3 4" xfId="34983"/>
    <cellStyle name="Shade 2 3 2 3 3 5" xfId="42117"/>
    <cellStyle name="Shade 2 3 2 3 4" xfId="12115"/>
    <cellStyle name="Shade 2 3 2 3 4 2" xfId="23142"/>
    <cellStyle name="Shade 2 3 2 3 4 3" xfId="20872"/>
    <cellStyle name="Shade 2 3 2 3 4 4" xfId="32840"/>
    <cellStyle name="Shade 2 3 2 3 4 5" xfId="40731"/>
    <cellStyle name="Shade 2 3 2 3 5" xfId="14947"/>
    <cellStyle name="Shade 2 3 2 3 5 2" xfId="20871"/>
    <cellStyle name="Shade 2 3 2 3 5 3" xfId="35932"/>
    <cellStyle name="Shade 2 3 2 3 5 4" xfId="42480"/>
    <cellStyle name="Shade 2 3 2 3 6" xfId="20877"/>
    <cellStyle name="Shade 2 3 2 3 7" xfId="24382"/>
    <cellStyle name="Shade 2 3 2 3 8" xfId="39459"/>
    <cellStyle name="Shade 2 3 2 4" xfId="6729"/>
    <cellStyle name="Shade 2 3 2 4 2" xfId="9070"/>
    <cellStyle name="Shade 2 3 2 4 2 2" xfId="13325"/>
    <cellStyle name="Shade 2 3 2 4 2 2 2" xfId="23144"/>
    <cellStyle name="Shade 2 3 2 4 2 2 3" xfId="20868"/>
    <cellStyle name="Shade 2 3 2 4 2 2 4" xfId="36647"/>
    <cellStyle name="Shade 2 3 2 4 2 2 5" xfId="46813"/>
    <cellStyle name="Shade 2 3 2 4 2 3" xfId="16098"/>
    <cellStyle name="Shade 2 3 2 4 2 3 2" xfId="20867"/>
    <cellStyle name="Shade 2 3 2 4 2 3 3" xfId="18159"/>
    <cellStyle name="Shade 2 3 2 4 2 3 4" xfId="40298"/>
    <cellStyle name="Shade 2 3 2 4 2 4" xfId="20869"/>
    <cellStyle name="Shade 2 3 2 4 2 5" xfId="25311"/>
    <cellStyle name="Shade 2 3 2 4 2 6" xfId="39173"/>
    <cellStyle name="Shade 2 3 2 4 3" xfId="10645"/>
    <cellStyle name="Shade 2 3 2 4 3 2" xfId="23145"/>
    <cellStyle name="Shade 2 3 2 4 3 3" xfId="20866"/>
    <cellStyle name="Shade 2 3 2 4 3 4" xfId="27872"/>
    <cellStyle name="Shade 2 3 2 4 3 5" xfId="45278"/>
    <cellStyle name="Shade 2 3 2 4 4" xfId="12000"/>
    <cellStyle name="Shade 2 3 2 4 4 2" xfId="23146"/>
    <cellStyle name="Shade 2 3 2 4 4 3" xfId="20865"/>
    <cellStyle name="Shade 2 3 2 4 4 4" xfId="35339"/>
    <cellStyle name="Shade 2 3 2 4 4 5" xfId="41203"/>
    <cellStyle name="Shade 2 3 2 4 5" xfId="14832"/>
    <cellStyle name="Shade 2 3 2 4 5 2" xfId="20864"/>
    <cellStyle name="Shade 2 3 2 4 5 3" xfId="36856"/>
    <cellStyle name="Shade 2 3 2 4 5 4" xfId="44556"/>
    <cellStyle name="Shade 2 3 2 4 6" xfId="20870"/>
    <cellStyle name="Shade 2 3 2 4 7" xfId="23682"/>
    <cellStyle name="Shade 2 3 2 4 8" xfId="39438"/>
    <cellStyle name="Shade 2 3 2 5" xfId="6657"/>
    <cellStyle name="Shade 2 3 2 5 2" xfId="8998"/>
    <cellStyle name="Shade 2 3 2 5 2 2" xfId="13253"/>
    <cellStyle name="Shade 2 3 2 5 2 2 2" xfId="23148"/>
    <cellStyle name="Shade 2 3 2 5 2 2 3" xfId="20861"/>
    <cellStyle name="Shade 2 3 2 5 2 2 4" xfId="35376"/>
    <cellStyle name="Shade 2 3 2 5 2 2 5" xfId="42832"/>
    <cellStyle name="Shade 2 3 2 5 2 3" xfId="16038"/>
    <cellStyle name="Shade 2 3 2 5 2 3 2" xfId="20860"/>
    <cellStyle name="Shade 2 3 2 5 2 3 3" xfId="21693"/>
    <cellStyle name="Shade 2 3 2 5 2 3 4" xfId="39678"/>
    <cellStyle name="Shade 2 3 2 5 2 4" xfId="20862"/>
    <cellStyle name="Shade 2 3 2 5 2 5" xfId="28358"/>
    <cellStyle name="Shade 2 3 2 5 2 6" xfId="48321"/>
    <cellStyle name="Shade 2 3 2 5 3" xfId="10573"/>
    <cellStyle name="Shade 2 3 2 5 3 2" xfId="23150"/>
    <cellStyle name="Shade 2 3 2 5 3 3" xfId="20859"/>
    <cellStyle name="Shade 2 3 2 5 3 4" xfId="27795"/>
    <cellStyle name="Shade 2 3 2 5 3 5" xfId="46781"/>
    <cellStyle name="Shade 2 3 2 5 4" xfId="11928"/>
    <cellStyle name="Shade 2 3 2 5 4 2" xfId="23151"/>
    <cellStyle name="Shade 2 3 2 5 4 3" xfId="20858"/>
    <cellStyle name="Shade 2 3 2 5 4 4" xfId="35174"/>
    <cellStyle name="Shade 2 3 2 5 4 5" xfId="44050"/>
    <cellStyle name="Shade 2 3 2 5 5" xfId="14760"/>
    <cellStyle name="Shade 2 3 2 5 5 2" xfId="20857"/>
    <cellStyle name="Shade 2 3 2 5 5 3" xfId="36697"/>
    <cellStyle name="Shade 2 3 2 5 5 4" xfId="42818"/>
    <cellStyle name="Shade 2 3 2 5 6" xfId="20863"/>
    <cellStyle name="Shade 2 3 2 5 7" xfId="22978"/>
    <cellStyle name="Shade 2 3 2 5 8" xfId="39638"/>
    <cellStyle name="Shade 2 3 2 6" xfId="6995"/>
    <cellStyle name="Shade 2 3 2 6 2" xfId="9336"/>
    <cellStyle name="Shade 2 3 2 6 2 2" xfId="13591"/>
    <cellStyle name="Shade 2 3 2 6 2 2 2" xfId="23153"/>
    <cellStyle name="Shade 2 3 2 6 2 2 3" xfId="20854"/>
    <cellStyle name="Shade 2 3 2 6 2 2 4" xfId="36414"/>
    <cellStyle name="Shade 2 3 2 6 2 2 5" xfId="43050"/>
    <cellStyle name="Shade 2 3 2 6 2 3" xfId="16335"/>
    <cellStyle name="Shade 2 3 2 6 2 3 2" xfId="20853"/>
    <cellStyle name="Shade 2 3 2 6 2 3 3" xfId="22291"/>
    <cellStyle name="Shade 2 3 2 6 2 3 4" xfId="39100"/>
    <cellStyle name="Shade 2 3 2 6 2 4" xfId="20855"/>
    <cellStyle name="Shade 2 3 2 6 2 5" xfId="26274"/>
    <cellStyle name="Shade 2 3 2 6 2 6" xfId="41506"/>
    <cellStyle name="Shade 2 3 2 6 3" xfId="10911"/>
    <cellStyle name="Shade 2 3 2 6 3 2" xfId="23154"/>
    <cellStyle name="Shade 2 3 2 6 3 3" xfId="20852"/>
    <cellStyle name="Shade 2 3 2 6 3 4" xfId="33556"/>
    <cellStyle name="Shade 2 3 2 6 3 5" xfId="43351"/>
    <cellStyle name="Shade 2 3 2 6 4" xfId="12266"/>
    <cellStyle name="Shade 2 3 2 6 4 2" xfId="23155"/>
    <cellStyle name="Shade 2 3 2 6 4 3" xfId="20851"/>
    <cellStyle name="Shade 2 3 2 6 4 4" xfId="36211"/>
    <cellStyle name="Shade 2 3 2 6 4 5" xfId="41715"/>
    <cellStyle name="Shade 2 3 2 6 5" xfId="15098"/>
    <cellStyle name="Shade 2 3 2 6 5 2" xfId="20850"/>
    <cellStyle name="Shade 2 3 2 6 5 3" xfId="34022"/>
    <cellStyle name="Shade 2 3 2 6 5 4" xfId="43524"/>
    <cellStyle name="Shade 2 3 2 6 6" xfId="20856"/>
    <cellStyle name="Shade 2 3 2 6 7" xfId="24026"/>
    <cellStyle name="Shade 2 3 2 6 8" xfId="39024"/>
    <cellStyle name="Shade 2 3 2 7" xfId="6937"/>
    <cellStyle name="Shade 2 3 2 7 2" xfId="9278"/>
    <cellStyle name="Shade 2 3 2 7 2 2" xfId="13533"/>
    <cellStyle name="Shade 2 3 2 7 2 2 2" xfId="23157"/>
    <cellStyle name="Shade 2 3 2 7 2 2 3" xfId="20847"/>
    <cellStyle name="Shade 2 3 2 7 2 2 4" xfId="38148"/>
    <cellStyle name="Shade 2 3 2 7 2 2 5" xfId="45425"/>
    <cellStyle name="Shade 2 3 2 7 2 3" xfId="16283"/>
    <cellStyle name="Shade 2 3 2 7 2 3 2" xfId="20846"/>
    <cellStyle name="Shade 2 3 2 7 2 3 3" xfId="32058"/>
    <cellStyle name="Shade 2 3 2 7 2 3 4" xfId="44482"/>
    <cellStyle name="Shade 2 3 2 7 2 4" xfId="20848"/>
    <cellStyle name="Shade 2 3 2 7 2 5" xfId="23640"/>
    <cellStyle name="Shade 2 3 2 7 2 6" xfId="39191"/>
    <cellStyle name="Shade 2 3 2 7 3" xfId="10853"/>
    <cellStyle name="Shade 2 3 2 7 3 2" xfId="23158"/>
    <cellStyle name="Shade 2 3 2 7 3 3" xfId="20845"/>
    <cellStyle name="Shade 2 3 2 7 3 4" xfId="36787"/>
    <cellStyle name="Shade 2 3 2 7 3 5" xfId="46053"/>
    <cellStyle name="Shade 2 3 2 7 4" xfId="12208"/>
    <cellStyle name="Shade 2 3 2 7 4 2" xfId="23159"/>
    <cellStyle name="Shade 2 3 2 7 4 3" xfId="20844"/>
    <cellStyle name="Shade 2 3 2 7 4 4" xfId="37877"/>
    <cellStyle name="Shade 2 3 2 7 4 5" xfId="43777"/>
    <cellStyle name="Shade 2 3 2 7 5" xfId="15040"/>
    <cellStyle name="Shade 2 3 2 7 5 2" xfId="20843"/>
    <cellStyle name="Shade 2 3 2 7 5 3" xfId="32547"/>
    <cellStyle name="Shade 2 3 2 7 5 4" xfId="47945"/>
    <cellStyle name="Shade 2 3 2 7 6" xfId="20849"/>
    <cellStyle name="Shade 2 3 2 7 7" xfId="22603"/>
    <cellStyle name="Shade 2 3 2 7 8" xfId="40317"/>
    <cellStyle name="Shade 2 3 2 8" xfId="6750"/>
    <cellStyle name="Shade 2 3 2 8 2" xfId="9091"/>
    <cellStyle name="Shade 2 3 2 8 2 2" xfId="13346"/>
    <cellStyle name="Shade 2 3 2 8 2 2 2" xfId="23160"/>
    <cellStyle name="Shade 2 3 2 8 2 2 3" xfId="20840"/>
    <cellStyle name="Shade 2 3 2 8 2 2 4" xfId="37473"/>
    <cellStyle name="Shade 2 3 2 8 2 2 5" xfId="41651"/>
    <cellStyle name="Shade 2 3 2 8 2 3" xfId="16118"/>
    <cellStyle name="Shade 2 3 2 8 2 3 2" xfId="20839"/>
    <cellStyle name="Shade 2 3 2 8 2 3 3" xfId="24113"/>
    <cellStyle name="Shade 2 3 2 8 2 3 4" xfId="40225"/>
    <cellStyle name="Shade 2 3 2 8 2 4" xfId="20841"/>
    <cellStyle name="Shade 2 3 2 8 2 5" xfId="21663"/>
    <cellStyle name="Shade 2 3 2 8 2 6" xfId="41015"/>
    <cellStyle name="Shade 2 3 2 8 3" xfId="10666"/>
    <cellStyle name="Shade 2 3 2 8 3 2" xfId="23161"/>
    <cellStyle name="Shade 2 3 2 8 3 3" xfId="20838"/>
    <cellStyle name="Shade 2 3 2 8 3 4" xfId="37174"/>
    <cellStyle name="Shade 2 3 2 8 3 5" xfId="43352"/>
    <cellStyle name="Shade 2 3 2 8 4" xfId="12021"/>
    <cellStyle name="Shade 2 3 2 8 4 2" xfId="23162"/>
    <cellStyle name="Shade 2 3 2 8 4 3" xfId="20837"/>
    <cellStyle name="Shade 2 3 2 8 4 4" xfId="37281"/>
    <cellStyle name="Shade 2 3 2 8 4 5" xfId="46953"/>
    <cellStyle name="Shade 2 3 2 8 5" xfId="14853"/>
    <cellStyle name="Shade 2 3 2 8 5 2" xfId="20836"/>
    <cellStyle name="Shade 2 3 2 8 5 3" xfId="38458"/>
    <cellStyle name="Shade 2 3 2 8 5 4" xfId="47359"/>
    <cellStyle name="Shade 2 3 2 8 6" xfId="20842"/>
    <cellStyle name="Shade 2 3 2 8 7" xfId="23700"/>
    <cellStyle name="Shade 2 3 2 8 8" xfId="39397"/>
    <cellStyle name="Shade 2 3 2 9" xfId="7002"/>
    <cellStyle name="Shade 2 3 2 9 2" xfId="9343"/>
    <cellStyle name="Shade 2 3 2 9 2 2" xfId="13598"/>
    <cellStyle name="Shade 2 3 2 9 2 2 2" xfId="23163"/>
    <cellStyle name="Shade 2 3 2 9 2 2 3" xfId="20833"/>
    <cellStyle name="Shade 2 3 2 9 2 2 4" xfId="33568"/>
    <cellStyle name="Shade 2 3 2 9 2 2 5" xfId="45307"/>
    <cellStyle name="Shade 2 3 2 9 2 3" xfId="16341"/>
    <cellStyle name="Shade 2 3 2 9 2 3 2" xfId="20832"/>
    <cellStyle name="Shade 2 3 2 9 2 3 3" xfId="22095"/>
    <cellStyle name="Shade 2 3 2 9 2 3 4" xfId="39731"/>
    <cellStyle name="Shade 2 3 2 9 2 4" xfId="20834"/>
    <cellStyle name="Shade 2 3 2 9 2 5" xfId="35557"/>
    <cellStyle name="Shade 2 3 2 9 2 6" xfId="47997"/>
    <cellStyle name="Shade 2 3 2 9 3" xfId="10918"/>
    <cellStyle name="Shade 2 3 2 9 3 2" xfId="23164"/>
    <cellStyle name="Shade 2 3 2 9 3 3" xfId="20831"/>
    <cellStyle name="Shade 2 3 2 9 3 4" xfId="32514"/>
    <cellStyle name="Shade 2 3 2 9 3 5" xfId="44622"/>
    <cellStyle name="Shade 2 3 2 9 4" xfId="12273"/>
    <cellStyle name="Shade 2 3 2 9 4 2" xfId="23165"/>
    <cellStyle name="Shade 2 3 2 9 4 3" xfId="20830"/>
    <cellStyle name="Shade 2 3 2 9 4 4" xfId="38538"/>
    <cellStyle name="Shade 2 3 2 9 4 5" xfId="46696"/>
    <cellStyle name="Shade 2 3 2 9 5" xfId="15105"/>
    <cellStyle name="Shade 2 3 2 9 5 2" xfId="20829"/>
    <cellStyle name="Shade 2 3 2 9 5 3" xfId="33754"/>
    <cellStyle name="Shade 2 3 2 9 5 4" xfId="46187"/>
    <cellStyle name="Shade 2 3 2 9 6" xfId="20835"/>
    <cellStyle name="Shade 2 3 2 9 7" xfId="24334"/>
    <cellStyle name="Shade 2 3 2 9 8" xfId="41035"/>
    <cellStyle name="Shade 2 3 20" xfId="8526"/>
    <cellStyle name="Shade 2 3 20 2" xfId="9962"/>
    <cellStyle name="Shade 2 3 20 2 2" xfId="14199"/>
    <cellStyle name="Shade 2 3 20 2 2 2" xfId="23166"/>
    <cellStyle name="Shade 2 3 20 2 2 3" xfId="20826"/>
    <cellStyle name="Shade 2 3 20 2 2 4" xfId="33548"/>
    <cellStyle name="Shade 2 3 20 2 2 5" xfId="46344"/>
    <cellStyle name="Shade 2 3 20 2 3" xfId="16936"/>
    <cellStyle name="Shade 2 3 20 2 3 2" xfId="20825"/>
    <cellStyle name="Shade 2 3 20 2 3 3" xfId="38829"/>
    <cellStyle name="Shade 2 3 20 2 3 4" xfId="44339"/>
    <cellStyle name="Shade 2 3 20 2 4" xfId="20827"/>
    <cellStyle name="Shade 2 3 20 2 5" xfId="35237"/>
    <cellStyle name="Shade 2 3 20 2 6" xfId="41297"/>
    <cellStyle name="Shade 2 3 20 3" xfId="11519"/>
    <cellStyle name="Shade 2 3 20 3 2" xfId="23167"/>
    <cellStyle name="Shade 2 3 20 3 3" xfId="20824"/>
    <cellStyle name="Shade 2 3 20 3 4" xfId="37315"/>
    <cellStyle name="Shade 2 3 20 3 5" xfId="41526"/>
    <cellStyle name="Shade 2 3 20 4" xfId="12874"/>
    <cellStyle name="Shade 2 3 20 4 2" xfId="23168"/>
    <cellStyle name="Shade 2 3 20 4 3" xfId="20823"/>
    <cellStyle name="Shade 2 3 20 4 4" xfId="34451"/>
    <cellStyle name="Shade 2 3 20 4 5" xfId="41492"/>
    <cellStyle name="Shade 2 3 20 5" xfId="15706"/>
    <cellStyle name="Shade 2 3 20 5 2" xfId="20822"/>
    <cellStyle name="Shade 2 3 20 5 3" xfId="28056"/>
    <cellStyle name="Shade 2 3 20 5 4" xfId="45603"/>
    <cellStyle name="Shade 2 3 20 6" xfId="20828"/>
    <cellStyle name="Shade 2 3 20 7" xfId="27249"/>
    <cellStyle name="Shade 2 3 20 8" xfId="48178"/>
    <cellStyle name="Shade 2 3 21" xfId="8479"/>
    <cellStyle name="Shade 2 3 21 2" xfId="9915"/>
    <cellStyle name="Shade 2 3 21 2 2" xfId="14152"/>
    <cellStyle name="Shade 2 3 21 2 2 2" xfId="23169"/>
    <cellStyle name="Shade 2 3 21 2 2 3" xfId="20819"/>
    <cellStyle name="Shade 2 3 21 2 2 4" xfId="33820"/>
    <cellStyle name="Shade 2 3 21 2 2 5" xfId="42305"/>
    <cellStyle name="Shade 2 3 21 2 3" xfId="16889"/>
    <cellStyle name="Shade 2 3 21 2 3 2" xfId="20818"/>
    <cellStyle name="Shade 2 3 21 2 3 3" xfId="23772"/>
    <cellStyle name="Shade 2 3 21 2 3 4" xfId="39510"/>
    <cellStyle name="Shade 2 3 21 2 4" xfId="20820"/>
    <cellStyle name="Shade 2 3 21 2 5" xfId="36656"/>
    <cellStyle name="Shade 2 3 21 2 6" xfId="42268"/>
    <cellStyle name="Shade 2 3 21 3" xfId="11472"/>
    <cellStyle name="Shade 2 3 21 3 2" xfId="23170"/>
    <cellStyle name="Shade 2 3 21 3 3" xfId="20817"/>
    <cellStyle name="Shade 2 3 21 3 4" xfId="37563"/>
    <cellStyle name="Shade 2 3 21 3 5" xfId="43725"/>
    <cellStyle name="Shade 2 3 21 4" xfId="12827"/>
    <cellStyle name="Shade 2 3 21 4 2" xfId="23171"/>
    <cellStyle name="Shade 2 3 21 4 3" xfId="20816"/>
    <cellStyle name="Shade 2 3 21 4 4" xfId="35803"/>
    <cellStyle name="Shade 2 3 21 4 5" xfId="46831"/>
    <cellStyle name="Shade 2 3 21 5" xfId="15659"/>
    <cellStyle name="Shade 2 3 21 5 2" xfId="20815"/>
    <cellStyle name="Shade 2 3 21 5 3" xfId="26337"/>
    <cellStyle name="Shade 2 3 21 5 4" xfId="44870"/>
    <cellStyle name="Shade 2 3 21 6" xfId="20821"/>
    <cellStyle name="Shade 2 3 21 7" xfId="34516"/>
    <cellStyle name="Shade 2 3 21 8" xfId="44030"/>
    <cellStyle name="Shade 2 3 22" xfId="8636"/>
    <cellStyle name="Shade 2 3 22 2" xfId="10072"/>
    <cellStyle name="Shade 2 3 22 2 2" xfId="14309"/>
    <cellStyle name="Shade 2 3 22 2 2 2" xfId="23172"/>
    <cellStyle name="Shade 2 3 22 2 2 3" xfId="20812"/>
    <cellStyle name="Shade 2 3 22 2 2 4" xfId="36307"/>
    <cellStyle name="Shade 2 3 22 2 2 5" xfId="46458"/>
    <cellStyle name="Shade 2 3 22 2 3" xfId="17046"/>
    <cellStyle name="Shade 2 3 22 2 3 2" xfId="20811"/>
    <cellStyle name="Shade 2 3 22 2 3 3" xfId="35048"/>
    <cellStyle name="Shade 2 3 22 2 3 4" xfId="42565"/>
    <cellStyle name="Shade 2 3 22 2 4" xfId="20813"/>
    <cellStyle name="Shade 2 3 22 2 5" xfId="36878"/>
    <cellStyle name="Shade 2 3 22 2 6" xfId="44711"/>
    <cellStyle name="Shade 2 3 22 3" xfId="11629"/>
    <cellStyle name="Shade 2 3 22 3 2" xfId="23173"/>
    <cellStyle name="Shade 2 3 22 3 3" xfId="20810"/>
    <cellStyle name="Shade 2 3 22 3 4" xfId="37401"/>
    <cellStyle name="Shade 2 3 22 3 5" xfId="43237"/>
    <cellStyle name="Shade 2 3 22 4" xfId="12984"/>
    <cellStyle name="Shade 2 3 22 4 2" xfId="23174"/>
    <cellStyle name="Shade 2 3 22 4 3" xfId="20809"/>
    <cellStyle name="Shade 2 3 22 4 4" xfId="36381"/>
    <cellStyle name="Shade 2 3 22 4 5" xfId="45982"/>
    <cellStyle name="Shade 2 3 22 5" xfId="15816"/>
    <cellStyle name="Shade 2 3 22 5 2" xfId="20808"/>
    <cellStyle name="Shade 2 3 22 5 3" xfId="28088"/>
    <cellStyle name="Shade 2 3 22 5 4" xfId="46565"/>
    <cellStyle name="Shade 2 3 22 6" xfId="20814"/>
    <cellStyle name="Shade 2 3 22 7" xfId="36600"/>
    <cellStyle name="Shade 2 3 22 8" xfId="46172"/>
    <cellStyle name="Shade 2 3 23" xfId="8436"/>
    <cellStyle name="Shade 2 3 23 2" xfId="9872"/>
    <cellStyle name="Shade 2 3 23 2 2" xfId="14109"/>
    <cellStyle name="Shade 2 3 23 2 2 2" xfId="23175"/>
    <cellStyle name="Shade 2 3 23 2 2 3" xfId="20805"/>
    <cellStyle name="Shade 2 3 23 2 2 4" xfId="36433"/>
    <cellStyle name="Shade 2 3 23 2 2 5" xfId="45472"/>
    <cellStyle name="Shade 2 3 23 2 3" xfId="16846"/>
    <cellStyle name="Shade 2 3 23 2 3 2" xfId="20804"/>
    <cellStyle name="Shade 2 3 23 2 3 3" xfId="23413"/>
    <cellStyle name="Shade 2 3 23 2 3 4" xfId="40329"/>
    <cellStyle name="Shade 2 3 23 2 4" xfId="20806"/>
    <cellStyle name="Shade 2 3 23 2 5" xfId="36542"/>
    <cellStyle name="Shade 2 3 23 2 6" xfId="42152"/>
    <cellStyle name="Shade 2 3 23 3" xfId="11429"/>
    <cellStyle name="Shade 2 3 23 3 2" xfId="23176"/>
    <cellStyle name="Shade 2 3 23 3 3" xfId="20803"/>
    <cellStyle name="Shade 2 3 23 3 4" xfId="34636"/>
    <cellStyle name="Shade 2 3 23 3 5" xfId="45339"/>
    <cellStyle name="Shade 2 3 23 4" xfId="12784"/>
    <cellStyle name="Shade 2 3 23 4 2" xfId="23177"/>
    <cellStyle name="Shade 2 3 23 4 3" xfId="20802"/>
    <cellStyle name="Shade 2 3 23 4 4" xfId="33886"/>
    <cellStyle name="Shade 2 3 23 4 5" xfId="41939"/>
    <cellStyle name="Shade 2 3 23 5" xfId="15616"/>
    <cellStyle name="Shade 2 3 23 5 2" xfId="20801"/>
    <cellStyle name="Shade 2 3 23 5 3" xfId="37294"/>
    <cellStyle name="Shade 2 3 23 5 4" xfId="46767"/>
    <cellStyle name="Shade 2 3 23 6" xfId="20807"/>
    <cellStyle name="Shade 2 3 23 7" xfId="33453"/>
    <cellStyle name="Shade 2 3 23 8" xfId="42337"/>
    <cellStyle name="Shade 2 3 24" xfId="8467"/>
    <cellStyle name="Shade 2 3 24 2" xfId="9903"/>
    <cellStyle name="Shade 2 3 24 2 2" xfId="14140"/>
    <cellStyle name="Shade 2 3 24 2 2 2" xfId="23178"/>
    <cellStyle name="Shade 2 3 24 2 2 3" xfId="20798"/>
    <cellStyle name="Shade 2 3 24 2 2 4" xfId="33616"/>
    <cellStyle name="Shade 2 3 24 2 2 5" xfId="41393"/>
    <cellStyle name="Shade 2 3 24 2 3" xfId="16877"/>
    <cellStyle name="Shade 2 3 24 2 3 2" xfId="20797"/>
    <cellStyle name="Shade 2 3 24 2 3 3" xfId="22119"/>
    <cellStyle name="Shade 2 3 24 2 3 4" xfId="43166"/>
    <cellStyle name="Shade 2 3 24 2 4" xfId="20799"/>
    <cellStyle name="Shade 2 3 24 2 5" xfId="33696"/>
    <cellStyle name="Shade 2 3 24 2 6" xfId="43442"/>
    <cellStyle name="Shade 2 3 24 3" xfId="11460"/>
    <cellStyle name="Shade 2 3 24 3 2" xfId="23179"/>
    <cellStyle name="Shade 2 3 24 3 3" xfId="20796"/>
    <cellStyle name="Shade 2 3 24 3 4" xfId="37370"/>
    <cellStyle name="Shade 2 3 24 3 5" xfId="42974"/>
    <cellStyle name="Shade 2 3 24 4" xfId="12815"/>
    <cellStyle name="Shade 2 3 24 4 2" xfId="23180"/>
    <cellStyle name="Shade 2 3 24 4 3" xfId="20795"/>
    <cellStyle name="Shade 2 3 24 4 4" xfId="35938"/>
    <cellStyle name="Shade 2 3 24 4 5" xfId="41397"/>
    <cellStyle name="Shade 2 3 24 5" xfId="15647"/>
    <cellStyle name="Shade 2 3 24 5 2" xfId="20794"/>
    <cellStyle name="Shade 2 3 24 5 3" xfId="27984"/>
    <cellStyle name="Shade 2 3 24 5 4" xfId="41588"/>
    <cellStyle name="Shade 2 3 24 6" xfId="20800"/>
    <cellStyle name="Shade 2 3 24 7" xfId="37162"/>
    <cellStyle name="Shade 2 3 24 8" xfId="44376"/>
    <cellStyle name="Shade 2 3 25" xfId="8586"/>
    <cellStyle name="Shade 2 3 25 2" xfId="10022"/>
    <cellStyle name="Shade 2 3 25 2 2" xfId="14259"/>
    <cellStyle name="Shade 2 3 25 2 2 2" xfId="23181"/>
    <cellStyle name="Shade 2 3 25 2 2 3" xfId="20791"/>
    <cellStyle name="Shade 2 3 25 2 2 4" xfId="33506"/>
    <cellStyle name="Shade 2 3 25 2 2 5" xfId="45817"/>
    <cellStyle name="Shade 2 3 25 2 3" xfId="16996"/>
    <cellStyle name="Shade 2 3 25 2 3 2" xfId="20790"/>
    <cellStyle name="Shade 2 3 25 2 3 3" xfId="35545"/>
    <cellStyle name="Shade 2 3 25 2 3 4" xfId="46324"/>
    <cellStyle name="Shade 2 3 25 2 4" xfId="20792"/>
    <cellStyle name="Shade 2 3 25 2 5" xfId="33577"/>
    <cellStyle name="Shade 2 3 25 2 6" xfId="43051"/>
    <cellStyle name="Shade 2 3 25 3" xfId="11579"/>
    <cellStyle name="Shade 2 3 25 3 2" xfId="23182"/>
    <cellStyle name="Shade 2 3 25 3 3" xfId="20789"/>
    <cellStyle name="Shade 2 3 25 3 4" xfId="38244"/>
    <cellStyle name="Shade 2 3 25 3 5" xfId="44291"/>
    <cellStyle name="Shade 2 3 25 4" xfId="12934"/>
    <cellStyle name="Shade 2 3 25 4 2" xfId="23183"/>
    <cellStyle name="Shade 2 3 25 4 3" xfId="20788"/>
    <cellStyle name="Shade 2 3 25 4 4" xfId="32732"/>
    <cellStyle name="Shade 2 3 25 4 5" xfId="42658"/>
    <cellStyle name="Shade 2 3 25 5" xfId="15766"/>
    <cellStyle name="Shade 2 3 25 5 2" xfId="20787"/>
    <cellStyle name="Shade 2 3 25 5 3" xfId="34513"/>
    <cellStyle name="Shade 2 3 25 5 4" xfId="43217"/>
    <cellStyle name="Shade 2 3 25 6" xfId="20793"/>
    <cellStyle name="Shade 2 3 25 7" xfId="27350"/>
    <cellStyle name="Shade 2 3 25 8" xfId="40489"/>
    <cellStyle name="Shade 2 3 26" xfId="10279"/>
    <cellStyle name="Shade 2 3 26 2" xfId="14516"/>
    <cellStyle name="Shade 2 3 26 2 2" xfId="23184"/>
    <cellStyle name="Shade 2 3 26 2 3" xfId="20785"/>
    <cellStyle name="Shade 2 3 26 2 4" xfId="37248"/>
    <cellStyle name="Shade 2 3 26 2 5" xfId="45157"/>
    <cellStyle name="Shade 2 3 26 3" xfId="17253"/>
    <cellStyle name="Shade 2 3 26 3 2" xfId="20784"/>
    <cellStyle name="Shade 2 3 26 3 3" xfId="32182"/>
    <cellStyle name="Shade 2 3 26 3 4" xfId="45421"/>
    <cellStyle name="Shade 2 3 26 4" xfId="20786"/>
    <cellStyle name="Shade 2 3 26 5" xfId="35166"/>
    <cellStyle name="Shade 2 3 26 6" xfId="43809"/>
    <cellStyle name="Shade 2 3 27" xfId="10263"/>
    <cellStyle name="Shade 2 3 27 2" xfId="14500"/>
    <cellStyle name="Shade 2 3 27 2 2" xfId="23185"/>
    <cellStyle name="Shade 2 3 27 2 3" xfId="20782"/>
    <cellStyle name="Shade 2 3 27 2 4" xfId="36365"/>
    <cellStyle name="Shade 2 3 27 2 5" xfId="41456"/>
    <cellStyle name="Shade 2 3 27 3" xfId="17237"/>
    <cellStyle name="Shade 2 3 27 3 2" xfId="20781"/>
    <cellStyle name="Shade 2 3 27 3 3" xfId="33971"/>
    <cellStyle name="Shade 2 3 27 3 4" xfId="47456"/>
    <cellStyle name="Shade 2 3 27 4" xfId="20783"/>
    <cellStyle name="Shade 2 3 27 5" xfId="32486"/>
    <cellStyle name="Shade 2 3 27 6" xfId="45853"/>
    <cellStyle name="Shade 2 3 28" xfId="10311"/>
    <cellStyle name="Shade 2 3 28 2" xfId="14548"/>
    <cellStyle name="Shade 2 3 28 2 2" xfId="23186"/>
    <cellStyle name="Shade 2 3 28 2 3" xfId="20779"/>
    <cellStyle name="Shade 2 3 28 2 4" xfId="36553"/>
    <cellStyle name="Shade 2 3 28 2 5" xfId="44827"/>
    <cellStyle name="Shade 2 3 28 3" xfId="17285"/>
    <cellStyle name="Shade 2 3 28 3 2" xfId="20778"/>
    <cellStyle name="Shade 2 3 28 3 3" xfId="37157"/>
    <cellStyle name="Shade 2 3 28 3 4" xfId="40851"/>
    <cellStyle name="Shade 2 3 28 4" xfId="20780"/>
    <cellStyle name="Shade 2 3 28 5" xfId="32570"/>
    <cellStyle name="Shade 2 3 28 6" xfId="42126"/>
    <cellStyle name="Shade 2 3 29" xfId="10434"/>
    <cellStyle name="Shade 2 3 29 2" xfId="23188"/>
    <cellStyle name="Shade 2 3 29 3" xfId="20777"/>
    <cellStyle name="Shade 2 3 29 4" xfId="38471"/>
    <cellStyle name="Shade 2 3 29 5" xfId="46139"/>
    <cellStyle name="Shade 2 3 3" xfId="6713"/>
    <cellStyle name="Shade 2 3 3 2" xfId="10185"/>
    <cellStyle name="Shade 2 3 3 2 2" xfId="11742"/>
    <cellStyle name="Shade 2 3 3 2 2 2" xfId="23189"/>
    <cellStyle name="Shade 2 3 3 2 2 3" xfId="20775"/>
    <cellStyle name="Shade 2 3 3 2 2 4" xfId="36134"/>
    <cellStyle name="Shade 2 3 3 2 2 5" xfId="41295"/>
    <cellStyle name="Shade 2 3 3 2 3" xfId="14422"/>
    <cellStyle name="Shade 2 3 3 2 3 2" xfId="23190"/>
    <cellStyle name="Shade 2 3 3 2 3 3" xfId="20774"/>
    <cellStyle name="Shade 2 3 3 2 3 4" xfId="35077"/>
    <cellStyle name="Shade 2 3 3 2 3 5" xfId="46163"/>
    <cellStyle name="Shade 2 3 3 2 4" xfId="17159"/>
    <cellStyle name="Shade 2 3 3 2 4 2" xfId="20773"/>
    <cellStyle name="Shade 2 3 3 2 4 3" xfId="37686"/>
    <cellStyle name="Shade 2 3 3 2 4 4" xfId="45264"/>
    <cellStyle name="Shade 2 3 3 2 5" xfId="20776"/>
    <cellStyle name="Shade 2 3 3 2 6" xfId="32714"/>
    <cellStyle name="Shade 2 3 3 2 7" xfId="43693"/>
    <cellStyle name="Shade 2 3 3 3" xfId="9054"/>
    <cellStyle name="Shade 2 3 3 3 2" xfId="13309"/>
    <cellStyle name="Shade 2 3 3 3 2 2" xfId="23193"/>
    <cellStyle name="Shade 2 3 3 3 2 3" xfId="20772"/>
    <cellStyle name="Shade 2 3 3 3 2 4" xfId="35943"/>
    <cellStyle name="Shade 2 3 3 3 2 5" xfId="44880"/>
    <cellStyle name="Shade 2 3 3 3 3" xfId="14632"/>
    <cellStyle name="Shade 2 3 3 3 3 2" xfId="23194"/>
    <cellStyle name="Shade 2 3 3 3 3 3" xfId="20771"/>
    <cellStyle name="Shade 2 3 3 3 3 4" xfId="38125"/>
    <cellStyle name="Shade 2 3 3 3 3 5" xfId="48303"/>
    <cellStyle name="Shade 2 3 3 3 4" xfId="23192"/>
    <cellStyle name="Shade 2 3 3 4" xfId="10629"/>
    <cellStyle name="Shade 2 3 3 4 2" xfId="23195"/>
    <cellStyle name="Shade 2 3 3 4 3" xfId="20770"/>
    <cellStyle name="Shade 2 3 3 4 4" xfId="26117"/>
    <cellStyle name="Shade 2 3 3 4 5" xfId="42949"/>
    <cellStyle name="Shade 2 3 3 5" xfId="11984"/>
    <cellStyle name="Shade 2 3 3 5 2" xfId="23196"/>
    <cellStyle name="Shade 2 3 3 5 3" xfId="20769"/>
    <cellStyle name="Shade 2 3 3 5 4" xfId="32646"/>
    <cellStyle name="Shade 2 3 3 5 5" xfId="48471"/>
    <cellStyle name="Shade 2 3 3 6" xfId="14816"/>
    <cellStyle name="Shade 2 3 3 6 2" xfId="20768"/>
    <cellStyle name="Shade 2 3 3 6 3" xfId="37354"/>
    <cellStyle name="Shade 2 3 3 6 4" xfId="44890"/>
    <cellStyle name="Shade 2 3 3 7" xfId="21763"/>
    <cellStyle name="Shade 2 3 3 8" xfId="39270"/>
    <cellStyle name="Shade 2 3 30" xfId="10426"/>
    <cellStyle name="Shade 2 3 30 2" xfId="23197"/>
    <cellStyle name="Shade 2 3 30 3" xfId="20767"/>
    <cellStyle name="Shade 2 3 30 4" xfId="32981"/>
    <cellStyle name="Shade 2 3 30 5" xfId="43265"/>
    <cellStyle name="Shade 2 3 4" xfId="6911"/>
    <cellStyle name="Shade 2 3 4 2" xfId="9252"/>
    <cellStyle name="Shade 2 3 4 2 2" xfId="13507"/>
    <cellStyle name="Shade 2 3 4 2 2 2" xfId="23198"/>
    <cellStyle name="Shade 2 3 4 2 2 3" xfId="20764"/>
    <cellStyle name="Shade 2 3 4 2 2 4" xfId="36388"/>
    <cellStyle name="Shade 2 3 4 2 2 5" xfId="48479"/>
    <cellStyle name="Shade 2 3 4 2 3" xfId="16257"/>
    <cellStyle name="Shade 2 3 4 2 3 2" xfId="20763"/>
    <cellStyle name="Shade 2 3 4 2 3 3" xfId="22144"/>
    <cellStyle name="Shade 2 3 4 2 3 4" xfId="46993"/>
    <cellStyle name="Shade 2 3 4 2 4" xfId="20765"/>
    <cellStyle name="Shade 2 3 4 2 5" xfId="22646"/>
    <cellStyle name="Shade 2 3 4 2 6" xfId="40621"/>
    <cellStyle name="Shade 2 3 4 3" xfId="10827"/>
    <cellStyle name="Shade 2 3 4 3 2" xfId="23199"/>
    <cellStyle name="Shade 2 3 4 3 3" xfId="20762"/>
    <cellStyle name="Shade 2 3 4 3 4" xfId="35178"/>
    <cellStyle name="Shade 2 3 4 3 5" xfId="46152"/>
    <cellStyle name="Shade 2 3 4 4" xfId="12182"/>
    <cellStyle name="Shade 2 3 4 4 2" xfId="23200"/>
    <cellStyle name="Shade 2 3 4 4 3" xfId="20761"/>
    <cellStyle name="Shade 2 3 4 4 4" xfId="36185"/>
    <cellStyle name="Shade 2 3 4 4 5" xfId="40631"/>
    <cellStyle name="Shade 2 3 4 5" xfId="15014"/>
    <cellStyle name="Shade 2 3 4 5 2" xfId="20760"/>
    <cellStyle name="Shade 2 3 4 5 3" xfId="37748"/>
    <cellStyle name="Shade 2 3 4 5 4" xfId="48322"/>
    <cellStyle name="Shade 2 3 4 6" xfId="20766"/>
    <cellStyle name="Shade 2 3 4 7" xfId="31868"/>
    <cellStyle name="Shade 2 3 4 8" xfId="43713"/>
    <cellStyle name="Shade 2 3 5" xfId="6891"/>
    <cellStyle name="Shade 2 3 5 2" xfId="9232"/>
    <cellStyle name="Shade 2 3 5 2 2" xfId="13487"/>
    <cellStyle name="Shade 2 3 5 2 2 2" xfId="23201"/>
    <cellStyle name="Shade 2 3 5 2 2 3" xfId="20757"/>
    <cellStyle name="Shade 2 3 5 2 2 4" xfId="35799"/>
    <cellStyle name="Shade 2 3 5 2 2 5" xfId="45586"/>
    <cellStyle name="Shade 2 3 5 2 3" xfId="16242"/>
    <cellStyle name="Shade 2 3 5 2 3 2" xfId="20756"/>
    <cellStyle name="Shade 2 3 5 2 3 3" xfId="31872"/>
    <cellStyle name="Shade 2 3 5 2 3 4" xfId="39225"/>
    <cellStyle name="Shade 2 3 5 2 4" xfId="20758"/>
    <cellStyle name="Shade 2 3 5 2 5" xfId="23357"/>
    <cellStyle name="Shade 2 3 5 2 6" xfId="41603"/>
    <cellStyle name="Shade 2 3 5 3" xfId="10807"/>
    <cellStyle name="Shade 2 3 5 3 2" xfId="23202"/>
    <cellStyle name="Shade 2 3 5 3 3" xfId="20755"/>
    <cellStyle name="Shade 2 3 5 3 4" xfId="32993"/>
    <cellStyle name="Shade 2 3 5 3 5" xfId="45353"/>
    <cellStyle name="Shade 2 3 5 4" xfId="12162"/>
    <cellStyle name="Shade 2 3 5 4 2" xfId="23203"/>
    <cellStyle name="Shade 2 3 5 4 3" xfId="20754"/>
    <cellStyle name="Shade 2 3 5 4 4" xfId="35597"/>
    <cellStyle name="Shade 2 3 5 4 5" xfId="42529"/>
    <cellStyle name="Shade 2 3 5 5" xfId="14994"/>
    <cellStyle name="Shade 2 3 5 5 2" xfId="20753"/>
    <cellStyle name="Shade 2 3 5 5 3" xfId="35968"/>
    <cellStyle name="Shade 2 3 5 5 4" xfId="46775"/>
    <cellStyle name="Shade 2 3 5 6" xfId="20759"/>
    <cellStyle name="Shade 2 3 5 7" xfId="22749"/>
    <cellStyle name="Shade 2 3 5 8" xfId="39337"/>
    <cellStyle name="Shade 2 3 6" xfId="6845"/>
    <cellStyle name="Shade 2 3 6 2" xfId="9186"/>
    <cellStyle name="Shade 2 3 6 2 2" xfId="13441"/>
    <cellStyle name="Shade 2 3 6 2 2 2" xfId="23205"/>
    <cellStyle name="Shade 2 3 6 2 2 3" xfId="20750"/>
    <cellStyle name="Shade 2 3 6 2 2 4" xfId="38346"/>
    <cellStyle name="Shade 2 3 6 2 2 5" xfId="47733"/>
    <cellStyle name="Shade 2 3 6 2 3" xfId="16197"/>
    <cellStyle name="Shade 2 3 6 2 3 2" xfId="20749"/>
    <cellStyle name="Shade 2 3 6 2 3 3" xfId="31957"/>
    <cellStyle name="Shade 2 3 6 2 3 4" xfId="41101"/>
    <cellStyle name="Shade 2 3 6 2 4" xfId="20751"/>
    <cellStyle name="Shade 2 3 6 2 5" xfId="23625"/>
    <cellStyle name="Shade 2 3 6 2 6" xfId="39347"/>
    <cellStyle name="Shade 2 3 6 3" xfId="10761"/>
    <cellStyle name="Shade 2 3 6 3 2" xfId="23207"/>
    <cellStyle name="Shade 2 3 6 3 3" xfId="20748"/>
    <cellStyle name="Shade 2 3 6 3 4" xfId="33400"/>
    <cellStyle name="Shade 2 3 6 3 5" xfId="47715"/>
    <cellStyle name="Shade 2 3 6 4" xfId="12116"/>
    <cellStyle name="Shade 2 3 6 4 2" xfId="23208"/>
    <cellStyle name="Shade 2 3 6 4 3" xfId="20747"/>
    <cellStyle name="Shade 2 3 6 4 4" xfId="36003"/>
    <cellStyle name="Shade 2 3 6 4 5" xfId="43751"/>
    <cellStyle name="Shade 2 3 6 5" xfId="14948"/>
    <cellStyle name="Shade 2 3 6 5 2" xfId="20746"/>
    <cellStyle name="Shade 2 3 6 5 3" xfId="37530"/>
    <cellStyle name="Shade 2 3 6 5 4" xfId="45575"/>
    <cellStyle name="Shade 2 3 6 6" xfId="20752"/>
    <cellStyle name="Shade 2 3 6 7" xfId="24385"/>
    <cellStyle name="Shade 2 3 6 8" xfId="39342"/>
    <cellStyle name="Shade 2 3 7" xfId="6777"/>
    <cellStyle name="Shade 2 3 7 2" xfId="9118"/>
    <cellStyle name="Shade 2 3 7 2 2" xfId="13373"/>
    <cellStyle name="Shade 2 3 7 2 2 2" xfId="23210"/>
    <cellStyle name="Shade 2 3 7 2 2 3" xfId="20743"/>
    <cellStyle name="Shade 2 3 7 2 2 4" xfId="36825"/>
    <cellStyle name="Shade 2 3 7 2 2 5" xfId="45310"/>
    <cellStyle name="Shade 2 3 7 2 3" xfId="16142"/>
    <cellStyle name="Shade 2 3 7 2 3 2" xfId="20742"/>
    <cellStyle name="Shade 2 3 7 2 3 3" xfId="26014"/>
    <cellStyle name="Shade 2 3 7 2 3 4" xfId="39851"/>
    <cellStyle name="Shade 2 3 7 2 4" xfId="20744"/>
    <cellStyle name="Shade 2 3 7 2 5" xfId="22078"/>
    <cellStyle name="Shade 2 3 7 2 6" xfId="44593"/>
    <cellStyle name="Shade 2 3 7 3" xfId="10693"/>
    <cellStyle name="Shade 2 3 7 3 2" xfId="23211"/>
    <cellStyle name="Shade 2 3 7 3 3" xfId="20741"/>
    <cellStyle name="Shade 2 3 7 3 4" xfId="32617"/>
    <cellStyle name="Shade 2 3 7 3 5" xfId="44939"/>
    <cellStyle name="Shade 2 3 7 4" xfId="12048"/>
    <cellStyle name="Shade 2 3 7 4 2" xfId="23212"/>
    <cellStyle name="Shade 2 3 7 4 3" xfId="20740"/>
    <cellStyle name="Shade 2 3 7 4 4" xfId="33867"/>
    <cellStyle name="Shade 2 3 7 4 5" xfId="47434"/>
    <cellStyle name="Shade 2 3 7 5" xfId="14880"/>
    <cellStyle name="Shade 2 3 7 5 2" xfId="20739"/>
    <cellStyle name="Shade 2 3 7 5 3" xfId="33923"/>
    <cellStyle name="Shade 2 3 7 5 4" xfId="45864"/>
    <cellStyle name="Shade 2 3 7 6" xfId="20745"/>
    <cellStyle name="Shade 2 3 7 7" xfId="21926"/>
    <cellStyle name="Shade 2 3 7 8" xfId="39640"/>
    <cellStyle name="Shade 2 3 8" xfId="6656"/>
    <cellStyle name="Shade 2 3 8 2" xfId="8997"/>
    <cellStyle name="Shade 2 3 8 2 2" xfId="13252"/>
    <cellStyle name="Shade 2 3 8 2 2 2" xfId="23213"/>
    <cellStyle name="Shade 2 3 8 2 2 3" xfId="20736"/>
    <cellStyle name="Shade 2 3 8 2 2 4" xfId="38478"/>
    <cellStyle name="Shade 2 3 8 2 2 5" xfId="44231"/>
    <cellStyle name="Shade 2 3 8 2 3" xfId="16037"/>
    <cellStyle name="Shade 2 3 8 2 3 2" xfId="20735"/>
    <cellStyle name="Shade 2 3 8 2 3 3" xfId="26507"/>
    <cellStyle name="Shade 2 3 8 2 3 4" xfId="40061"/>
    <cellStyle name="Shade 2 3 8 2 4" xfId="20737"/>
    <cellStyle name="Shade 2 3 8 2 5" xfId="23660"/>
    <cellStyle name="Shade 2 3 8 2 6" xfId="39720"/>
    <cellStyle name="Shade 2 3 8 3" xfId="10572"/>
    <cellStyle name="Shade 2 3 8 3 2" xfId="23215"/>
    <cellStyle name="Shade 2 3 8 3 3" xfId="20734"/>
    <cellStyle name="Shade 2 3 8 3 4" xfId="27794"/>
    <cellStyle name="Shade 2 3 8 3 5" xfId="46991"/>
    <cellStyle name="Shade 2 3 8 4" xfId="11927"/>
    <cellStyle name="Shade 2 3 8 4 2" xfId="23216"/>
    <cellStyle name="Shade 2 3 8 4 3" xfId="20733"/>
    <cellStyle name="Shade 2 3 8 4 4" xfId="37513"/>
    <cellStyle name="Shade 2 3 8 4 5" xfId="46740"/>
    <cellStyle name="Shade 2 3 8 5" xfId="14759"/>
    <cellStyle name="Shade 2 3 8 5 2" xfId="20732"/>
    <cellStyle name="Shade 2 3 8 5 3" xfId="33534"/>
    <cellStyle name="Shade 2 3 8 5 4" xfId="46312"/>
    <cellStyle name="Shade 2 3 8 6" xfId="20738"/>
    <cellStyle name="Shade 2 3 8 7" xfId="32339"/>
    <cellStyle name="Shade 2 3 8 8" xfId="43192"/>
    <cellStyle name="Shade 2 3 9" xfId="6630"/>
    <cellStyle name="Shade 2 3 9 2" xfId="8971"/>
    <cellStyle name="Shade 2 3 9 2 2" xfId="13226"/>
    <cellStyle name="Shade 2 3 9 2 2 2" xfId="23218"/>
    <cellStyle name="Shade 2 3 9 2 2 3" xfId="20729"/>
    <cellStyle name="Shade 2 3 9 2 2 4" xfId="35969"/>
    <cellStyle name="Shade 2 3 9 2 2 5" xfId="40463"/>
    <cellStyle name="Shade 2 3 9 2 3" xfId="16012"/>
    <cellStyle name="Shade 2 3 9 2 3 2" xfId="20728"/>
    <cellStyle name="Shade 2 3 9 2 3 3" xfId="31955"/>
    <cellStyle name="Shade 2 3 9 2 3 4" xfId="39693"/>
    <cellStyle name="Shade 2 3 9 2 4" xfId="20730"/>
    <cellStyle name="Shade 2 3 9 2 5" xfId="21666"/>
    <cellStyle name="Shade 2 3 9 2 6" xfId="39846"/>
    <cellStyle name="Shade 2 3 9 3" xfId="10546"/>
    <cellStyle name="Shade 2 3 9 3 2" xfId="23220"/>
    <cellStyle name="Shade 2 3 9 3 3" xfId="20727"/>
    <cellStyle name="Shade 2 3 9 3 4" xfId="27764"/>
    <cellStyle name="Shade 2 3 9 3 5" xfId="47268"/>
    <cellStyle name="Shade 2 3 9 4" xfId="11901"/>
    <cellStyle name="Shade 2 3 9 4 2" xfId="23221"/>
    <cellStyle name="Shade 2 3 9 4 3" xfId="20726"/>
    <cellStyle name="Shade 2 3 9 4 4" xfId="32671"/>
    <cellStyle name="Shade 2 3 9 4 5" xfId="43263"/>
    <cellStyle name="Shade 2 3 9 5" xfId="14733"/>
    <cellStyle name="Shade 2 3 9 5 2" xfId="20725"/>
    <cellStyle name="Shade 2 3 9 5 3" xfId="33874"/>
    <cellStyle name="Shade 2 3 9 5 4" xfId="47699"/>
    <cellStyle name="Shade 2 3 9 6" xfId="20731"/>
    <cellStyle name="Shade 2 3 9 7" xfId="25614"/>
    <cellStyle name="Shade 2 3 9 8" xfId="40372"/>
    <cellStyle name="Shade 2 30" xfId="10274"/>
    <cellStyle name="Shade 2 30 2" xfId="14511"/>
    <cellStyle name="Shade 2 30 2 2" xfId="23222"/>
    <cellStyle name="Shade 2 30 2 3" xfId="20723"/>
    <cellStyle name="Shade 2 30 2 4" xfId="36161"/>
    <cellStyle name="Shade 2 30 2 5" xfId="47288"/>
    <cellStyle name="Shade 2 30 3" xfId="17248"/>
    <cellStyle name="Shade 2 30 3 2" xfId="20722"/>
    <cellStyle name="Shade 2 30 3 3" xfId="32180"/>
    <cellStyle name="Shade 2 30 3 4" xfId="41967"/>
    <cellStyle name="Shade 2 30 4" xfId="20724"/>
    <cellStyle name="Shade 2 30 5" xfId="38027"/>
    <cellStyle name="Shade 2 30 6" xfId="45755"/>
    <cellStyle name="Shade 2 31" xfId="10309"/>
    <cellStyle name="Shade 2 31 2" xfId="14546"/>
    <cellStyle name="Shade 2 31 2 2" xfId="23223"/>
    <cellStyle name="Shade 2 31 2 3" xfId="20720"/>
    <cellStyle name="Shade 2 31 2 4" xfId="34972"/>
    <cellStyle name="Shade 2 31 2 5" xfId="43123"/>
    <cellStyle name="Shade 2 31 3" xfId="17283"/>
    <cellStyle name="Shade 2 31 3 2" xfId="20719"/>
    <cellStyle name="Shade 2 31 3 3" xfId="35576"/>
    <cellStyle name="Shade 2 31 3 4" xfId="44343"/>
    <cellStyle name="Shade 2 31 4" xfId="20721"/>
    <cellStyle name="Shade 2 31 5" xfId="37852"/>
    <cellStyle name="Shade 2 31 6" xfId="41325"/>
    <cellStyle name="Shade 2 32" xfId="10299"/>
    <cellStyle name="Shade 2 32 2" xfId="14536"/>
    <cellStyle name="Shade 2 32 2 2" xfId="23224"/>
    <cellStyle name="Shade 2 32 2 3" xfId="20717"/>
    <cellStyle name="Shade 2 32 2 4" xfId="37847"/>
    <cellStyle name="Shade 2 32 2 5" xfId="45649"/>
    <cellStyle name="Shade 2 32 3" xfId="17273"/>
    <cellStyle name="Shade 2 32 3 2" xfId="20716"/>
    <cellStyle name="Shade 2 32 3 3" xfId="32929"/>
    <cellStyle name="Shade 2 32 3 4" xfId="42773"/>
    <cellStyle name="Shade 2 32 4" xfId="20718"/>
    <cellStyle name="Shade 2 32 5" xfId="34423"/>
    <cellStyle name="Shade 2 32 6" xfId="42272"/>
    <cellStyle name="Shade 2 33" xfId="10428"/>
    <cellStyle name="Shade 2 33 2" xfId="23225"/>
    <cellStyle name="Shade 2 33 3" xfId="20715"/>
    <cellStyle name="Shade 2 33 4" xfId="37742"/>
    <cellStyle name="Shade 2 33 5" xfId="43611"/>
    <cellStyle name="Shade 2 34" xfId="10421"/>
    <cellStyle name="Shade 2 34 2" xfId="23226"/>
    <cellStyle name="Shade 2 34 3" xfId="20714"/>
    <cellStyle name="Shade 2 34 4" xfId="37434"/>
    <cellStyle name="Shade 2 34 5" xfId="42118"/>
    <cellStyle name="Shade 2 4" xfId="1786"/>
    <cellStyle name="Shade 2 4 10" xfId="6913"/>
    <cellStyle name="Shade 2 4 10 2" xfId="9254"/>
    <cellStyle name="Shade 2 4 10 2 2" xfId="13509"/>
    <cellStyle name="Shade 2 4 10 2 2 2" xfId="23228"/>
    <cellStyle name="Shade 2 4 10 2 2 3" xfId="20711"/>
    <cellStyle name="Shade 2 4 10 2 2 4" xfId="34285"/>
    <cellStyle name="Shade 2 4 10 2 2 5" xfId="43895"/>
    <cellStyle name="Shade 2 4 10 2 3" xfId="16259"/>
    <cellStyle name="Shade 2 4 10 2 3 2" xfId="20710"/>
    <cellStyle name="Shade 2 4 10 2 3 3" xfId="32288"/>
    <cellStyle name="Shade 2 4 10 2 3 4" xfId="41681"/>
    <cellStyle name="Shade 2 4 10 2 4" xfId="20712"/>
    <cellStyle name="Shade 2 4 10 2 5" xfId="18477"/>
    <cellStyle name="Shade 2 4 10 2 6" xfId="39831"/>
    <cellStyle name="Shade 2 4 10 3" xfId="10829"/>
    <cellStyle name="Shade 2 4 10 3 2" xfId="23230"/>
    <cellStyle name="Shade 2 4 10 3 3" xfId="20709"/>
    <cellStyle name="Shade 2 4 10 3 4" xfId="36758"/>
    <cellStyle name="Shade 2 4 10 3 5" xfId="45869"/>
    <cellStyle name="Shade 2 4 10 4" xfId="12184"/>
    <cellStyle name="Shade 2 4 10 4 2" xfId="23231"/>
    <cellStyle name="Shade 2 4 10 4 3" xfId="20708"/>
    <cellStyle name="Shade 2 4 10 4 4" xfId="34082"/>
    <cellStyle name="Shade 2 4 10 4 5" xfId="44648"/>
    <cellStyle name="Shade 2 4 10 5" xfId="15016"/>
    <cellStyle name="Shade 2 4 10 5 2" xfId="20707"/>
    <cellStyle name="Shade 2 4 10 5 3" xfId="32466"/>
    <cellStyle name="Shade 2 4 10 5 4" xfId="41285"/>
    <cellStyle name="Shade 2 4 10 6" xfId="20713"/>
    <cellStyle name="Shade 2 4 10 7" xfId="25047"/>
    <cellStyle name="Shade 2 4 10 8" xfId="39352"/>
    <cellStyle name="Shade 2 4 11" xfId="6664"/>
    <cellStyle name="Shade 2 4 11 2" xfId="9005"/>
    <cellStyle name="Shade 2 4 11 2 2" xfId="13260"/>
    <cellStyle name="Shade 2 4 11 2 2 2" xfId="23232"/>
    <cellStyle name="Shade 2 4 11 2 2 3" xfId="20704"/>
    <cellStyle name="Shade 2 4 11 2 2 4" xfId="34333"/>
    <cellStyle name="Shade 2 4 11 2 2 5" xfId="40781"/>
    <cellStyle name="Shade 2 4 11 2 3" xfId="16045"/>
    <cellStyle name="Shade 2 4 11 2 3 2" xfId="20703"/>
    <cellStyle name="Shade 2 4 11 2 3 3" xfId="21718"/>
    <cellStyle name="Shade 2 4 11 2 3 4" xfId="42223"/>
    <cellStyle name="Shade 2 4 11 2 4" xfId="20705"/>
    <cellStyle name="Shade 2 4 11 2 5" xfId="22531"/>
    <cellStyle name="Shade 2 4 11 2 6" xfId="46814"/>
    <cellStyle name="Shade 2 4 11 3" xfId="10580"/>
    <cellStyle name="Shade 2 4 11 3 2" xfId="23233"/>
    <cellStyle name="Shade 2 4 11 3 3" xfId="20702"/>
    <cellStyle name="Shade 2 4 11 3 4" xfId="27825"/>
    <cellStyle name="Shade 2 4 11 3 5" xfId="44995"/>
    <cellStyle name="Shade 2 4 11 4" xfId="11935"/>
    <cellStyle name="Shade 2 4 11 4 2" xfId="23234"/>
    <cellStyle name="Shade 2 4 11 4 3" xfId="20701"/>
    <cellStyle name="Shade 2 4 11 4 4" xfId="34130"/>
    <cellStyle name="Shade 2 4 11 4 5" xfId="43511"/>
    <cellStyle name="Shade 2 4 11 5" xfId="14767"/>
    <cellStyle name="Shade 2 4 11 5 2" xfId="20700"/>
    <cellStyle name="Shade 2 4 11 5 3" xfId="35655"/>
    <cellStyle name="Shade 2 4 11 5 4" xfId="40529"/>
    <cellStyle name="Shade 2 4 11 6" xfId="20706"/>
    <cellStyle name="Shade 2 4 11 7" xfId="22292"/>
    <cellStyle name="Shade 2 4 11 8" xfId="40135"/>
    <cellStyle name="Shade 2 4 12" xfId="7147"/>
    <cellStyle name="Shade 2 4 12 2" xfId="9488"/>
    <cellStyle name="Shade 2 4 12 2 2" xfId="13743"/>
    <cellStyle name="Shade 2 4 12 2 2 2" xfId="23235"/>
    <cellStyle name="Shade 2 4 12 2 2 3" xfId="20697"/>
    <cellStyle name="Shade 2 4 12 2 2 4" xfId="38600"/>
    <cellStyle name="Shade 2 4 12 2 2 5" xfId="41772"/>
    <cellStyle name="Shade 2 4 12 2 3" xfId="16480"/>
    <cellStyle name="Shade 2 4 12 2 3 2" xfId="20696"/>
    <cellStyle name="Shade 2 4 12 2 3 3" xfId="21704"/>
    <cellStyle name="Shade 2 4 12 2 3 4" xfId="40111"/>
    <cellStyle name="Shade 2 4 12 2 4" xfId="20698"/>
    <cellStyle name="Shade 2 4 12 2 5" xfId="27558"/>
    <cellStyle name="Shade 2 4 12 2 6" xfId="44583"/>
    <cellStyle name="Shade 2 4 12 3" xfId="11063"/>
    <cellStyle name="Shade 2 4 12 3 2" xfId="23236"/>
    <cellStyle name="Shade 2 4 12 3 3" xfId="20695"/>
    <cellStyle name="Shade 2 4 12 3 4" xfId="38246"/>
    <cellStyle name="Shade 2 4 12 3 5" xfId="40501"/>
    <cellStyle name="Shade 2 4 12 4" xfId="12418"/>
    <cellStyle name="Shade 2 4 12 4 2" xfId="23237"/>
    <cellStyle name="Shade 2 4 12 4 3" xfId="20694"/>
    <cellStyle name="Shade 2 4 12 4 4" xfId="36139"/>
    <cellStyle name="Shade 2 4 12 4 5" xfId="44774"/>
    <cellStyle name="Shade 2 4 12 5" xfId="15250"/>
    <cellStyle name="Shade 2 4 12 5 2" xfId="20693"/>
    <cellStyle name="Shade 2 4 12 5 3" xfId="33156"/>
    <cellStyle name="Shade 2 4 12 5 4" xfId="47180"/>
    <cellStyle name="Shade 2 4 12 6" xfId="20699"/>
    <cellStyle name="Shade 2 4 12 7" xfId="32327"/>
    <cellStyle name="Shade 2 4 12 8" xfId="41447"/>
    <cellStyle name="Shade 2 4 13" xfId="7173"/>
    <cellStyle name="Shade 2 4 13 2" xfId="9514"/>
    <cellStyle name="Shade 2 4 13 2 2" xfId="13769"/>
    <cellStyle name="Shade 2 4 13 2 2 2" xfId="23239"/>
    <cellStyle name="Shade 2 4 13 2 2 3" xfId="20690"/>
    <cellStyle name="Shade 2 4 13 2 2 4" xfId="33767"/>
    <cellStyle name="Shade 2 4 13 2 2 5" xfId="44157"/>
    <cellStyle name="Shade 2 4 13 2 3" xfId="16506"/>
    <cellStyle name="Shade 2 4 13 2 3 2" xfId="20689"/>
    <cellStyle name="Shade 2 4 13 2 3 3" xfId="25199"/>
    <cellStyle name="Shade 2 4 13 2 3 4" xfId="43793"/>
    <cellStyle name="Shade 2 4 13 2 4" xfId="20691"/>
    <cellStyle name="Shade 2 4 13 2 5" xfId="34445"/>
    <cellStyle name="Shade 2 4 13 2 6" xfId="44578"/>
    <cellStyle name="Shade 2 4 13 3" xfId="11089"/>
    <cellStyle name="Shade 2 4 13 3 2" xfId="23240"/>
    <cellStyle name="Shade 2 4 13 3 3" xfId="20688"/>
    <cellStyle name="Shade 2 4 13 3 4" xfId="38654"/>
    <cellStyle name="Shade 2 4 13 3 5" xfId="40624"/>
    <cellStyle name="Shade 2 4 13 4" xfId="12444"/>
    <cellStyle name="Shade 2 4 13 4 2" xfId="23241"/>
    <cellStyle name="Shade 2 4 13 4 3" xfId="20687"/>
    <cellStyle name="Shade 2 4 13 4 4" xfId="34103"/>
    <cellStyle name="Shade 2 4 13 4 5" xfId="46941"/>
    <cellStyle name="Shade 2 4 13 5" xfId="15276"/>
    <cellStyle name="Shade 2 4 13 5 2" xfId="20686"/>
    <cellStyle name="Shade 2 4 13 5 3" xfId="37985"/>
    <cellStyle name="Shade 2 4 13 5 4" xfId="45211"/>
    <cellStyle name="Shade 2 4 13 6" xfId="20692"/>
    <cellStyle name="Shade 2 4 13 7" xfId="21608"/>
    <cellStyle name="Shade 2 4 13 8" xfId="40964"/>
    <cellStyle name="Shade 2 4 14" xfId="7177"/>
    <cellStyle name="Shade 2 4 14 2" xfId="9518"/>
    <cellStyle name="Shade 2 4 14 2 2" xfId="13773"/>
    <cellStyle name="Shade 2 4 14 2 2 2" xfId="23244"/>
    <cellStyle name="Shade 2 4 14 2 2 3" xfId="20683"/>
    <cellStyle name="Shade 2 4 14 2 2 4" xfId="36409"/>
    <cellStyle name="Shade 2 4 14 2 2 5" xfId="46555"/>
    <cellStyle name="Shade 2 4 14 2 3" xfId="16510"/>
    <cellStyle name="Shade 2 4 14 2 3 2" xfId="20682"/>
    <cellStyle name="Shade 2 4 14 2 3 3" xfId="23801"/>
    <cellStyle name="Shade 2 4 14 2 3 4" xfId="39093"/>
    <cellStyle name="Shade 2 4 14 2 4" xfId="20684"/>
    <cellStyle name="Shade 2 4 14 2 5" xfId="38671"/>
    <cellStyle name="Shade 2 4 14 2 6" xfId="45410"/>
    <cellStyle name="Shade 2 4 14 3" xfId="11093"/>
    <cellStyle name="Shade 2 4 14 3 2" xfId="23245"/>
    <cellStyle name="Shade 2 4 14 3 3" xfId="20681"/>
    <cellStyle name="Shade 2 4 14 3 4" xfId="34976"/>
    <cellStyle name="Shade 2 4 14 3 5" xfId="41881"/>
    <cellStyle name="Shade 2 4 14 4" xfId="12448"/>
    <cellStyle name="Shade 2 4 14 4 2" xfId="23246"/>
    <cellStyle name="Shade 2 4 14 4 3" xfId="20680"/>
    <cellStyle name="Shade 2 4 14 4 4" xfId="38329"/>
    <cellStyle name="Shade 2 4 14 4 5" xfId="45542"/>
    <cellStyle name="Shade 2 4 14 5" xfId="15280"/>
    <cellStyle name="Shade 2 4 14 5 2" xfId="20679"/>
    <cellStyle name="Shade 2 4 14 5 3" xfId="38865"/>
    <cellStyle name="Shade 2 4 14 5 4" xfId="43795"/>
    <cellStyle name="Shade 2 4 14 6" xfId="20685"/>
    <cellStyle name="Shade 2 4 14 7" xfId="21915"/>
    <cellStyle name="Shade 2 4 14 8" xfId="39117"/>
    <cellStyle name="Shade 2 4 15" xfId="7185"/>
    <cellStyle name="Shade 2 4 15 2" xfId="9526"/>
    <cellStyle name="Shade 2 4 15 2 2" xfId="13781"/>
    <cellStyle name="Shade 2 4 15 2 2 2" xfId="23248"/>
    <cellStyle name="Shade 2 4 15 2 2 3" xfId="20676"/>
    <cellStyle name="Shade 2 4 15 2 2 4" xfId="36726"/>
    <cellStyle name="Shade 2 4 15 2 2 5" xfId="44412"/>
    <cellStyle name="Shade 2 4 15 2 3" xfId="16518"/>
    <cellStyle name="Shade 2 4 15 2 3 2" xfId="20675"/>
    <cellStyle name="Shade 2 4 15 2 3 3" xfId="18693"/>
    <cellStyle name="Shade 2 4 15 2 3 4" xfId="42344"/>
    <cellStyle name="Shade 2 4 15 2 4" xfId="20677"/>
    <cellStyle name="Shade 2 4 15 2 5" xfId="36276"/>
    <cellStyle name="Shade 2 4 15 2 6" xfId="43650"/>
    <cellStyle name="Shade 2 4 15 3" xfId="11101"/>
    <cellStyle name="Shade 2 4 15 3 2" xfId="23249"/>
    <cellStyle name="Shade 2 4 15 3 3" xfId="20674"/>
    <cellStyle name="Shade 2 4 15 3 4" xfId="35226"/>
    <cellStyle name="Shade 2 4 15 3 5" xfId="44536"/>
    <cellStyle name="Shade 2 4 15 4" xfId="12456"/>
    <cellStyle name="Shade 2 4 15 4 2" xfId="23250"/>
    <cellStyle name="Shade 2 4 15 4 3" xfId="20673"/>
    <cellStyle name="Shade 2 4 15 4 4" xfId="36572"/>
    <cellStyle name="Shade 2 4 15 4 5" xfId="46105"/>
    <cellStyle name="Shade 2 4 15 5" xfId="15288"/>
    <cellStyle name="Shade 2 4 15 5 2" xfId="20672"/>
    <cellStyle name="Shade 2 4 15 5 3" xfId="34080"/>
    <cellStyle name="Shade 2 4 15 5 4" xfId="47916"/>
    <cellStyle name="Shade 2 4 15 6" xfId="20678"/>
    <cellStyle name="Shade 2 4 15 7" xfId="22765"/>
    <cellStyle name="Shade 2 4 15 8" xfId="40293"/>
    <cellStyle name="Shade 2 4 16" xfId="7193"/>
    <cellStyle name="Shade 2 4 16 2" xfId="9534"/>
    <cellStyle name="Shade 2 4 16 2 2" xfId="13789"/>
    <cellStyle name="Shade 2 4 16 2 2 2" xfId="23251"/>
    <cellStyle name="Shade 2 4 16 2 2 3" xfId="20669"/>
    <cellStyle name="Shade 2 4 16 2 2 4" xfId="37292"/>
    <cellStyle name="Shade 2 4 16 2 2 5" xfId="43358"/>
    <cellStyle name="Shade 2 4 16 2 3" xfId="16526"/>
    <cellStyle name="Shade 2 4 16 2 3 2" xfId="20668"/>
    <cellStyle name="Shade 2 4 16 2 3 3" xfId="26378"/>
    <cellStyle name="Shade 2 4 16 2 3 4" xfId="40644"/>
    <cellStyle name="Shade 2 4 16 2 4" xfId="20670"/>
    <cellStyle name="Shade 2 4 16 2 5" xfId="38399"/>
    <cellStyle name="Shade 2 4 16 2 6" xfId="48373"/>
    <cellStyle name="Shade 2 4 16 3" xfId="11109"/>
    <cellStyle name="Shade 2 4 16 3 2" xfId="23252"/>
    <cellStyle name="Shade 2 4 16 3 3" xfId="20667"/>
    <cellStyle name="Shade 2 4 16 3 4" xfId="32601"/>
    <cellStyle name="Shade 2 4 16 3 5" xfId="48119"/>
    <cellStyle name="Shade 2 4 16 4" xfId="12464"/>
    <cellStyle name="Shade 2 4 16 4 2" xfId="23253"/>
    <cellStyle name="Shade 2 4 16 4 3" xfId="20666"/>
    <cellStyle name="Shade 2 4 16 4 4" xfId="36821"/>
    <cellStyle name="Shade 2 4 16 4 5" xfId="44322"/>
    <cellStyle name="Shade 2 4 16 5" xfId="15296"/>
    <cellStyle name="Shade 2 4 16 5 2" xfId="20665"/>
    <cellStyle name="Shade 2 4 16 5 3" xfId="33907"/>
    <cellStyle name="Shade 2 4 16 5 4" xfId="42398"/>
    <cellStyle name="Shade 2 4 16 6" xfId="20671"/>
    <cellStyle name="Shade 2 4 16 7" xfId="22854"/>
    <cellStyle name="Shade 2 4 16 8" xfId="39777"/>
    <cellStyle name="Shade 2 4 17" xfId="8250"/>
    <cellStyle name="Shade 2 4 17 2" xfId="9688"/>
    <cellStyle name="Shade 2 4 17 2 2" xfId="13925"/>
    <cellStyle name="Shade 2 4 17 2 2 2" xfId="23254"/>
    <cellStyle name="Shade 2 4 17 2 2 3" xfId="20662"/>
    <cellStyle name="Shade 2 4 17 2 2 4" xfId="35095"/>
    <cellStyle name="Shade 2 4 17 2 2 5" xfId="43121"/>
    <cellStyle name="Shade 2 4 17 2 3" xfId="16662"/>
    <cellStyle name="Shade 2 4 17 2 3 2" xfId="20661"/>
    <cellStyle name="Shade 2 4 17 2 3 3" xfId="24125"/>
    <cellStyle name="Shade 2 4 17 2 3 4" xfId="39688"/>
    <cellStyle name="Shade 2 4 17 2 4" xfId="20663"/>
    <cellStyle name="Shade 2 4 17 2 5" xfId="27673"/>
    <cellStyle name="Shade 2 4 17 2 6" xfId="43870"/>
    <cellStyle name="Shade 2 4 17 3" xfId="11245"/>
    <cellStyle name="Shade 2 4 17 3 2" xfId="23255"/>
    <cellStyle name="Shade 2 4 17 3 3" xfId="20660"/>
    <cellStyle name="Shade 2 4 17 3 4" xfId="37260"/>
    <cellStyle name="Shade 2 4 17 3 5" xfId="46615"/>
    <cellStyle name="Shade 2 4 17 4" xfId="12600"/>
    <cellStyle name="Shade 2 4 17 4 2" xfId="23256"/>
    <cellStyle name="Shade 2 4 17 4 3" xfId="20659"/>
    <cellStyle name="Shade 2 4 17 4 4" xfId="34337"/>
    <cellStyle name="Shade 2 4 17 4 5" xfId="43387"/>
    <cellStyle name="Shade 2 4 17 5" xfId="15432"/>
    <cellStyle name="Shade 2 4 17 5 2" xfId="20658"/>
    <cellStyle name="Shade 2 4 17 5 3" xfId="34417"/>
    <cellStyle name="Shade 2 4 17 5 4" xfId="46910"/>
    <cellStyle name="Shade 2 4 17 6" xfId="20664"/>
    <cellStyle name="Shade 2 4 17 7" xfId="22674"/>
    <cellStyle name="Shade 2 4 17 8" xfId="39189"/>
    <cellStyle name="Shade 2 4 18" xfId="8398"/>
    <cellStyle name="Shade 2 4 18 2" xfId="9836"/>
    <cellStyle name="Shade 2 4 18 2 2" xfId="14073"/>
    <cellStyle name="Shade 2 4 18 2 2 2" xfId="23257"/>
    <cellStyle name="Shade 2 4 18 2 2 3" xfId="20655"/>
    <cellStyle name="Shade 2 4 18 2 2 4" xfId="36514"/>
    <cellStyle name="Shade 2 4 18 2 2 5" xfId="41929"/>
    <cellStyle name="Shade 2 4 18 2 3" xfId="16810"/>
    <cellStyle name="Shade 2 4 18 2 3 2" xfId="20654"/>
    <cellStyle name="Shade 2 4 18 2 3 3" xfId="23796"/>
    <cellStyle name="Shade 2 4 18 2 3 4" xfId="39115"/>
    <cellStyle name="Shade 2 4 18 2 4" xfId="20656"/>
    <cellStyle name="Shade 2 4 18 2 5" xfId="35658"/>
    <cellStyle name="Shade 2 4 18 2 6" xfId="41055"/>
    <cellStyle name="Shade 2 4 18 3" xfId="11393"/>
    <cellStyle name="Shade 2 4 18 3 2" xfId="23258"/>
    <cellStyle name="Shade 2 4 18 3 3" xfId="20653"/>
    <cellStyle name="Shade 2 4 18 3 4" xfId="36887"/>
    <cellStyle name="Shade 2 4 18 3 5" xfId="41479"/>
    <cellStyle name="Shade 2 4 18 4" xfId="12748"/>
    <cellStyle name="Shade 2 4 18 4 2" xfId="23259"/>
    <cellStyle name="Shade 2 4 18 4 3" xfId="20652"/>
    <cellStyle name="Shade 2 4 18 4 4" xfId="36693"/>
    <cellStyle name="Shade 2 4 18 4 5" xfId="48223"/>
    <cellStyle name="Shade 2 4 18 5" xfId="15580"/>
    <cellStyle name="Shade 2 4 18 5 2" xfId="20651"/>
    <cellStyle name="Shade 2 4 18 5 3" xfId="35822"/>
    <cellStyle name="Shade 2 4 18 5 4" xfId="48046"/>
    <cellStyle name="Shade 2 4 18 6" xfId="20657"/>
    <cellStyle name="Shade 2 4 18 7" xfId="27167"/>
    <cellStyle name="Shade 2 4 18 8" xfId="43960"/>
    <cellStyle name="Shade 2 4 19" xfId="8251"/>
    <cellStyle name="Shade 2 4 19 2" xfId="9689"/>
    <cellStyle name="Shade 2 4 19 2 2" xfId="13926"/>
    <cellStyle name="Shade 2 4 19 2 2 2" xfId="23262"/>
    <cellStyle name="Shade 2 4 19 2 2 3" xfId="20648"/>
    <cellStyle name="Shade 2 4 19 2 2 4" xfId="33512"/>
    <cellStyle name="Shade 2 4 19 2 2 5" xfId="42518"/>
    <cellStyle name="Shade 2 4 19 2 3" xfId="16663"/>
    <cellStyle name="Shade 2 4 19 2 3 2" xfId="20647"/>
    <cellStyle name="Shade 2 4 19 2 3 3" xfId="21607"/>
    <cellStyle name="Shade 2 4 19 2 3 4" xfId="41019"/>
    <cellStyle name="Shade 2 4 19 2 4" xfId="20649"/>
    <cellStyle name="Shade 2 4 19 2 5" xfId="35446"/>
    <cellStyle name="Shade 2 4 19 2 6" xfId="45840"/>
    <cellStyle name="Shade 2 4 19 3" xfId="11246"/>
    <cellStyle name="Shade 2 4 19 3 2" xfId="23263"/>
    <cellStyle name="Shade 2 4 19 3 3" xfId="20646"/>
    <cellStyle name="Shade 2 4 19 3 4" xfId="38296"/>
    <cellStyle name="Shade 2 4 19 3 5" xfId="44786"/>
    <cellStyle name="Shade 2 4 19 4" xfId="12601"/>
    <cellStyle name="Shade 2 4 19 4 2" xfId="23264"/>
    <cellStyle name="Shade 2 4 19 4 3" xfId="20645"/>
    <cellStyle name="Shade 2 4 19 4 4" xfId="32755"/>
    <cellStyle name="Shade 2 4 19 4 5" xfId="42732"/>
    <cellStyle name="Shade 2 4 19 5" xfId="15433"/>
    <cellStyle name="Shade 2 4 19 5 2" xfId="20644"/>
    <cellStyle name="Shade 2 4 19 5 3" xfId="32835"/>
    <cellStyle name="Shade 2 4 19 5 4" xfId="48358"/>
    <cellStyle name="Shade 2 4 19 6" xfId="20650"/>
    <cellStyle name="Shade 2 4 19 7" xfId="23758"/>
    <cellStyle name="Shade 2 4 19 8" xfId="39042"/>
    <cellStyle name="Shade 2 4 2" xfId="3377"/>
    <cellStyle name="Shade 2 4 2 10" xfId="6823"/>
    <cellStyle name="Shade 2 4 2 10 2" xfId="9164"/>
    <cellStyle name="Shade 2 4 2 10 2 2" xfId="13419"/>
    <cellStyle name="Shade 2 4 2 10 2 2 2" xfId="23266"/>
    <cellStyle name="Shade 2 4 2 10 2 2 3" xfId="20641"/>
    <cellStyle name="Shade 2 4 2 10 2 2 4" xfId="35367"/>
    <cellStyle name="Shade 2 4 2 10 2 2 5" xfId="42509"/>
    <cellStyle name="Shade 2 4 2 10 2 3" xfId="16179"/>
    <cellStyle name="Shade 2 4 2 10 2 3 2" xfId="20640"/>
    <cellStyle name="Shade 2 4 2 10 2 3 3" xfId="21793"/>
    <cellStyle name="Shade 2 4 2 10 2 3 4" xfId="41601"/>
    <cellStyle name="Shade 2 4 2 10 2 4" xfId="20642"/>
    <cellStyle name="Shade 2 4 2 10 2 5" xfId="27008"/>
    <cellStyle name="Shade 2 4 2 10 2 6" xfId="39832"/>
    <cellStyle name="Shade 2 4 2 10 3" xfId="10739"/>
    <cellStyle name="Shade 2 4 2 10 3 2" xfId="23267"/>
    <cellStyle name="Shade 2 4 2 10 3 3" xfId="20639"/>
    <cellStyle name="Shade 2 4 2 10 3 4" xfId="38040"/>
    <cellStyle name="Shade 2 4 2 10 3 5" xfId="41323"/>
    <cellStyle name="Shade 2 4 2 10 4" xfId="12094"/>
    <cellStyle name="Shade 2 4 2 10 4 2" xfId="23268"/>
    <cellStyle name="Shade 2 4 2 10 4 3" xfId="20638"/>
    <cellStyle name="Shade 2 4 2 10 4 4" xfId="35165"/>
    <cellStyle name="Shade 2 4 2 10 4 5" xfId="48191"/>
    <cellStyle name="Shade 2 4 2 10 5" xfId="14926"/>
    <cellStyle name="Shade 2 4 2 10 5 2" xfId="20637"/>
    <cellStyle name="Shade 2 4 2 10 5 3" xfId="33515"/>
    <cellStyle name="Shade 2 4 2 10 5 4" xfId="43789"/>
    <cellStyle name="Shade 2 4 2 10 6" xfId="20643"/>
    <cellStyle name="Shade 2 4 2 10 7" xfId="21874"/>
    <cellStyle name="Shade 2 4 2 10 8" xfId="39170"/>
    <cellStyle name="Shade 2 4 2 11" xfId="7168"/>
    <cellStyle name="Shade 2 4 2 11 2" xfId="9509"/>
    <cellStyle name="Shade 2 4 2 11 2 2" xfId="13764"/>
    <cellStyle name="Shade 2 4 2 11 2 2 2" xfId="23269"/>
    <cellStyle name="Shade 2 4 2 11 2 2 3" xfId="20634"/>
    <cellStyle name="Shade 2 4 2 11 2 2 4" xfId="35617"/>
    <cellStyle name="Shade 2 4 2 11 2 2 5" xfId="42932"/>
    <cellStyle name="Shade 2 4 2 11 2 3" xfId="16501"/>
    <cellStyle name="Shade 2 4 2 11 2 3 2" xfId="20633"/>
    <cellStyle name="Shade 2 4 2 11 2 3 3" xfId="21756"/>
    <cellStyle name="Shade 2 4 2 11 2 3 4" xfId="39098"/>
    <cellStyle name="Shade 2 4 2 11 2 4" xfId="20635"/>
    <cellStyle name="Shade 2 4 2 11 2 5" xfId="33384"/>
    <cellStyle name="Shade 2 4 2 11 2 6" xfId="38916"/>
    <cellStyle name="Shade 2 4 2 11 3" xfId="11084"/>
    <cellStyle name="Shade 2 4 2 11 3 2" xfId="23270"/>
    <cellStyle name="Shade 2 4 2 11 3 3" xfId="20632"/>
    <cellStyle name="Shade 2 4 2 11 3 4" xfId="32507"/>
    <cellStyle name="Shade 2 4 2 11 3 5" xfId="41617"/>
    <cellStyle name="Shade 2 4 2 11 4" xfId="12439"/>
    <cellStyle name="Shade 2 4 2 11 4 2" xfId="23271"/>
    <cellStyle name="Shade 2 4 2 11 4 3" xfId="20631"/>
    <cellStyle name="Shade 2 4 2 11 4 4" xfId="36727"/>
    <cellStyle name="Shade 2 4 2 11 4 5" xfId="46712"/>
    <cellStyle name="Shade 2 4 2 11 5" xfId="15271"/>
    <cellStyle name="Shade 2 4 2 11 5 2" xfId="20630"/>
    <cellStyle name="Shade 2 4 2 11 5 3" xfId="33745"/>
    <cellStyle name="Shade 2 4 2 11 5 4" xfId="42783"/>
    <cellStyle name="Shade 2 4 2 11 6" xfId="20636"/>
    <cellStyle name="Shade 2 4 2 11 7" xfId="25705"/>
    <cellStyle name="Shade 2 4 2 11 8" xfId="42238"/>
    <cellStyle name="Shade 2 4 2 12" xfId="7179"/>
    <cellStyle name="Shade 2 4 2 12 2" xfId="9520"/>
    <cellStyle name="Shade 2 4 2 12 2 2" xfId="13775"/>
    <cellStyle name="Shade 2 4 2 12 2 2 2" xfId="23272"/>
    <cellStyle name="Shade 2 4 2 12 2 2 3" xfId="20627"/>
    <cellStyle name="Shade 2 4 2 12 2 2 4" xfId="34306"/>
    <cellStyle name="Shade 2 4 2 12 2 2 5" xfId="41691"/>
    <cellStyle name="Shade 2 4 2 12 2 3" xfId="16512"/>
    <cellStyle name="Shade 2 4 2 12 2 3 2" xfId="20626"/>
    <cellStyle name="Shade 2 4 2 12 2 3 3" xfId="22170"/>
    <cellStyle name="Shade 2 4 2 12 2 3 4" xfId="40217"/>
    <cellStyle name="Shade 2 4 2 12 2 4" xfId="20628"/>
    <cellStyle name="Shade 2 4 2 12 2 5" xfId="27592"/>
    <cellStyle name="Shade 2 4 2 12 2 6" xfId="44698"/>
    <cellStyle name="Shade 2 4 2 12 3" xfId="11095"/>
    <cellStyle name="Shade 2 4 2 12 3 2" xfId="23273"/>
    <cellStyle name="Shade 2 4 2 12 3 3" xfId="20625"/>
    <cellStyle name="Shade 2 4 2 12 3 4" xfId="36557"/>
    <cellStyle name="Shade 2 4 2 12 3 5" xfId="42345"/>
    <cellStyle name="Shade 2 4 2 12 4" xfId="12450"/>
    <cellStyle name="Shade 2 4 2 12 4 2" xfId="23274"/>
    <cellStyle name="Shade 2 4 2 12 4 3" xfId="20624"/>
    <cellStyle name="Shade 2 4 2 12 4 4" xfId="38669"/>
    <cellStyle name="Shade 2 4 2 12 4 5" xfId="42274"/>
    <cellStyle name="Shade 2 4 2 12 5" xfId="15282"/>
    <cellStyle name="Shade 2 4 2 12 5 2" xfId="20623"/>
    <cellStyle name="Shade 2 4 2 12 5 3" xfId="33541"/>
    <cellStyle name="Shade 2 4 2 12 5 4" xfId="40502"/>
    <cellStyle name="Shade 2 4 2 12 6" xfId="20629"/>
    <cellStyle name="Shade 2 4 2 12 7" xfId="24175"/>
    <cellStyle name="Shade 2 4 2 12 8" xfId="40036"/>
    <cellStyle name="Shade 2 4 2 13" xfId="7152"/>
    <cellStyle name="Shade 2 4 2 13 2" xfId="9493"/>
    <cellStyle name="Shade 2 4 2 13 2 2" xfId="13748"/>
    <cellStyle name="Shade 2 4 2 13 2 2 2" xfId="23275"/>
    <cellStyle name="Shade 2 4 2 13 2 2 3" xfId="20620"/>
    <cellStyle name="Shade 2 4 2 13 2 2 4" xfId="33178"/>
    <cellStyle name="Shade 2 4 2 13 2 2 5" xfId="42721"/>
    <cellStyle name="Shade 2 4 2 13 2 3" xfId="16485"/>
    <cellStyle name="Shade 2 4 2 13 2 3 2" xfId="20619"/>
    <cellStyle name="Shade 2 4 2 13 2 3 3" xfId="24881"/>
    <cellStyle name="Shade 2 4 2 13 2 3 4" xfId="45639"/>
    <cellStyle name="Shade 2 4 2 13 2 4" xfId="20621"/>
    <cellStyle name="Shade 2 4 2 13 2 5" xfId="27566"/>
    <cellStyle name="Shade 2 4 2 13 2 6" xfId="47844"/>
    <cellStyle name="Shade 2 4 2 13 3" xfId="11068"/>
    <cellStyle name="Shade 2 4 2 13 3 2" xfId="23276"/>
    <cellStyle name="Shade 2 4 2 13 3 3" xfId="20618"/>
    <cellStyle name="Shade 2 4 2 13 3 4" xfId="34814"/>
    <cellStyle name="Shade 2 4 2 13 3 5" xfId="41470"/>
    <cellStyle name="Shade 2 4 2 13 4" xfId="12423"/>
    <cellStyle name="Shade 2 4 2 13 4 2" xfId="23277"/>
    <cellStyle name="Shade 2 4 2 13 4 3" xfId="20617"/>
    <cellStyle name="Shade 2 4 2 13 4 4" xfId="37225"/>
    <cellStyle name="Shade 2 4 2 13 4 5" xfId="43721"/>
    <cellStyle name="Shade 2 4 2 13 5" xfId="15255"/>
    <cellStyle name="Shade 2 4 2 13 5 2" xfId="20616"/>
    <cellStyle name="Shade 2 4 2 13 5 3" xfId="35798"/>
    <cellStyle name="Shade 2 4 2 13 5 4" xfId="42130"/>
    <cellStyle name="Shade 2 4 2 13 6" xfId="20622"/>
    <cellStyle name="Shade 2 4 2 13 7" xfId="21587"/>
    <cellStyle name="Shade 2 4 2 13 8" xfId="40960"/>
    <cellStyle name="Shade 2 4 2 14" xfId="7159"/>
    <cellStyle name="Shade 2 4 2 14 2" xfId="9500"/>
    <cellStyle name="Shade 2 4 2 14 2 2" xfId="13755"/>
    <cellStyle name="Shade 2 4 2 14 2 2 2" xfId="23279"/>
    <cellStyle name="Shade 2 4 2 14 2 2 3" xfId="20613"/>
    <cellStyle name="Shade 2 4 2 14 2 2 4" xfId="35079"/>
    <cellStyle name="Shade 2 4 2 14 2 2 5" xfId="41836"/>
    <cellStyle name="Shade 2 4 2 14 2 3" xfId="16492"/>
    <cellStyle name="Shade 2 4 2 14 2 3 2" xfId="20612"/>
    <cellStyle name="Shade 2 4 2 14 2 3 3" xfId="24988"/>
    <cellStyle name="Shade 2 4 2 14 2 3 4" xfId="42441"/>
    <cellStyle name="Shade 2 4 2 14 2 4" xfId="20614"/>
    <cellStyle name="Shade 2 4 2 14 2 5" xfId="27579"/>
    <cellStyle name="Shade 2 4 2 14 2 6" xfId="43562"/>
    <cellStyle name="Shade 2 4 2 14 3" xfId="11075"/>
    <cellStyle name="Shade 2 4 2 14 3 2" xfId="23280"/>
    <cellStyle name="Shade 2 4 2 14 3 3" xfId="20611"/>
    <cellStyle name="Shade 2 4 2 14 3 4" xfId="37471"/>
    <cellStyle name="Shade 2 4 2 14 3 5" xfId="45009"/>
    <cellStyle name="Shade 2 4 2 14 4" xfId="12430"/>
    <cellStyle name="Shade 2 4 2 14 4 2" xfId="23281"/>
    <cellStyle name="Shade 2 4 2 14 4 3" xfId="20610"/>
    <cellStyle name="Shade 2 4 2 14 4 4" xfId="33246"/>
    <cellStyle name="Shade 2 4 2 14 4 5" xfId="45895"/>
    <cellStyle name="Shade 2 4 2 14 5" xfId="15262"/>
    <cellStyle name="Shade 2 4 2 14 5 2" xfId="20609"/>
    <cellStyle name="Shade 2 4 2 14 5 3" xfId="36116"/>
    <cellStyle name="Shade 2 4 2 14 5 4" xfId="47578"/>
    <cellStyle name="Shade 2 4 2 14 6" xfId="20615"/>
    <cellStyle name="Shade 2 4 2 14 7" xfId="21620"/>
    <cellStyle name="Shade 2 4 2 14 8" xfId="44310"/>
    <cellStyle name="Shade 2 4 2 15" xfId="7184"/>
    <cellStyle name="Shade 2 4 2 15 2" xfId="9525"/>
    <cellStyle name="Shade 2 4 2 15 2 2" xfId="13780"/>
    <cellStyle name="Shade 2 4 2 15 2 2 2" xfId="23282"/>
    <cellStyle name="Shade 2 4 2 15 2 2 3" xfId="20606"/>
    <cellStyle name="Shade 2 4 2 15 2 2 4" xfId="33563"/>
    <cellStyle name="Shade 2 4 2 15 2 2 5" xfId="43010"/>
    <cellStyle name="Shade 2 4 2 15 2 3" xfId="16517"/>
    <cellStyle name="Shade 2 4 2 15 2 3 2" xfId="20605"/>
    <cellStyle name="Shade 2 4 2 15 2 3 3" xfId="23737"/>
    <cellStyle name="Shade 2 4 2 15 2 3 4" xfId="47898"/>
    <cellStyle name="Shade 2 4 2 15 2 4" xfId="20607"/>
    <cellStyle name="Shade 2 4 2 15 2 5" xfId="33113"/>
    <cellStyle name="Shade 2 4 2 15 2 6" xfId="44936"/>
    <cellStyle name="Shade 2 4 2 15 3" xfId="11100"/>
    <cellStyle name="Shade 2 4 2 15 3 2" xfId="23283"/>
    <cellStyle name="Shade 2 4 2 15 3 3" xfId="20604"/>
    <cellStyle name="Shade 2 4 2 15 3 4" xfId="37633"/>
    <cellStyle name="Shade 2 4 2 15 3 5" xfId="41463"/>
    <cellStyle name="Shade 2 4 2 15 4" xfId="12455"/>
    <cellStyle name="Shade 2 4 2 15 4 2" xfId="23284"/>
    <cellStyle name="Shade 2 4 2 15 4 3" xfId="20603"/>
    <cellStyle name="Shade 2 4 2 15 4 4" xfId="33408"/>
    <cellStyle name="Shade 2 4 2 15 4 5" xfId="43285"/>
    <cellStyle name="Shade 2 4 2 15 5" xfId="15287"/>
    <cellStyle name="Shade 2 4 2 15 5 2" xfId="20602"/>
    <cellStyle name="Shade 2 4 2 15 5 3" xfId="37781"/>
    <cellStyle name="Shade 2 4 2 15 5 4" xfId="44103"/>
    <cellStyle name="Shade 2 4 2 15 6" xfId="20608"/>
    <cellStyle name="Shade 2 4 2 15 7" xfId="21897"/>
    <cellStyle name="Shade 2 4 2 15 8" xfId="40271"/>
    <cellStyle name="Shade 2 4 2 16" xfId="8286"/>
    <cellStyle name="Shade 2 4 2 16 2" xfId="9724"/>
    <cellStyle name="Shade 2 4 2 16 2 2" xfId="13961"/>
    <cellStyle name="Shade 2 4 2 16 2 2 2" xfId="23286"/>
    <cellStyle name="Shade 2 4 2 16 2 2 3" xfId="20599"/>
    <cellStyle name="Shade 2 4 2 16 2 2 4" xfId="38562"/>
    <cellStyle name="Shade 2 4 2 16 2 2 5" xfId="40639"/>
    <cellStyle name="Shade 2 4 2 16 2 3" xfId="16698"/>
    <cellStyle name="Shade 2 4 2 16 2 3 2" xfId="20598"/>
    <cellStyle name="Shade 2 4 2 16 2 3 3" xfId="21623"/>
    <cellStyle name="Shade 2 4 2 16 2 3 4" xfId="40343"/>
    <cellStyle name="Shade 2 4 2 16 2 4" xfId="20600"/>
    <cellStyle name="Shade 2 4 2 16 2 5" xfId="32482"/>
    <cellStyle name="Shade 2 4 2 16 2 6" xfId="48407"/>
    <cellStyle name="Shade 2 4 2 16 3" xfId="11281"/>
    <cellStyle name="Shade 2 4 2 16 3 2" xfId="23287"/>
    <cellStyle name="Shade 2 4 2 16 3 3" xfId="20597"/>
    <cellStyle name="Shade 2 4 2 16 3 4" xfId="36022"/>
    <cellStyle name="Shade 2 4 2 16 3 5" xfId="46297"/>
    <cellStyle name="Shade 2 4 2 16 4" xfId="12636"/>
    <cellStyle name="Shade 2 4 2 16 4 2" xfId="23288"/>
    <cellStyle name="Shade 2 4 2 16 4 3" xfId="20596"/>
    <cellStyle name="Shade 2 4 2 16 4 4" xfId="32581"/>
    <cellStyle name="Shade 2 4 2 16 4 5" xfId="44658"/>
    <cellStyle name="Shade 2 4 2 16 5" xfId="15468"/>
    <cellStyle name="Shade 2 4 2 16 5 2" xfId="20595"/>
    <cellStyle name="Shade 2 4 2 16 5 3" xfId="33155"/>
    <cellStyle name="Shade 2 4 2 16 5 4" xfId="44874"/>
    <cellStyle name="Shade 2 4 2 16 6" xfId="20601"/>
    <cellStyle name="Shade 2 4 2 16 7" xfId="23964"/>
    <cellStyle name="Shade 2 4 2 16 8" xfId="40190"/>
    <cellStyle name="Shade 2 4 2 17" xfId="8300"/>
    <cellStyle name="Shade 2 4 2 17 2" xfId="9738"/>
    <cellStyle name="Shade 2 4 2 17 2 2" xfId="13975"/>
    <cellStyle name="Shade 2 4 2 17 2 2 2" xfId="23289"/>
    <cellStyle name="Shade 2 4 2 17 2 2 3" xfId="20592"/>
    <cellStyle name="Shade 2 4 2 17 2 2 4" xfId="36785"/>
    <cellStyle name="Shade 2 4 2 17 2 2 5" xfId="41518"/>
    <cellStyle name="Shade 2 4 2 17 2 3" xfId="16712"/>
    <cellStyle name="Shade 2 4 2 17 2 3 2" xfId="20591"/>
    <cellStyle name="Shade 2 4 2 17 2 3 3" xfId="25823"/>
    <cellStyle name="Shade 2 4 2 17 2 3 4" xfId="40299"/>
    <cellStyle name="Shade 2 4 2 17 2 4" xfId="20593"/>
    <cellStyle name="Shade 2 4 2 17 2 5" xfId="36599"/>
    <cellStyle name="Shade 2 4 2 17 2 6" xfId="44064"/>
    <cellStyle name="Shade 2 4 2 17 3" xfId="11295"/>
    <cellStyle name="Shade 2 4 2 17 3 2" xfId="23290"/>
    <cellStyle name="Shade 2 4 2 17 3 3" xfId="20590"/>
    <cellStyle name="Shade 2 4 2 17 3 4" xfId="35416"/>
    <cellStyle name="Shade 2 4 2 17 3 5" xfId="45417"/>
    <cellStyle name="Shade 2 4 2 17 4" xfId="12650"/>
    <cellStyle name="Shade 2 4 2 17 4 2" xfId="23291"/>
    <cellStyle name="Shade 2 4 2 17 4 3" xfId="20589"/>
    <cellStyle name="Shade 2 4 2 17 4 4" xfId="37545"/>
    <cellStyle name="Shade 2 4 2 17 4 5" xfId="42282"/>
    <cellStyle name="Shade 2 4 2 17 5" xfId="15482"/>
    <cellStyle name="Shade 2 4 2 17 5 2" xfId="20588"/>
    <cellStyle name="Shade 2 4 2 17 5 3" xfId="38120"/>
    <cellStyle name="Shade 2 4 2 17 5 4" xfId="41643"/>
    <cellStyle name="Shade 2 4 2 17 6" xfId="20594"/>
    <cellStyle name="Shade 2 4 2 17 7" xfId="22683"/>
    <cellStyle name="Shade 2 4 2 17 8" xfId="40119"/>
    <cellStyle name="Shade 2 4 2 18" xfId="8396"/>
    <cellStyle name="Shade 2 4 2 18 2" xfId="9834"/>
    <cellStyle name="Shade 2 4 2 18 2 2" xfId="14071"/>
    <cellStyle name="Shade 2 4 2 18 2 2 2" xfId="23293"/>
    <cellStyle name="Shade 2 4 2 18 2 2 3" xfId="20585"/>
    <cellStyle name="Shade 2 4 2 18 2 2 4" xfId="34933"/>
    <cellStyle name="Shade 2 4 2 18 2 2 5" xfId="42851"/>
    <cellStyle name="Shade 2 4 2 18 2 3" xfId="16808"/>
    <cellStyle name="Shade 2 4 2 18 2 3 2" xfId="20584"/>
    <cellStyle name="Shade 2 4 2 18 2 3 3" xfId="21850"/>
    <cellStyle name="Shade 2 4 2 18 2 3 4" xfId="40867"/>
    <cellStyle name="Shade 2 4 2 18 2 4" xfId="20586"/>
    <cellStyle name="Shade 2 4 2 18 2 5" xfId="34076"/>
    <cellStyle name="Shade 2 4 2 18 2 6" xfId="45115"/>
    <cellStyle name="Shade 2 4 2 18 3" xfId="11391"/>
    <cellStyle name="Shade 2 4 2 18 3 2" xfId="23294"/>
    <cellStyle name="Shade 2 4 2 18 3 3" xfId="20583"/>
    <cellStyle name="Shade 2 4 2 18 3 4" xfId="35307"/>
    <cellStyle name="Shade 2 4 2 18 3 5" xfId="43160"/>
    <cellStyle name="Shade 2 4 2 18 4" xfId="12746"/>
    <cellStyle name="Shade 2 4 2 18 4 2" xfId="23295"/>
    <cellStyle name="Shade 2 4 2 18 4 3" xfId="20582"/>
    <cellStyle name="Shade 2 4 2 18 4 4" xfId="35113"/>
    <cellStyle name="Shade 2 4 2 18 4 5" xfId="42105"/>
    <cellStyle name="Shade 2 4 2 18 5" xfId="15578"/>
    <cellStyle name="Shade 2 4 2 18 5 2" xfId="20581"/>
    <cellStyle name="Shade 2 4 2 18 5 3" xfId="34240"/>
    <cellStyle name="Shade 2 4 2 18 5 4" xfId="47603"/>
    <cellStyle name="Shade 2 4 2 18 6" xfId="20587"/>
    <cellStyle name="Shade 2 4 2 18 7" xfId="27164"/>
    <cellStyle name="Shade 2 4 2 18 8" xfId="47475"/>
    <cellStyle name="Shade 2 4 2 19" xfId="8575"/>
    <cellStyle name="Shade 2 4 2 19 2" xfId="10011"/>
    <cellStyle name="Shade 2 4 2 19 2 2" xfId="14248"/>
    <cellStyle name="Shade 2 4 2 19 2 2 2" xfId="23296"/>
    <cellStyle name="Shade 2 4 2 19 2 2 3" xfId="20578"/>
    <cellStyle name="Shade 2 4 2 19 2 2 4" xfId="33710"/>
    <cellStyle name="Shade 2 4 2 19 2 2 5" xfId="48065"/>
    <cellStyle name="Shade 2 4 2 19 2 3" xfId="16985"/>
    <cellStyle name="Shade 2 4 2 19 2 3 2" xfId="20577"/>
    <cellStyle name="Shade 2 4 2 19 2 3 3" xfId="35566"/>
    <cellStyle name="Shade 2 4 2 19 2 3 4" xfId="38897"/>
    <cellStyle name="Shade 2 4 2 19 2 4" xfId="20579"/>
    <cellStyle name="Shade 2 4 2 19 2 5" xfId="33781"/>
    <cellStyle name="Shade 2 4 2 19 2 6" xfId="44150"/>
    <cellStyle name="Shade 2 4 2 19 3" xfId="11568"/>
    <cellStyle name="Shade 2 4 2 19 3 2" xfId="23298"/>
    <cellStyle name="Shade 2 4 2 19 3 3" xfId="20576"/>
    <cellStyle name="Shade 2 4 2 19 3 4" xfId="35063"/>
    <cellStyle name="Shade 2 4 2 19 3 5" xfId="44897"/>
    <cellStyle name="Shade 2 4 2 19 4" xfId="12923"/>
    <cellStyle name="Shade 2 4 2 19 4 2" xfId="23299"/>
    <cellStyle name="Shade 2 4 2 19 4 3" xfId="20575"/>
    <cellStyle name="Shade 2 4 2 19 4 4" xfId="37233"/>
    <cellStyle name="Shade 2 4 2 19 4 5" xfId="43758"/>
    <cellStyle name="Shade 2 4 2 19 5" xfId="15755"/>
    <cellStyle name="Shade 2 4 2 19 5 2" xfId="20574"/>
    <cellStyle name="Shade 2 4 2 19 5 3" xfId="32417"/>
    <cellStyle name="Shade 2 4 2 19 5 4" xfId="47081"/>
    <cellStyle name="Shade 2 4 2 19 6" xfId="20580"/>
    <cellStyle name="Shade 2 4 2 19 7" xfId="27331"/>
    <cellStyle name="Shade 2 4 2 19 8" xfId="43126"/>
    <cellStyle name="Shade 2 4 2 2" xfId="6803"/>
    <cellStyle name="Shade 2 4 2 2 2" xfId="10195"/>
    <cellStyle name="Shade 2 4 2 2 2 2" xfId="11752"/>
    <cellStyle name="Shade 2 4 2 2 2 2 2" xfId="23302"/>
    <cellStyle name="Shade 2 4 2 2 2 2 3" xfId="20572"/>
    <cellStyle name="Shade 2 4 2 2 2 2 4" xfId="36926"/>
    <cellStyle name="Shade 2 4 2 2 2 2 5" xfId="41849"/>
    <cellStyle name="Shade 2 4 2 2 2 3" xfId="14432"/>
    <cellStyle name="Shade 2 4 2 2 2 3 2" xfId="23303"/>
    <cellStyle name="Shade 2 4 2 2 2 3 3" xfId="20571"/>
    <cellStyle name="Shade 2 4 2 2 2 3 4" xfId="37222"/>
    <cellStyle name="Shade 2 4 2 2 2 3 5" xfId="42449"/>
    <cellStyle name="Shade 2 4 2 2 2 4" xfId="17169"/>
    <cellStyle name="Shade 2 4 2 2 2 4 2" xfId="20570"/>
    <cellStyle name="Shade 2 4 2 2 2 4 3" xfId="37153"/>
    <cellStyle name="Shade 2 4 2 2 2 4 4" xfId="46276"/>
    <cellStyle name="Shade 2 4 2 2 2 5" xfId="20573"/>
    <cellStyle name="Shade 2 4 2 2 2 6" xfId="34092"/>
    <cellStyle name="Shade 2 4 2 2 2 7" xfId="46925"/>
    <cellStyle name="Shade 2 4 2 2 3" xfId="9144"/>
    <cellStyle name="Shade 2 4 2 2 3 2" xfId="13399"/>
    <cellStyle name="Shade 2 4 2 2 3 2 2" xfId="23305"/>
    <cellStyle name="Shade 2 4 2 2 3 2 3" xfId="20568"/>
    <cellStyle name="Shade 2 4 2 2 3 2 4" xfId="33208"/>
    <cellStyle name="Shade 2 4 2 2 3 2 5" xfId="40469"/>
    <cellStyle name="Shade 2 4 2 2 3 3" xfId="14642"/>
    <cellStyle name="Shade 2 4 2 2 3 3 2" xfId="23306"/>
    <cellStyle name="Shade 2 4 2 2 3 3 3" xfId="20567"/>
    <cellStyle name="Shade 2 4 2 2 3 3 4" xfId="36255"/>
    <cellStyle name="Shade 2 4 2 2 3 3 5" xfId="45862"/>
    <cellStyle name="Shade 2 4 2 2 3 4" xfId="23304"/>
    <cellStyle name="Shade 2 4 2 2 4" xfId="10719"/>
    <cellStyle name="Shade 2 4 2 2 4 2" xfId="23307"/>
    <cellStyle name="Shade 2 4 2 2 4 3" xfId="20566"/>
    <cellStyle name="Shade 2 4 2 2 4 4" xfId="37455"/>
    <cellStyle name="Shade 2 4 2 2 4 5" xfId="41261"/>
    <cellStyle name="Shade 2 4 2 2 5" xfId="12074"/>
    <cellStyle name="Shade 2 4 2 2 5 2" xfId="23308"/>
    <cellStyle name="Shade 2 4 2 2 5 3" xfId="20565"/>
    <cellStyle name="Shade 2 4 2 2 5 4" xfId="33006"/>
    <cellStyle name="Shade 2 4 2 2 5 5" xfId="41842"/>
    <cellStyle name="Shade 2 4 2 2 6" xfId="14906"/>
    <cellStyle name="Shade 2 4 2 2 6 2" xfId="20564"/>
    <cellStyle name="Shade 2 4 2 2 6 3" xfId="33333"/>
    <cellStyle name="Shade 2 4 2 2 6 4" xfId="46837"/>
    <cellStyle name="Shade 2 4 2 2 7" xfId="22734"/>
    <cellStyle name="Shade 2 4 2 2 8" xfId="39991"/>
    <cellStyle name="Shade 2 4 2 20" xfId="8558"/>
    <cellStyle name="Shade 2 4 2 20 2" xfId="9994"/>
    <cellStyle name="Shade 2 4 2 20 2 2" xfId="14231"/>
    <cellStyle name="Shade 2 4 2 20 2 2 2" xfId="23309"/>
    <cellStyle name="Shade 2 4 2 20 2 2 3" xfId="20561"/>
    <cellStyle name="Shade 2 4 2 20 2 2 4" xfId="32600"/>
    <cellStyle name="Shade 2 4 2 20 2 2 5" xfId="45905"/>
    <cellStyle name="Shade 2 4 2 20 2 3" xfId="16968"/>
    <cellStyle name="Shade 2 4 2 20 2 3 2" xfId="20560"/>
    <cellStyle name="Shade 2 4 2 20 2 3 3" xfId="33962"/>
    <cellStyle name="Shade 2 4 2 20 2 3 4" xfId="45155"/>
    <cellStyle name="Shade 2 4 2 20 2 4" xfId="20562"/>
    <cellStyle name="Shade 2 4 2 20 2 5" xfId="32679"/>
    <cellStyle name="Shade 2 4 2 20 2 6" xfId="44490"/>
    <cellStyle name="Shade 2 4 2 20 3" xfId="11551"/>
    <cellStyle name="Shade 2 4 2 20 3 2" xfId="23310"/>
    <cellStyle name="Shade 2 4 2 20 3 3" xfId="20559"/>
    <cellStyle name="Shade 2 4 2 20 3 4" xfId="38059"/>
    <cellStyle name="Shade 2 4 2 20 3 5" xfId="44353"/>
    <cellStyle name="Shade 2 4 2 20 4" xfId="12906"/>
    <cellStyle name="Shade 2 4 2 20 4 2" xfId="23311"/>
    <cellStyle name="Shade 2 4 2 20 4 3" xfId="20558"/>
    <cellStyle name="Shade 2 4 2 20 4 4" xfId="33186"/>
    <cellStyle name="Shade 2 4 2 20 4 5" xfId="46511"/>
    <cellStyle name="Shade 2 4 2 20 5" xfId="15738"/>
    <cellStyle name="Shade 2 4 2 20 5 2" xfId="20557"/>
    <cellStyle name="Shade 2 4 2 20 5 3" xfId="37160"/>
    <cellStyle name="Shade 2 4 2 20 5 4" xfId="45429"/>
    <cellStyle name="Shade 2 4 2 20 6" xfId="20563"/>
    <cellStyle name="Shade 2 4 2 20 7" xfId="27329"/>
    <cellStyle name="Shade 2 4 2 20 8" xfId="42929"/>
    <cellStyle name="Shade 2 4 2 21" xfId="8536"/>
    <cellStyle name="Shade 2 4 2 21 2" xfId="9972"/>
    <cellStyle name="Shade 2 4 2 21 2 2" xfId="14209"/>
    <cellStyle name="Shade 2 4 2 21 2 2 2" xfId="23312"/>
    <cellStyle name="Shade 2 4 2 21 2 2 3" xfId="20554"/>
    <cellStyle name="Shade 2 4 2 21 2 2 4" xfId="38313"/>
    <cellStyle name="Shade 2 4 2 21 2 2 5" xfId="40757"/>
    <cellStyle name="Shade 2 4 2 21 2 3" xfId="16946"/>
    <cellStyle name="Shade 2 4 2 21 2 3 2" xfId="20553"/>
    <cellStyle name="Shade 2 4 2 21 2 3 3" xfId="26095"/>
    <cellStyle name="Shade 2 4 2 21 2 3 4" xfId="47251"/>
    <cellStyle name="Shade 2 4 2 21 2 4" xfId="20555"/>
    <cellStyle name="Shade 2 4 2 21 2 5" xfId="37383"/>
    <cellStyle name="Shade 2 4 2 21 2 6" xfId="40560"/>
    <cellStyle name="Shade 2 4 2 21 3" xfId="11529"/>
    <cellStyle name="Shade 2 4 2 21 3 2" xfId="23314"/>
    <cellStyle name="Shade 2 4 2 21 3 3" xfId="20552"/>
    <cellStyle name="Shade 2 4 2 21 3 4" xfId="34426"/>
    <cellStyle name="Shade 2 4 2 21 3 5" xfId="43541"/>
    <cellStyle name="Shade 2 4 2 21 4" xfId="12884"/>
    <cellStyle name="Shade 2 4 2 21 4 2" xfId="23315"/>
    <cellStyle name="Shade 2 4 2 21 4 3" xfId="20551"/>
    <cellStyle name="Shade 2 4 2 21 4 4" xfId="37880"/>
    <cellStyle name="Shade 2 4 2 21 4 5" xfId="41568"/>
    <cellStyle name="Shade 2 4 2 21 5" xfId="15716"/>
    <cellStyle name="Shade 2 4 2 21 5 2" xfId="20550"/>
    <cellStyle name="Shade 2 4 2 21 5 3" xfId="33429"/>
    <cellStyle name="Shade 2 4 2 21 5 4" xfId="44025"/>
    <cellStyle name="Shade 2 4 2 21 6" xfId="20556"/>
    <cellStyle name="Shade 2 4 2 21 7" xfId="27273"/>
    <cellStyle name="Shade 2 4 2 21 8" xfId="47333"/>
    <cellStyle name="Shade 2 4 2 22" xfId="8567"/>
    <cellStyle name="Shade 2 4 2 22 2" xfId="10003"/>
    <cellStyle name="Shade 2 4 2 22 2 2" xfId="14240"/>
    <cellStyle name="Shade 2 4 2 22 2 2 2" xfId="23316"/>
    <cellStyle name="Shade 2 4 2 22 2 2 3" xfId="20547"/>
    <cellStyle name="Shade 2 4 2 22 2 2 4" xfId="36488"/>
    <cellStyle name="Shade 2 4 2 22 2 2 5" xfId="47344"/>
    <cellStyle name="Shade 2 4 2 22 2 3" xfId="16977"/>
    <cellStyle name="Shade 2 4 2 22 2 3 2" xfId="20546"/>
    <cellStyle name="Shade 2 4 2 22 2 3 3" xfId="37680"/>
    <cellStyle name="Shade 2 4 2 22 2 3 4" xfId="46355"/>
    <cellStyle name="Shade 2 4 2 22 2 4" xfId="20548"/>
    <cellStyle name="Shade 2 4 2 22 2 5" xfId="37758"/>
    <cellStyle name="Shade 2 4 2 22 2 6" xfId="47364"/>
    <cellStyle name="Shade 2 4 2 22 3" xfId="11560"/>
    <cellStyle name="Shade 2 4 2 22 3 2" xfId="23317"/>
    <cellStyle name="Shade 2 4 2 22 3 3" xfId="20545"/>
    <cellStyle name="Shade 2 4 2 22 3 4" xfId="34744"/>
    <cellStyle name="Shade 2 4 2 22 3 5" xfId="41943"/>
    <cellStyle name="Shade 2 4 2 22 4" xfId="12915"/>
    <cellStyle name="Shade 2 4 2 22 4 2" xfId="23318"/>
    <cellStyle name="Shade 2 4 2 22 4 3" xfId="20544"/>
    <cellStyle name="Shade 2 4 2 22 4 4" xfId="36667"/>
    <cellStyle name="Shade 2 4 2 22 4 5" xfId="44693"/>
    <cellStyle name="Shade 2 4 2 22 5" xfId="15747"/>
    <cellStyle name="Shade 2 4 2 22 5 2" xfId="20543"/>
    <cellStyle name="Shade 2 4 2 22 5 3" xfId="38712"/>
    <cellStyle name="Shade 2 4 2 22 5 4" xfId="46202"/>
    <cellStyle name="Shade 2 4 2 22 6" xfId="20549"/>
    <cellStyle name="Shade 2 4 2 22 7" xfId="27317"/>
    <cellStyle name="Shade 2 4 2 22 8" xfId="43101"/>
    <cellStyle name="Shade 2 4 2 23" xfId="8669"/>
    <cellStyle name="Shade 2 4 2 23 2" xfId="10105"/>
    <cellStyle name="Shade 2 4 2 23 2 2" xfId="14342"/>
    <cellStyle name="Shade 2 4 2 23 2 2 2" xfId="23319"/>
    <cellStyle name="Shade 2 4 2 23 2 2 3" xfId="20540"/>
    <cellStyle name="Shade 2 4 2 23 2 2 4" xfId="34590"/>
    <cellStyle name="Shade 2 4 2 23 2 2 5" xfId="42359"/>
    <cellStyle name="Shade 2 4 2 23 2 3" xfId="17079"/>
    <cellStyle name="Shade 2 4 2 23 2 3 2" xfId="20539"/>
    <cellStyle name="Shade 2 4 2 23 2 3 3" xfId="34527"/>
    <cellStyle name="Shade 2 4 2 23 2 3 4" xfId="40794"/>
    <cellStyle name="Shade 2 4 2 23 2 4" xfId="20541"/>
    <cellStyle name="Shade 2 4 2 23 2 5" xfId="35175"/>
    <cellStyle name="Shade 2 4 2 23 2 6" xfId="40426"/>
    <cellStyle name="Shade 2 4 2 23 3" xfId="11662"/>
    <cellStyle name="Shade 2 4 2 23 3 2" xfId="23320"/>
    <cellStyle name="Shade 2 4 2 23 3 3" xfId="20538"/>
    <cellStyle name="Shade 2 4 2 23 3 4" xfId="32494"/>
    <cellStyle name="Shade 2 4 2 23 3 5" xfId="47971"/>
    <cellStyle name="Shade 2 4 2 23 4" xfId="13017"/>
    <cellStyle name="Shade 2 4 2 23 4 2" xfId="23321"/>
    <cellStyle name="Shade 2 4 2 23 4 3" xfId="20537"/>
    <cellStyle name="Shade 2 4 2 23 4 4" xfId="34659"/>
    <cellStyle name="Shade 2 4 2 23 4 5" xfId="43329"/>
    <cellStyle name="Shade 2 4 2 23 5" xfId="15849"/>
    <cellStyle name="Shade 2 4 2 23 5 2" xfId="20536"/>
    <cellStyle name="Shade 2 4 2 23 5 3" xfId="31969"/>
    <cellStyle name="Shade 2 4 2 23 5 4" xfId="39326"/>
    <cellStyle name="Shade 2 4 2 23 6" xfId="20542"/>
    <cellStyle name="Shade 2 4 2 23 7" xfId="27432"/>
    <cellStyle name="Shade 2 4 2 23 8" xfId="45887"/>
    <cellStyle name="Shade 2 4 2 24" xfId="8553"/>
    <cellStyle name="Shade 2 4 2 24 2" xfId="9989"/>
    <cellStyle name="Shade 2 4 2 24 2 2" xfId="14226"/>
    <cellStyle name="Shade 2 4 2 24 2 2 2" xfId="23322"/>
    <cellStyle name="Shade 2 4 2 24 2 2 3" xfId="20533"/>
    <cellStyle name="Shade 2 4 2 24 2 2 4" xfId="34703"/>
    <cellStyle name="Shade 2 4 2 24 2 2 5" xfId="44696"/>
    <cellStyle name="Shade 2 4 2 24 2 3" xfId="16963"/>
    <cellStyle name="Shade 2 4 2 24 2 3 2" xfId="20532"/>
    <cellStyle name="Shade 2 4 2 24 2 3 3" xfId="34523"/>
    <cellStyle name="Shade 2 4 2 24 2 3 4" xfId="47497"/>
    <cellStyle name="Shade 2 4 2 24 2 4" xfId="20534"/>
    <cellStyle name="Shade 2 4 2 24 2 5" xfId="34783"/>
    <cellStyle name="Shade 2 4 2 24 2 6" xfId="44570"/>
    <cellStyle name="Shade 2 4 2 24 3" xfId="11546"/>
    <cellStyle name="Shade 2 4 2 24 3 2" xfId="23323"/>
    <cellStyle name="Shade 2 4 2 24 3 3" xfId="20531"/>
    <cellStyle name="Shade 2 4 2 24 3 4" xfId="33819"/>
    <cellStyle name="Shade 2 4 2 24 3 5" xfId="41213"/>
    <cellStyle name="Shade 2 4 2 24 4" xfId="12901"/>
    <cellStyle name="Shade 2 4 2 24 4 2" xfId="23324"/>
    <cellStyle name="Shade 2 4 2 24 4 3" xfId="20530"/>
    <cellStyle name="Shade 2 4 2 24 4 4" xfId="38609"/>
    <cellStyle name="Shade 2 4 2 24 4 5" xfId="47747"/>
    <cellStyle name="Shade 2 4 2 24 5" xfId="15733"/>
    <cellStyle name="Shade 2 4 2 24 5 2" xfId="20529"/>
    <cellStyle name="Shade 2 4 2 24 5 3" xfId="28080"/>
    <cellStyle name="Shade 2 4 2 24 5 4" xfId="47349"/>
    <cellStyle name="Shade 2 4 2 24 6" xfId="20535"/>
    <cellStyle name="Shade 2 4 2 24 7" xfId="27300"/>
    <cellStyle name="Shade 2 4 2 24 8" xfId="46244"/>
    <cellStyle name="Shade 2 4 2 25" xfId="10291"/>
    <cellStyle name="Shade 2 4 2 25 2" xfId="14528"/>
    <cellStyle name="Shade 2 4 2 25 2 2" xfId="23325"/>
    <cellStyle name="Shade 2 4 2 25 2 3" xfId="20527"/>
    <cellStyle name="Shade 2 4 2 25 2 4" xfId="35931"/>
    <cellStyle name="Shade 2 4 2 25 2 5" xfId="41383"/>
    <cellStyle name="Shade 2 4 2 25 3" xfId="17265"/>
    <cellStyle name="Shade 2 4 2 25 3 2" xfId="20526"/>
    <cellStyle name="Shade 2 4 2 25 3 3" xfId="35554"/>
    <cellStyle name="Shade 2 4 2 25 3 4" xfId="43040"/>
    <cellStyle name="Shade 2 4 2 25 4" xfId="20528"/>
    <cellStyle name="Shade 2 4 2 25 5" xfId="38552"/>
    <cellStyle name="Shade 2 4 2 25 6" xfId="42989"/>
    <cellStyle name="Shade 2 4 2 26" xfId="10322"/>
    <cellStyle name="Shade 2 4 2 26 2" xfId="14559"/>
    <cellStyle name="Shade 2 4 2 26 2 2" xfId="23328"/>
    <cellStyle name="Shade 2 4 2 26 2 3" xfId="20524"/>
    <cellStyle name="Shade 2 4 2 26 2 4" xfId="36281"/>
    <cellStyle name="Shade 2 4 2 26 2 5" xfId="41673"/>
    <cellStyle name="Shade 2 4 2 26 3" xfId="17296"/>
    <cellStyle name="Shade 2 4 2 26 3 2" xfId="20523"/>
    <cellStyle name="Shade 2 4 2 26 3 3" xfId="37136"/>
    <cellStyle name="Shade 2 4 2 26 3 4" xfId="46633"/>
    <cellStyle name="Shade 2 4 2 26 4" xfId="20525"/>
    <cellStyle name="Shade 2 4 2 26 5" xfId="34355"/>
    <cellStyle name="Shade 2 4 2 26 6" xfId="43452"/>
    <cellStyle name="Shade 2 4 2 27" xfId="10289"/>
    <cellStyle name="Shade 2 4 2 27 2" xfId="14526"/>
    <cellStyle name="Shade 2 4 2 27 2 2" xfId="23329"/>
    <cellStyle name="Shade 2 4 2 27 2 3" xfId="20521"/>
    <cellStyle name="Shade 2 4 2 27 2 4" xfId="34350"/>
    <cellStyle name="Shade 2 4 2 27 2 5" xfId="47790"/>
    <cellStyle name="Shade 2 4 2 27 3" xfId="17263"/>
    <cellStyle name="Shade 2 4 2 27 3 2" xfId="20520"/>
    <cellStyle name="Shade 2 4 2 27 3 3" xfId="36114"/>
    <cellStyle name="Shade 2 4 2 27 3 4" xfId="43780"/>
    <cellStyle name="Shade 2 4 2 27 4" xfId="20522"/>
    <cellStyle name="Shade 2 4 2 27 5" xfId="37312"/>
    <cellStyle name="Shade 2 4 2 27 6" xfId="43894"/>
    <cellStyle name="Shade 2 4 2 28" xfId="10450"/>
    <cellStyle name="Shade 2 4 2 28 2" xfId="23330"/>
    <cellStyle name="Shade 2 4 2 28 3" xfId="20519"/>
    <cellStyle name="Shade 2 4 2 28 4" xfId="33049"/>
    <cellStyle name="Shade 2 4 2 28 5" xfId="42676"/>
    <cellStyle name="Shade 2 4 2 29" xfId="10437"/>
    <cellStyle name="Shade 2 4 2 29 2" xfId="23331"/>
    <cellStyle name="Shade 2 4 2 29 3" xfId="20518"/>
    <cellStyle name="Shade 2 4 2 29 4" xfId="36937"/>
    <cellStyle name="Shade 2 4 2 29 5" xfId="44114"/>
    <cellStyle name="Shade 2 4 2 3" xfId="6896"/>
    <cellStyle name="Shade 2 4 2 3 2" xfId="9237"/>
    <cellStyle name="Shade 2 4 2 3 2 2" xfId="13492"/>
    <cellStyle name="Shade 2 4 2 3 2 2 2" xfId="23332"/>
    <cellStyle name="Shade 2 4 2 3 2 2 3" xfId="20515"/>
    <cellStyle name="Shade 2 4 2 3 2 2 4" xfId="34536"/>
    <cellStyle name="Shade 2 4 2 3 2 2 5" xfId="42754"/>
    <cellStyle name="Shade 2 4 2 3 2 3" xfId="16247"/>
    <cellStyle name="Shade 2 4 2 3 2 3 2" xfId="20514"/>
    <cellStyle name="Shade 2 4 2 3 2 3 3" xfId="22444"/>
    <cellStyle name="Shade 2 4 2 3 2 3 4" xfId="39966"/>
    <cellStyle name="Shade 2 4 2 3 2 4" xfId="20516"/>
    <cellStyle name="Shade 2 4 2 3 2 5" xfId="21728"/>
    <cellStyle name="Shade 2 4 2 3 2 6" xfId="39418"/>
    <cellStyle name="Shade 2 4 2 3 3" xfId="10812"/>
    <cellStyle name="Shade 2 4 2 3 3 2" xfId="23333"/>
    <cellStyle name="Shade 2 4 2 3 3 3" xfId="20513"/>
    <cellStyle name="Shade 2 4 2 3 3 4" xfId="35635"/>
    <cellStyle name="Shade 2 4 2 3 3 5" xfId="44171"/>
    <cellStyle name="Shade 2 4 2 3 4" xfId="12167"/>
    <cellStyle name="Shade 2 4 2 3 4 2" xfId="23334"/>
    <cellStyle name="Shade 2 4 2 3 4 3" xfId="20512"/>
    <cellStyle name="Shade 2 4 2 3 4 4" xfId="33747"/>
    <cellStyle name="Shade 2 4 2 3 4 5" xfId="48432"/>
    <cellStyle name="Shade 2 4 2 3 5" xfId="14999"/>
    <cellStyle name="Shade 2 4 2 3 5 2" xfId="20511"/>
    <cellStyle name="Shade 2 4 2 3 5 3" xfId="36875"/>
    <cellStyle name="Shade 2 4 2 3 5 4" xfId="45766"/>
    <cellStyle name="Shade 2 4 2 3 6" xfId="20517"/>
    <cellStyle name="Shade 2 4 2 3 7" xfId="31938"/>
    <cellStyle name="Shade 2 4 2 3 8" xfId="40930"/>
    <cellStyle name="Shade 2 4 2 4" xfId="6961"/>
    <cellStyle name="Shade 2 4 2 4 2" xfId="9302"/>
    <cellStyle name="Shade 2 4 2 4 2 2" xfId="13557"/>
    <cellStyle name="Shade 2 4 2 4 2 2 2" xfId="23336"/>
    <cellStyle name="Shade 2 4 2 4 2 2 3" xfId="20508"/>
    <cellStyle name="Shade 2 4 2 4 2 2 4" xfId="34379"/>
    <cellStyle name="Shade 2 4 2 4 2 2 5" xfId="47124"/>
    <cellStyle name="Shade 2 4 2 4 2 3" xfId="16304"/>
    <cellStyle name="Shade 2 4 2 4 2 3 2" xfId="20507"/>
    <cellStyle name="Shade 2 4 2 4 2 3 3" xfId="32071"/>
    <cellStyle name="Shade 2 4 2 4 2 3 4" xfId="44241"/>
    <cellStyle name="Shade 2 4 2 4 2 4" xfId="20509"/>
    <cellStyle name="Shade 2 4 2 4 2 5" xfId="21662"/>
    <cellStyle name="Shade 2 4 2 4 2 6" xfId="46111"/>
    <cellStyle name="Shade 2 4 2 4 3" xfId="10877"/>
    <cellStyle name="Shade 2 4 2 4 3 2" xfId="23337"/>
    <cellStyle name="Shade 2 4 2 4 3 3" xfId="20506"/>
    <cellStyle name="Shade 2 4 2 4 3 4" xfId="36855"/>
    <cellStyle name="Shade 2 4 2 4 3 5" xfId="43446"/>
    <cellStyle name="Shade 2 4 2 4 4" xfId="12232"/>
    <cellStyle name="Shade 2 4 2 4 4 2" xfId="23338"/>
    <cellStyle name="Shade 2 4 2 4 4 3" xfId="20505"/>
    <cellStyle name="Shade 2 4 2 4 4 4" xfId="37945"/>
    <cellStyle name="Shade 2 4 2 4 4 5" xfId="41422"/>
    <cellStyle name="Shade 2 4 2 4 5" xfId="15064"/>
    <cellStyle name="Shade 2 4 2 4 5 2" xfId="20504"/>
    <cellStyle name="Shade 2 4 2 4 5 3" xfId="32576"/>
    <cellStyle name="Shade 2 4 2 4 5 4" xfId="41179"/>
    <cellStyle name="Shade 2 4 2 4 6" xfId="20510"/>
    <cellStyle name="Shade 2 4 2 4 7" xfId="22126"/>
    <cellStyle name="Shade 2 4 2 4 8" xfId="40088"/>
    <cellStyle name="Shade 2 4 2 5" xfId="6984"/>
    <cellStyle name="Shade 2 4 2 5 2" xfId="9325"/>
    <cellStyle name="Shade 2 4 2 5 2 2" xfId="13580"/>
    <cellStyle name="Shade 2 4 2 5 2 2 2" xfId="23341"/>
    <cellStyle name="Shade 2 4 2 5 2 2 3" xfId="20501"/>
    <cellStyle name="Shade 2 4 2 5 2 2 4" xfId="34039"/>
    <cellStyle name="Shade 2 4 2 5 2 2 5" xfId="45690"/>
    <cellStyle name="Shade 2 4 2 5 2 3" xfId="16324"/>
    <cellStyle name="Shade 2 4 2 5 2 3 2" xfId="20500"/>
    <cellStyle name="Shade 2 4 2 5 2 3 3" xfId="26373"/>
    <cellStyle name="Shade 2 4 2 5 2 3 4" xfId="39198"/>
    <cellStyle name="Shade 2 4 2 5 2 4" xfId="20502"/>
    <cellStyle name="Shade 2 4 2 5 2 5" xfId="27020"/>
    <cellStyle name="Shade 2 4 2 5 2 6" xfId="42666"/>
    <cellStyle name="Shade 2 4 2 5 3" xfId="10900"/>
    <cellStyle name="Shade 2 4 2 5 3 2" xfId="23342"/>
    <cellStyle name="Shade 2 4 2 5 3 3" xfId="20499"/>
    <cellStyle name="Shade 2 4 2 5 3 4" xfId="33760"/>
    <cellStyle name="Shade 2 4 2 5 3 5" xfId="44410"/>
    <cellStyle name="Shade 2 4 2 5 4" xfId="12255"/>
    <cellStyle name="Shade 2 4 2 5 4 2" xfId="23343"/>
    <cellStyle name="Shade 2 4 2 5 4 3" xfId="20498"/>
    <cellStyle name="Shade 2 4 2 5 4 4" xfId="36415"/>
    <cellStyle name="Shade 2 4 2 5 4 5" xfId="44152"/>
    <cellStyle name="Shade 2 4 2 5 5" xfId="15087"/>
    <cellStyle name="Shade 2 4 2 5 5 2" xfId="20497"/>
    <cellStyle name="Shade 2 4 2 5 5 3" xfId="34225"/>
    <cellStyle name="Shade 2 4 2 5 5 4" xfId="45473"/>
    <cellStyle name="Shade 2 4 2 5 6" xfId="20503"/>
    <cellStyle name="Shade 2 4 2 5 7" xfId="25936"/>
    <cellStyle name="Shade 2 4 2 5 8" xfId="47908"/>
    <cellStyle name="Shade 2 4 2 6" xfId="6619"/>
    <cellStyle name="Shade 2 4 2 6 2" xfId="8960"/>
    <cellStyle name="Shade 2 4 2 6 2 2" xfId="13215"/>
    <cellStyle name="Shade 2 4 2 6 2 2 2" xfId="23344"/>
    <cellStyle name="Shade 2 4 2 6 2 2 3" xfId="20494"/>
    <cellStyle name="Shade 2 4 2 6 2 2 4" xfId="37374"/>
    <cellStyle name="Shade 2 4 2 6 2 2 5" xfId="44014"/>
    <cellStyle name="Shade 2 4 2 6 2 3" xfId="16002"/>
    <cellStyle name="Shade 2 4 2 6 2 3 2" xfId="20493"/>
    <cellStyle name="Shade 2 4 2 6 2 3 3" xfId="22825"/>
    <cellStyle name="Shade 2 4 2 6 2 3 4" xfId="38969"/>
    <cellStyle name="Shade 2 4 2 6 2 4" xfId="20495"/>
    <cellStyle name="Shade 2 4 2 6 2 5" xfId="21651"/>
    <cellStyle name="Shade 2 4 2 6 2 6" xfId="39872"/>
    <cellStyle name="Shade 2 4 2 6 3" xfId="10535"/>
    <cellStyle name="Shade 2 4 2 6 3 2" xfId="23345"/>
    <cellStyle name="Shade 2 4 2 6 3 3" xfId="20492"/>
    <cellStyle name="Shade 2 4 2 6 3 4" xfId="35584"/>
    <cellStyle name="Shade 2 4 2 6 3 5" xfId="47052"/>
    <cellStyle name="Shade 2 4 2 6 4" xfId="11890"/>
    <cellStyle name="Shade 2 4 2 6 4 2" xfId="23346"/>
    <cellStyle name="Shade 2 4 2 6 4 3" xfId="20491"/>
    <cellStyle name="Shade 2 4 2 6 4 4" xfId="35970"/>
    <cellStyle name="Shade 2 4 2 6 4 5" xfId="41776"/>
    <cellStyle name="Shade 2 4 2 6 5" xfId="14722"/>
    <cellStyle name="Shade 2 4 2 6 5 2" xfId="20490"/>
    <cellStyle name="Shade 2 4 2 6 5 3" xfId="36833"/>
    <cellStyle name="Shade 2 4 2 6 5 4" xfId="47653"/>
    <cellStyle name="Shade 2 4 2 6 6" xfId="20496"/>
    <cellStyle name="Shade 2 4 2 6 7" xfId="22736"/>
    <cellStyle name="Shade 2 4 2 6 8" xfId="40126"/>
    <cellStyle name="Shade 2 4 2 7" xfId="6915"/>
    <cellStyle name="Shade 2 4 2 7 2" xfId="9256"/>
    <cellStyle name="Shade 2 4 2 7 2 2" xfId="13511"/>
    <cellStyle name="Shade 2 4 2 7 2 2 2" xfId="23347"/>
    <cellStyle name="Shade 2 4 2 7 2 2 3" xfId="20487"/>
    <cellStyle name="Shade 2 4 2 7 2 2 4" xfId="35866"/>
    <cellStyle name="Shade 2 4 2 7 2 2 5" xfId="40430"/>
    <cellStyle name="Shade 2 4 2 7 2 3" xfId="16261"/>
    <cellStyle name="Shade 2 4 2 7 2 3 2" xfId="20486"/>
    <cellStyle name="Shade 2 4 2 7 2 3 3" xfId="22625"/>
    <cellStyle name="Shade 2 4 2 7 2 3 4" xfId="40590"/>
    <cellStyle name="Shade 2 4 2 7 2 4" xfId="20488"/>
    <cellStyle name="Shade 2 4 2 7 2 5" xfId="25439"/>
    <cellStyle name="Shade 2 4 2 7 2 6" xfId="41868"/>
    <cellStyle name="Shade 2 4 2 7 3" xfId="10831"/>
    <cellStyle name="Shade 2 4 2 7 3 2" xfId="23348"/>
    <cellStyle name="Shade 2 4 2 7 3 3" xfId="20485"/>
    <cellStyle name="Shade 2 4 2 7 3 4" xfId="33074"/>
    <cellStyle name="Shade 2 4 2 7 3 5" xfId="44081"/>
    <cellStyle name="Shade 2 4 2 7 4" xfId="12186"/>
    <cellStyle name="Shade 2 4 2 7 4 2" xfId="23349"/>
    <cellStyle name="Shade 2 4 2 7 4 3" xfId="20484"/>
    <cellStyle name="Shade 2 4 2 7 4 4" xfId="35664"/>
    <cellStyle name="Shade 2 4 2 7 4 5" xfId="41439"/>
    <cellStyle name="Shade 2 4 2 7 5" xfId="15018"/>
    <cellStyle name="Shade 2 4 2 7 5 2" xfId="20483"/>
    <cellStyle name="Shade 2 4 2 7 5 3" xfId="37237"/>
    <cellStyle name="Shade 2 4 2 7 5 4" xfId="46221"/>
    <cellStyle name="Shade 2 4 2 7 6" xfId="20489"/>
    <cellStyle name="Shade 2 4 2 7 7" xfId="21739"/>
    <cellStyle name="Shade 2 4 2 7 8" xfId="40236"/>
    <cellStyle name="Shade 2 4 2 8" xfId="6597"/>
    <cellStyle name="Shade 2 4 2 8 2" xfId="8938"/>
    <cellStyle name="Shade 2 4 2 8 2 2" xfId="13193"/>
    <cellStyle name="Shade 2 4 2 8 2 2 2" xfId="23351"/>
    <cellStyle name="Shade 2 4 2 8 2 2 3" xfId="20480"/>
    <cellStyle name="Shade 2 4 2 8 2 2 4" xfId="38548"/>
    <cellStyle name="Shade 2 4 2 8 2 2 5" xfId="45391"/>
    <cellStyle name="Shade 2 4 2 8 2 3" xfId="15984"/>
    <cellStyle name="Shade 2 4 2 8 2 3 2" xfId="20479"/>
    <cellStyle name="Shade 2 4 2 8 2 3 3" xfId="22216"/>
    <cellStyle name="Shade 2 4 2 8 2 3 4" xfId="40958"/>
    <cellStyle name="Shade 2 4 2 8 2 4" xfId="20481"/>
    <cellStyle name="Shade 2 4 2 8 2 5" xfId="28565"/>
    <cellStyle name="Shade 2 4 2 8 2 6" xfId="45915"/>
    <cellStyle name="Shade 2 4 2 8 3" xfId="10513"/>
    <cellStyle name="Shade 2 4 2 8 3 2" xfId="23353"/>
    <cellStyle name="Shade 2 4 2 8 3 3" xfId="20478"/>
    <cellStyle name="Shade 2 4 2 8 3 4" xfId="27719"/>
    <cellStyle name="Shade 2 4 2 8 3 5" xfId="43695"/>
    <cellStyle name="Shade 2 4 2 8 4" xfId="11868"/>
    <cellStyle name="Shade 2 4 2 8 4 2" xfId="23354"/>
    <cellStyle name="Shade 2 4 2 8 4 3" xfId="20477"/>
    <cellStyle name="Shade 2 4 2 8 4 4" xfId="37636"/>
    <cellStyle name="Shade 2 4 2 8 4 5" xfId="48214"/>
    <cellStyle name="Shade 2 4 2 8 5" xfId="14700"/>
    <cellStyle name="Shade 2 4 2 8 5 2" xfId="20476"/>
    <cellStyle name="Shade 2 4 2 8 5 3" xfId="33024"/>
    <cellStyle name="Shade 2 4 2 8 5 4" xfId="44566"/>
    <cellStyle name="Shade 2 4 2 8 6" xfId="20482"/>
    <cellStyle name="Shade 2 4 2 8 7" xfId="21742"/>
    <cellStyle name="Shade 2 4 2 8 8" xfId="40309"/>
    <cellStyle name="Shade 2 4 2 9" xfId="6683"/>
    <cellStyle name="Shade 2 4 2 9 2" xfId="9024"/>
    <cellStyle name="Shade 2 4 2 9 2 2" xfId="13279"/>
    <cellStyle name="Shade 2 4 2 9 2 2 2" xfId="23358"/>
    <cellStyle name="Shade 2 4 2 9 2 2 3" xfId="20473"/>
    <cellStyle name="Shade 2 4 2 9 2 2 4" xfId="37054"/>
    <cellStyle name="Shade 2 4 2 9 2 2 5" xfId="46439"/>
    <cellStyle name="Shade 2 4 2 9 2 3" xfId="16063"/>
    <cellStyle name="Shade 2 4 2 9 2 3 2" xfId="20472"/>
    <cellStyle name="Shade 2 4 2 9 2 3 3" xfId="22039"/>
    <cellStyle name="Shade 2 4 2 9 2 3 4" xfId="46127"/>
    <cellStyle name="Shade 2 4 2 9 2 4" xfId="20474"/>
    <cellStyle name="Shade 2 4 2 9 2 5" xfId="27014"/>
    <cellStyle name="Shade 2 4 2 9 2 6" xfId="39665"/>
    <cellStyle name="Shade 2 4 2 9 3" xfId="10599"/>
    <cellStyle name="Shade 2 4 2 9 3 2" xfId="23359"/>
    <cellStyle name="Shade 2 4 2 9 3 3" xfId="20471"/>
    <cellStyle name="Shade 2 4 2 9 3 4" xfId="35542"/>
    <cellStyle name="Shade 2 4 2 9 3 5" xfId="45001"/>
    <cellStyle name="Shade 2 4 2 9 4" xfId="11954"/>
    <cellStyle name="Shade 2 4 2 9 4 2" xfId="23360"/>
    <cellStyle name="Shade 2 4 2 9 4 3" xfId="20470"/>
    <cellStyle name="Shade 2 4 2 9 4 4" xfId="36783"/>
    <cellStyle name="Shade 2 4 2 9 4 5" xfId="44889"/>
    <cellStyle name="Shade 2 4 2 9 5" xfId="14786"/>
    <cellStyle name="Shade 2 4 2 9 5 2" xfId="20469"/>
    <cellStyle name="Shade 2 4 2 9 5 3" xfId="33076"/>
    <cellStyle name="Shade 2 4 2 9 5 4" xfId="42751"/>
    <cellStyle name="Shade 2 4 2 9 6" xfId="20475"/>
    <cellStyle name="Shade 2 4 2 9 7" xfId="26415"/>
    <cellStyle name="Shade 2 4 2 9 8" xfId="43473"/>
    <cellStyle name="Shade 2 4 20" xfId="8522"/>
    <cellStyle name="Shade 2 4 20 2" xfId="9958"/>
    <cellStyle name="Shade 2 4 20 2 2" xfId="14195"/>
    <cellStyle name="Shade 2 4 20 2 2 2" xfId="23361"/>
    <cellStyle name="Shade 2 4 20 2 2 3" xfId="20466"/>
    <cellStyle name="Shade 2 4 20 2 2 4" xfId="32709"/>
    <cellStyle name="Shade 2 4 20 2 2 5" xfId="38934"/>
    <cellStyle name="Shade 2 4 20 2 3" xfId="16932"/>
    <cellStyle name="Shade 2 4 20 2 3 2" xfId="20465"/>
    <cellStyle name="Shade 2 4 20 2 3 3" xfId="38828"/>
    <cellStyle name="Shade 2 4 20 2 3 4" xfId="43403"/>
    <cellStyle name="Shade 2 4 20 2 4" xfId="20467"/>
    <cellStyle name="Shade 2 4 20 2 5" xfId="34465"/>
    <cellStyle name="Shade 2 4 20 2 6" xfId="41655"/>
    <cellStyle name="Shade 2 4 20 3" xfId="11515"/>
    <cellStyle name="Shade 2 4 20 3 2" xfId="23362"/>
    <cellStyle name="Shade 2 4 20 3 3" xfId="20464"/>
    <cellStyle name="Shade 2 4 20 3 4" xfId="37826"/>
    <cellStyle name="Shade 2 4 20 3 5" xfId="42434"/>
    <cellStyle name="Shade 2 4 20 4" xfId="12870"/>
    <cellStyle name="Shade 2 4 20 4 2" xfId="23363"/>
    <cellStyle name="Shade 2 4 20 4 3" xfId="20463"/>
    <cellStyle name="Shade 2 4 20 4 4" xfId="34973"/>
    <cellStyle name="Shade 2 4 20 4 5" xfId="44222"/>
    <cellStyle name="Shade 2 4 20 5" xfId="15702"/>
    <cellStyle name="Shade 2 4 20 5 2" xfId="20462"/>
    <cellStyle name="Shade 2 4 20 5 3" xfId="28049"/>
    <cellStyle name="Shade 2 4 20 5 4" xfId="42926"/>
    <cellStyle name="Shade 2 4 20 6" xfId="20468"/>
    <cellStyle name="Shade 2 4 20 7" xfId="27242"/>
    <cellStyle name="Shade 2 4 20 8" xfId="47187"/>
    <cellStyle name="Shade 2 4 21" xfId="8654"/>
    <cellStyle name="Shade 2 4 21 2" xfId="10090"/>
    <cellStyle name="Shade 2 4 21 2 2" xfId="14327"/>
    <cellStyle name="Shade 2 4 21 2 2 2" xfId="23364"/>
    <cellStyle name="Shade 2 4 21 2 2 3" xfId="20459"/>
    <cellStyle name="Shade 2 4 21 2 2 4" xfId="38634"/>
    <cellStyle name="Shade 2 4 21 2 2 5" xfId="47058"/>
    <cellStyle name="Shade 2 4 21 2 3" xfId="17064"/>
    <cellStyle name="Shade 2 4 21 2 3 2" xfId="20458"/>
    <cellStyle name="Shade 2 4 21 2 3 3" xfId="37683"/>
    <cellStyle name="Shade 2 4 21 2 3 4" xfId="43718"/>
    <cellStyle name="Shade 2 4 21 2 4" xfId="20460"/>
    <cellStyle name="Shade 2 4 21 2 5" xfId="35632"/>
    <cellStyle name="Shade 2 4 21 2 6" xfId="45231"/>
    <cellStyle name="Shade 2 4 21 3" xfId="11647"/>
    <cellStyle name="Shade 2 4 21 3 2" xfId="23365"/>
    <cellStyle name="Shade 2 4 21 3 3" xfId="20457"/>
    <cellStyle name="Shade 2 4 21 3 4" xfId="33218"/>
    <cellStyle name="Shade 2 4 21 3 5" xfId="47487"/>
    <cellStyle name="Shade 2 4 21 4" xfId="13002"/>
    <cellStyle name="Shade 2 4 21 4 2" xfId="23366"/>
    <cellStyle name="Shade 2 4 21 4 3" xfId="20456"/>
    <cellStyle name="Shade 2 4 21 4 4" xfId="38504"/>
    <cellStyle name="Shade 2 4 21 4 5" xfId="46700"/>
    <cellStyle name="Shade 2 4 21 5" xfId="15834"/>
    <cellStyle name="Shade 2 4 21 5 2" xfId="20455"/>
    <cellStyle name="Shade 2 4 21 5 3" xfId="38720"/>
    <cellStyle name="Shade 2 4 21 5 4" xfId="47449"/>
    <cellStyle name="Shade 2 4 21 6" xfId="20461"/>
    <cellStyle name="Shade 2 4 21 7" xfId="27413"/>
    <cellStyle name="Shade 2 4 21 8" xfId="44589"/>
    <cellStyle name="Shade 2 4 22" xfId="8508"/>
    <cellStyle name="Shade 2 4 22 2" xfId="9944"/>
    <cellStyle name="Shade 2 4 22 2 2" xfId="14181"/>
    <cellStyle name="Shade 2 4 22 2 2 2" xfId="23367"/>
    <cellStyle name="Shade 2 4 22 2 2 3" xfId="20452"/>
    <cellStyle name="Shade 2 4 22 2 2 4" xfId="34020"/>
    <cellStyle name="Shade 2 4 22 2 2 5" xfId="45699"/>
    <cellStyle name="Shade 2 4 22 2 3" xfId="16918"/>
    <cellStyle name="Shade 2 4 22 2 3 2" xfId="20451"/>
    <cellStyle name="Shade 2 4 22 2 3 3" xfId="32132"/>
    <cellStyle name="Shade 2 4 22 2 3 4" xfId="41465"/>
    <cellStyle name="Shade 2 4 22 2 4" xfId="20453"/>
    <cellStyle name="Shade 2 4 22 2 5" xfId="34099"/>
    <cellStyle name="Shade 2 4 22 2 6" xfId="45694"/>
    <cellStyle name="Shade 2 4 22 3" xfId="11501"/>
    <cellStyle name="Shade 2 4 22 3 2" xfId="23368"/>
    <cellStyle name="Shade 2 4 22 3 3" xfId="20450"/>
    <cellStyle name="Shade 2 4 22 3 4" xfId="34851"/>
    <cellStyle name="Shade 2 4 22 3 5" xfId="46491"/>
    <cellStyle name="Shade 2 4 22 4" xfId="12856"/>
    <cellStyle name="Shade 2 4 22 4 2" xfId="23369"/>
    <cellStyle name="Shade 2 4 22 4 3" xfId="20449"/>
    <cellStyle name="Shade 2 4 22 4 4" xfId="34607"/>
    <cellStyle name="Shade 2 4 22 4 5" xfId="43851"/>
    <cellStyle name="Shade 2 4 22 5" xfId="15688"/>
    <cellStyle name="Shade 2 4 22 5 2" xfId="20448"/>
    <cellStyle name="Shade 2 4 22 5 3" xfId="35586"/>
    <cellStyle name="Shade 2 4 22 5 4" xfId="46151"/>
    <cellStyle name="Shade 2 4 22 6" xfId="20454"/>
    <cellStyle name="Shade 2 4 22 7" xfId="27217"/>
    <cellStyle name="Shade 2 4 22 8" xfId="47220"/>
    <cellStyle name="Shade 2 4 23" xfId="8541"/>
    <cellStyle name="Shade 2 4 23 2" xfId="9977"/>
    <cellStyle name="Shade 2 4 23 2 2" xfId="14214"/>
    <cellStyle name="Shade 2 4 23 2 2 2" xfId="23370"/>
    <cellStyle name="Shade 2 4 23 2 2 3" xfId="20445"/>
    <cellStyle name="Shade 2 4 23 2 2 4" xfId="37077"/>
    <cellStyle name="Shade 2 4 23 2 2 5" xfId="47000"/>
    <cellStyle name="Shade 2 4 23 2 3" xfId="16951"/>
    <cellStyle name="Shade 2 4 23 2 3 2" xfId="20444"/>
    <cellStyle name="Shade 2 4 23 2 3 3" xfId="32143"/>
    <cellStyle name="Shade 2 4 23 2 3 4" xfId="46087"/>
    <cellStyle name="Shade 2 4 23 2 4" xfId="20446"/>
    <cellStyle name="Shade 2 4 23 2 5" xfId="34919"/>
    <cellStyle name="Shade 2 4 23 2 6" xfId="48228"/>
    <cellStyle name="Shade 2 4 23 3" xfId="11534"/>
    <cellStyle name="Shade 2 4 23 3 2" xfId="23372"/>
    <cellStyle name="Shade 2 4 23 3 3" xfId="20443"/>
    <cellStyle name="Shade 2 4 23 3 4" xfId="33615"/>
    <cellStyle name="Shade 2 4 23 3 5" xfId="46977"/>
    <cellStyle name="Shade 2 4 23 4" xfId="12889"/>
    <cellStyle name="Shade 2 4 23 4 2" xfId="23373"/>
    <cellStyle name="Shade 2 4 23 4 3" xfId="20442"/>
    <cellStyle name="Shade 2 4 23 4 4" xfId="38405"/>
    <cellStyle name="Shade 2 4 23 4 5" xfId="44828"/>
    <cellStyle name="Shade 2 4 23 5" xfId="15721"/>
    <cellStyle name="Shade 2 4 23 5 2" xfId="20441"/>
    <cellStyle name="Shade 2 4 23 5 3" xfId="34490"/>
    <cellStyle name="Shade 2 4 23 5 4" xfId="44381"/>
    <cellStyle name="Shade 2 4 23 6" xfId="20447"/>
    <cellStyle name="Shade 2 4 23 7" xfId="27302"/>
    <cellStyle name="Shade 2 4 23 8" xfId="46033"/>
    <cellStyle name="Shade 2 4 24" xfId="8614"/>
    <cellStyle name="Shade 2 4 24 2" xfId="10050"/>
    <cellStyle name="Shade 2 4 24 2 2" xfId="14287"/>
    <cellStyle name="Shade 2 4 24 2 2 2" xfId="23376"/>
    <cellStyle name="Shade 2 4 24 2 2 3" xfId="20438"/>
    <cellStyle name="Shade 2 4 24 2 2 4" xfId="36214"/>
    <cellStyle name="Shade 2 4 24 2 2 5" xfId="43011"/>
    <cellStyle name="Shade 2 4 24 2 3" xfId="17024"/>
    <cellStyle name="Shade 2 4 24 2 3 2" xfId="20437"/>
    <cellStyle name="Shade 2 4 24 2 3 3" xfId="37704"/>
    <cellStyle name="Shade 2 4 24 2 3 4" xfId="42993"/>
    <cellStyle name="Shade 2 4 24 2 4" xfId="20439"/>
    <cellStyle name="Shade 2 4 24 2 5" xfId="36289"/>
    <cellStyle name="Shade 2 4 24 2 6" xfId="44061"/>
    <cellStyle name="Shade 2 4 24 3" xfId="11607"/>
    <cellStyle name="Shade 2 4 24 3 2" xfId="23378"/>
    <cellStyle name="Shade 2 4 24 3 3" xfId="20436"/>
    <cellStyle name="Shade 2 4 24 3 4" xfId="38678"/>
    <cellStyle name="Shade 2 4 24 3 5" xfId="43599"/>
    <cellStyle name="Shade 2 4 24 4" xfId="12962"/>
    <cellStyle name="Shade 2 4 24 4 2" xfId="23379"/>
    <cellStyle name="Shade 2 4 24 4 3" xfId="20435"/>
    <cellStyle name="Shade 2 4 24 4 4" xfId="34210"/>
    <cellStyle name="Shade 2 4 24 4 5" xfId="45556"/>
    <cellStyle name="Shade 2 4 24 5" xfId="15794"/>
    <cellStyle name="Shade 2 4 24 5 2" xfId="20434"/>
    <cellStyle name="Shade 2 4 24 5 3" xfId="37169"/>
    <cellStyle name="Shade 2 4 24 5 4" xfId="45698"/>
    <cellStyle name="Shade 2 4 24 6" xfId="20440"/>
    <cellStyle name="Shade 2 4 24 7" xfId="37142"/>
    <cellStyle name="Shade 2 4 24 8" xfId="46604"/>
    <cellStyle name="Shade 2 4 25" xfId="8460"/>
    <cellStyle name="Shade 2 4 25 2" xfId="9896"/>
    <cellStyle name="Shade 2 4 25 2 2" xfId="14133"/>
    <cellStyle name="Shade 2 4 25 2 2 2" xfId="23382"/>
    <cellStyle name="Shade 2 4 25 2 2 3" xfId="20431"/>
    <cellStyle name="Shade 2 4 25 2 2 4" xfId="36530"/>
    <cellStyle name="Shade 2 4 25 2 2 5" xfId="47632"/>
    <cellStyle name="Shade 2 4 25 2 3" xfId="16870"/>
    <cellStyle name="Shade 2 4 25 2 3 2" xfId="20430"/>
    <cellStyle name="Shade 2 4 25 2 3 3" xfId="22134"/>
    <cellStyle name="Shade 2 4 25 2 3 4" xfId="40947"/>
    <cellStyle name="Shade 2 4 25 2 4" xfId="20432"/>
    <cellStyle name="Shade 2 4 25 2 5" xfId="38072"/>
    <cellStyle name="Shade 2 4 25 2 6" xfId="44028"/>
    <cellStyle name="Shade 2 4 25 3" xfId="11453"/>
    <cellStyle name="Shade 2 4 25 3 2" xfId="23384"/>
    <cellStyle name="Shade 2 4 25 3 3" xfId="20429"/>
    <cellStyle name="Shade 2 4 25 3 4" xfId="34702"/>
    <cellStyle name="Shade 2 4 25 3 5" xfId="43577"/>
    <cellStyle name="Shade 2 4 25 4" xfId="12808"/>
    <cellStyle name="Shade 2 4 25 4 2" xfId="23385"/>
    <cellStyle name="Shade 2 4 25 4 3" xfId="20428"/>
    <cellStyle name="Shade 2 4 25 4 4" xfId="36981"/>
    <cellStyle name="Shade 2 4 25 4 5" xfId="47086"/>
    <cellStyle name="Shade 2 4 25 5" xfId="15640"/>
    <cellStyle name="Shade 2 4 25 5 2" xfId="20427"/>
    <cellStyle name="Shade 2 4 25 5 3" xfId="27973"/>
    <cellStyle name="Shade 2 4 25 5 4" xfId="45018"/>
    <cellStyle name="Shade 2 4 25 6" xfId="20433"/>
    <cellStyle name="Shade 2 4 25 7" xfId="35558"/>
    <cellStyle name="Shade 2 4 25 8" xfId="42978"/>
    <cellStyle name="Shade 2 4 26" xfId="10276"/>
    <cellStyle name="Shade 2 4 26 2" xfId="14513"/>
    <cellStyle name="Shade 2 4 26 2 2" xfId="23388"/>
    <cellStyle name="Shade 2 4 26 2 3" xfId="20425"/>
    <cellStyle name="Shade 2 4 26 2 4" xfId="34058"/>
    <cellStyle name="Shade 2 4 26 2 5" xfId="45678"/>
    <cellStyle name="Shade 2 4 26 3" xfId="17250"/>
    <cellStyle name="Shade 2 4 26 3 2" xfId="20424"/>
    <cellStyle name="Shade 2 4 26 3 3" xfId="38788"/>
    <cellStyle name="Shade 2 4 26 3 4" xfId="41995"/>
    <cellStyle name="Shade 2 4 26 4" xfId="20426"/>
    <cellStyle name="Shade 2 4 26 5" xfId="32744"/>
    <cellStyle name="Shade 2 4 26 6" xfId="47326"/>
    <cellStyle name="Shade 2 4 27" xfId="10298"/>
    <cellStyle name="Shade 2 4 27 2" xfId="14535"/>
    <cellStyle name="Shade 2 4 27 2 2" xfId="23391"/>
    <cellStyle name="Shade 2 4 27 2 3" xfId="20422"/>
    <cellStyle name="Shade 2 4 27 2 4" xfId="36249"/>
    <cellStyle name="Shade 2 4 27 2 5" xfId="47934"/>
    <cellStyle name="Shade 2 4 27 3" xfId="17272"/>
    <cellStyle name="Shade 2 4 27 3 2" xfId="20421"/>
    <cellStyle name="Shade 2 4 27 3 3" xfId="34511"/>
    <cellStyle name="Shade 2 4 27 3 4" xfId="44414"/>
    <cellStyle name="Shade 2 4 27 4" xfId="20423"/>
    <cellStyle name="Shade 2 4 27 5" xfId="38124"/>
    <cellStyle name="Shade 2 4 27 6" xfId="46089"/>
    <cellStyle name="Shade 2 4 28" xfId="10320"/>
    <cellStyle name="Shade 2 4 28 2" xfId="14557"/>
    <cellStyle name="Shade 2 4 28 2 2" xfId="23393"/>
    <cellStyle name="Shade 2 4 28 2 3" xfId="20419"/>
    <cellStyle name="Shade 2 4 28 2 4" xfId="34700"/>
    <cellStyle name="Shade 2 4 28 2 5" xfId="45751"/>
    <cellStyle name="Shade 2 4 28 3" xfId="17294"/>
    <cellStyle name="Shade 2 4 28 3 2" xfId="20418"/>
    <cellStyle name="Shade 2 4 28 3 3" xfId="35555"/>
    <cellStyle name="Shade 2 4 28 3 4" xfId="42761"/>
    <cellStyle name="Shade 2 4 28 4" xfId="20420"/>
    <cellStyle name="Shade 2 4 28 5" xfId="36458"/>
    <cellStyle name="Shade 2 4 28 6" xfId="43652"/>
    <cellStyle name="Shade 2 4 29" xfId="10430"/>
    <cellStyle name="Shade 2 4 29 2" xfId="23395"/>
    <cellStyle name="Shade 2 4 29 3" xfId="20417"/>
    <cellStyle name="Shade 2 4 29 4" xfId="32460"/>
    <cellStyle name="Shade 2 4 29 5" xfId="47667"/>
    <cellStyle name="Shade 2 4 3" xfId="6710"/>
    <cellStyle name="Shade 2 4 3 2" xfId="10182"/>
    <cellStyle name="Shade 2 4 3 2 2" xfId="11739"/>
    <cellStyle name="Shade 2 4 3 2 2 2" xfId="23396"/>
    <cellStyle name="Shade 2 4 3 2 2 3" xfId="20414"/>
    <cellStyle name="Shade 2 4 3 2 2 4" xfId="36655"/>
    <cellStyle name="Shade 2 4 3 2 2 5" xfId="41177"/>
    <cellStyle name="Shade 2 4 3 2 3" xfId="14419"/>
    <cellStyle name="Shade 2 4 3 2 3 2" xfId="23397"/>
    <cellStyle name="Shade 2 4 3 2 3 3" xfId="20413"/>
    <cellStyle name="Shade 2 4 3 2 3 4" xfId="32655"/>
    <cellStyle name="Shade 2 4 3 2 3 5" xfId="41710"/>
    <cellStyle name="Shade 2 4 3 2 4" xfId="17156"/>
    <cellStyle name="Shade 2 4 3 2 4 2" xfId="20412"/>
    <cellStyle name="Shade 2 4 3 2 4 3" xfId="34507"/>
    <cellStyle name="Shade 2 4 3 2 4 4" xfId="41934"/>
    <cellStyle name="Shade 2 4 3 2 5" xfId="20415"/>
    <cellStyle name="Shade 2 4 3 2 6" xfId="36399"/>
    <cellStyle name="Shade 2 4 3 2 7" xfId="46347"/>
    <cellStyle name="Shade 2 4 3 3" xfId="9051"/>
    <cellStyle name="Shade 2 4 3 3 2" xfId="13306"/>
    <cellStyle name="Shade 2 4 3 3 2 2" xfId="23400"/>
    <cellStyle name="Shade 2 4 3 3 2 3" xfId="20410"/>
    <cellStyle name="Shade 2 4 3 3 2 4" xfId="38063"/>
    <cellStyle name="Shade 2 4 3 3 2 5" xfId="48409"/>
    <cellStyle name="Shade 2 4 3 3 3" xfId="14629"/>
    <cellStyle name="Shade 2 4 3 3 3 2" xfId="23401"/>
    <cellStyle name="Shade 2 4 3 3 3 3" xfId="20409"/>
    <cellStyle name="Shade 2 4 3 3 3 4" xfId="34946"/>
    <cellStyle name="Shade 2 4 3 3 3 5" xfId="46395"/>
    <cellStyle name="Shade 2 4 3 3 4" xfId="23399"/>
    <cellStyle name="Shade 2 4 3 4" xfId="10626"/>
    <cellStyle name="Shade 2 4 3 4 2" xfId="23402"/>
    <cellStyle name="Shade 2 4 3 4 3" xfId="20408"/>
    <cellStyle name="Shade 2 4 3 4 4" xfId="27851"/>
    <cellStyle name="Shade 2 4 3 4 5" xfId="42824"/>
    <cellStyle name="Shade 2 4 3 5" xfId="11981"/>
    <cellStyle name="Shade 2 4 3 5 2" xfId="23403"/>
    <cellStyle name="Shade 2 4 3 5 3" xfId="20407"/>
    <cellStyle name="Shade 2 4 3 5 4" xfId="36330"/>
    <cellStyle name="Shade 2 4 3 5 5" xfId="41687"/>
    <cellStyle name="Shade 2 4 3 6" xfId="14813"/>
    <cellStyle name="Shade 2 4 3 6 2" xfId="20406"/>
    <cellStyle name="Shade 2 4 3 6 3" xfId="34164"/>
    <cellStyle name="Shade 2 4 3 6 4" xfId="46231"/>
    <cellStyle name="Shade 2 4 3 7" xfId="22054"/>
    <cellStyle name="Shade 2 4 3 8" xfId="39097"/>
    <cellStyle name="Shade 2 4 30" xfId="10425"/>
    <cellStyle name="Shade 2 4 30 2" xfId="23404"/>
    <cellStyle name="Shade 2 4 30 3" xfId="20405"/>
    <cellStyle name="Shade 2 4 30 4" xfId="34563"/>
    <cellStyle name="Shade 2 4 30 5" xfId="47761"/>
    <cellStyle name="Shade 2 4 4" xfId="6861"/>
    <cellStyle name="Shade 2 4 4 2" xfId="9202"/>
    <cellStyle name="Shade 2 4 4 2 2" xfId="13457"/>
    <cellStyle name="Shade 2 4 4 2 2 2" xfId="23406"/>
    <cellStyle name="Shade 2 4 4 2 2 3" xfId="20402"/>
    <cellStyle name="Shade 2 4 4 2 2 4" xfId="34671"/>
    <cellStyle name="Shade 2 4 4 2 2 5" xfId="45216"/>
    <cellStyle name="Shade 2 4 4 2 3" xfId="16213"/>
    <cellStyle name="Shade 2 4 4 2 3 2" xfId="20401"/>
    <cellStyle name="Shade 2 4 4 2 3 3" xfId="23217"/>
    <cellStyle name="Shade 2 4 4 2 3 4" xfId="39482"/>
    <cellStyle name="Shade 2 4 4 2 4" xfId="20403"/>
    <cellStyle name="Shade 2 4 4 2 5" xfId="21690"/>
    <cellStyle name="Shade 2 4 4 2 6" xfId="39124"/>
    <cellStyle name="Shade 2 4 4 3" xfId="10777"/>
    <cellStyle name="Shade 2 4 4 3 2" xfId="23408"/>
    <cellStyle name="Shade 2 4 4 3 3" xfId="20400"/>
    <cellStyle name="Shade 2 4 4 3 4" xfId="35771"/>
    <cellStyle name="Shade 2 4 4 3 5" xfId="48025"/>
    <cellStyle name="Shade 2 4 4 4" xfId="12132"/>
    <cellStyle name="Shade 2 4 4 4 2" xfId="23409"/>
    <cellStyle name="Shade 2 4 4 4 3" xfId="20399"/>
    <cellStyle name="Shade 2 4 4 4 4" xfId="36978"/>
    <cellStyle name="Shade 2 4 4 4 5" xfId="48049"/>
    <cellStyle name="Shade 2 4 4 5" xfId="14964"/>
    <cellStyle name="Shade 2 4 4 5 2" xfId="20398"/>
    <cellStyle name="Shade 2 4 4 5 3" xfId="37079"/>
    <cellStyle name="Shade 2 4 4 5 4" xfId="42440"/>
    <cellStyle name="Shade 2 4 4 6" xfId="20404"/>
    <cellStyle name="Shade 2 4 4 7" xfId="26392"/>
    <cellStyle name="Shade 2 4 4 8" xfId="46659"/>
    <cellStyle name="Shade 2 4 5" xfId="6776"/>
    <cellStyle name="Shade 2 4 5 2" xfId="9117"/>
    <cellStyle name="Shade 2 4 5 2 2" xfId="13372"/>
    <cellStyle name="Shade 2 4 5 2 2 2" xfId="23410"/>
    <cellStyle name="Shade 2 4 5 2 2 3" xfId="20395"/>
    <cellStyle name="Shade 2 4 5 2 2 4" xfId="33662"/>
    <cellStyle name="Shade 2 4 5 2 2 5" xfId="44122"/>
    <cellStyle name="Shade 2 4 5 2 3" xfId="16141"/>
    <cellStyle name="Shade 2 4 5 2 3 2" xfId="20394"/>
    <cellStyle name="Shade 2 4 5 2 3 3" xfId="22249"/>
    <cellStyle name="Shade 2 4 5 2 3 4" xfId="40005"/>
    <cellStyle name="Shade 2 4 5 2 4" xfId="20396"/>
    <cellStyle name="Shade 2 4 5 2 5" xfId="29982"/>
    <cellStyle name="Shade 2 4 5 2 6" xfId="44512"/>
    <cellStyle name="Shade 2 4 5 3" xfId="10692"/>
    <cellStyle name="Shade 2 4 5 3 2" xfId="23411"/>
    <cellStyle name="Shade 2 4 5 3 3" xfId="20393"/>
    <cellStyle name="Shade 2 4 5 3 4" xfId="34198"/>
    <cellStyle name="Shade 2 4 5 3 5" xfId="43001"/>
    <cellStyle name="Shade 2 4 5 4" xfId="12047"/>
    <cellStyle name="Shade 2 4 5 4 2" xfId="23412"/>
    <cellStyle name="Shade 2 4 5 4 3" xfId="20392"/>
    <cellStyle name="Shade 2 4 5 4 4" xfId="35449"/>
    <cellStyle name="Shade 2 4 5 4 5" xfId="44785"/>
    <cellStyle name="Shade 2 4 5 5" xfId="14879"/>
    <cellStyle name="Shade 2 4 5 5 2" xfId="20391"/>
    <cellStyle name="Shade 2 4 5 5 3" xfId="35505"/>
    <cellStyle name="Shade 2 4 5 5 4" xfId="46463"/>
    <cellStyle name="Shade 2 4 5 6" xfId="20397"/>
    <cellStyle name="Shade 2 4 5 7" xfId="32355"/>
    <cellStyle name="Shade 2 4 5 8" xfId="46126"/>
    <cellStyle name="Shade 2 4 6" xfId="6814"/>
    <cellStyle name="Shade 2 4 6 2" xfId="9155"/>
    <cellStyle name="Shade 2 4 6 2 2" xfId="13410"/>
    <cellStyle name="Shade 2 4 6 2 2 2" xfId="23414"/>
    <cellStyle name="Shade 2 4 6 2 2 3" xfId="20388"/>
    <cellStyle name="Shade 2 4 6 2 2 4" xfId="33005"/>
    <cellStyle name="Shade 2 4 6 2 2 5" xfId="40532"/>
    <cellStyle name="Shade 2 4 6 2 3" xfId="16170"/>
    <cellStyle name="Shade 2 4 6 2 3 2" xfId="20387"/>
    <cellStyle name="Shade 2 4 6 2 3 3" xfId="21937"/>
    <cellStyle name="Shade 2 4 6 2 3 4" xfId="39475"/>
    <cellStyle name="Shade 2 4 6 2 4" xfId="20389"/>
    <cellStyle name="Shade 2 4 6 2 5" xfId="22545"/>
    <cellStyle name="Shade 2 4 6 2 6" xfId="39321"/>
    <cellStyle name="Shade 2 4 6 3" xfId="10730"/>
    <cellStyle name="Shade 2 4 6 3 2" xfId="23415"/>
    <cellStyle name="Shade 2 4 6 3 3" xfId="20386"/>
    <cellStyle name="Shade 2 4 6 3 4" xfId="37252"/>
    <cellStyle name="Shade 2 4 6 3 5" xfId="44006"/>
    <cellStyle name="Shade 2 4 6 4" xfId="12085"/>
    <cellStyle name="Shade 2 4 6 4 2" xfId="23416"/>
    <cellStyle name="Shade 2 4 6 4 3" xfId="20385"/>
    <cellStyle name="Shade 2 4 6 4 4" xfId="36949"/>
    <cellStyle name="Shade 2 4 6 4 5" xfId="47590"/>
    <cellStyle name="Shade 2 4 6 5" xfId="14917"/>
    <cellStyle name="Shade 2 4 6 5 2" xfId="20384"/>
    <cellStyle name="Shade 2 4 6 5 3" xfId="34780"/>
    <cellStyle name="Shade 2 4 6 5 4" xfId="45629"/>
    <cellStyle name="Shade 2 4 6 6" xfId="20390"/>
    <cellStyle name="Shade 2 4 6 7" xfId="25606"/>
    <cellStyle name="Shade 2 4 6 8" xfId="39107"/>
    <cellStyle name="Shade 2 4 7" xfId="6954"/>
    <cellStyle name="Shade 2 4 7 2" xfId="9295"/>
    <cellStyle name="Shade 2 4 7 2 2" xfId="13550"/>
    <cellStyle name="Shade 2 4 7 2 2 2" xfId="23418"/>
    <cellStyle name="Shade 2 4 7 2 2 3" xfId="20381"/>
    <cellStyle name="Shade 2 4 7 2 2 4" xfId="35422"/>
    <cellStyle name="Shade 2 4 7 2 2 5" xfId="41823"/>
    <cellStyle name="Shade 2 4 7 2 3" xfId="16297"/>
    <cellStyle name="Shade 2 4 7 2 3 2" xfId="20380"/>
    <cellStyle name="Shade 2 4 7 2 3 3" xfId="32064"/>
    <cellStyle name="Shade 2 4 7 2 3 4" xfId="44601"/>
    <cellStyle name="Shade 2 4 7 2 4" xfId="20382"/>
    <cellStyle name="Shade 2 4 7 2 5" xfId="26310"/>
    <cellStyle name="Shade 2 4 7 2 6" xfId="39995"/>
    <cellStyle name="Shade 2 4 7 3" xfId="10870"/>
    <cellStyle name="Shade 2 4 7 3 2" xfId="23419"/>
    <cellStyle name="Shade 2 4 7 3 3" xfId="20379"/>
    <cellStyle name="Shade 2 4 7 3 4" xfId="34367"/>
    <cellStyle name="Shade 2 4 7 3 5" xfId="42371"/>
    <cellStyle name="Shade 2 4 7 4" xfId="12225"/>
    <cellStyle name="Shade 2 4 7 4 2" xfId="23420"/>
    <cellStyle name="Shade 2 4 7 4 3" xfId="20378"/>
    <cellStyle name="Shade 2 4 7 4 4" xfId="38606"/>
    <cellStyle name="Shade 2 4 7 4 5" xfId="40764"/>
    <cellStyle name="Shade 2 4 7 5" xfId="15057"/>
    <cellStyle name="Shade 2 4 7 5 2" xfId="20377"/>
    <cellStyle name="Shade 2 4 7 5 3" xfId="33618"/>
    <cellStyle name="Shade 2 4 7 5 4" xfId="45931"/>
    <cellStyle name="Shade 2 4 7 6" xfId="20383"/>
    <cellStyle name="Shade 2 4 7 7" xfId="22121"/>
    <cellStyle name="Shade 2 4 7 8" xfId="39172"/>
    <cellStyle name="Shade 2 4 8" xfId="6733"/>
    <cellStyle name="Shade 2 4 8 2" xfId="9074"/>
    <cellStyle name="Shade 2 4 8 2 2" xfId="13329"/>
    <cellStyle name="Shade 2 4 8 2 2 2" xfId="23421"/>
    <cellStyle name="Shade 2 4 8 2 2 3" xfId="20374"/>
    <cellStyle name="Shade 2 4 8 2 2 4" xfId="37724"/>
    <cellStyle name="Shade 2 4 8 2 2 5" xfId="41258"/>
    <cellStyle name="Shade 2 4 8 2 3" xfId="16102"/>
    <cellStyle name="Shade 2 4 8 2 3 2" xfId="20373"/>
    <cellStyle name="Shade 2 4 8 2 3 3" xfId="21837"/>
    <cellStyle name="Shade 2 4 8 2 3 4" xfId="43103"/>
    <cellStyle name="Shade 2 4 8 2 4" xfId="20375"/>
    <cellStyle name="Shade 2 4 8 2 5" xfId="21768"/>
    <cellStyle name="Shade 2 4 8 2 6" xfId="39454"/>
    <cellStyle name="Shade 2 4 8 3" xfId="10649"/>
    <cellStyle name="Shade 2 4 8 3 2" xfId="23422"/>
    <cellStyle name="Shade 2 4 8 3 3" xfId="20372"/>
    <cellStyle name="Shade 2 4 8 3 4" xfId="38808"/>
    <cellStyle name="Shade 2 4 8 3 5" xfId="44219"/>
    <cellStyle name="Shade 2 4 8 4" xfId="12004"/>
    <cellStyle name="Shade 2 4 8 4 2" xfId="23423"/>
    <cellStyle name="Shade 2 4 8 4 3" xfId="20371"/>
    <cellStyle name="Shade 2 4 8 4 4" xfId="33234"/>
    <cellStyle name="Shade 2 4 8 4 5" xfId="44836"/>
    <cellStyle name="Shade 2 4 8 5" xfId="14836"/>
    <cellStyle name="Shade 2 4 8 5 2" xfId="20370"/>
    <cellStyle name="Shade 2 4 8 5 3" xfId="37933"/>
    <cellStyle name="Shade 2 4 8 5 4" xfId="45824"/>
    <cellStyle name="Shade 2 4 8 6" xfId="20376"/>
    <cellStyle name="Shade 2 4 8 7" xfId="32261"/>
    <cellStyle name="Shade 2 4 8 8" xfId="45917"/>
    <cellStyle name="Shade 2 4 9" xfId="6966"/>
    <cellStyle name="Shade 2 4 9 2" xfId="9307"/>
    <cellStyle name="Shade 2 4 9 2 2" xfId="13562"/>
    <cellStyle name="Shade 2 4 9 2 2 2" xfId="23425"/>
    <cellStyle name="Shade 2 4 9 2 2 3" xfId="20367"/>
    <cellStyle name="Shade 2 4 9 2 2 4" xfId="35287"/>
    <cellStyle name="Shade 2 4 9 2 2 5" xfId="44445"/>
    <cellStyle name="Shade 2 4 9 2 3" xfId="16309"/>
    <cellStyle name="Shade 2 4 9 2 3 2" xfId="20366"/>
    <cellStyle name="Shade 2 4 9 2 3 3" xfId="26360"/>
    <cellStyle name="Shade 2 4 9 2 3 4" xfId="40874"/>
    <cellStyle name="Shade 2 4 9 2 4" xfId="20368"/>
    <cellStyle name="Shade 2 4 9 2 5" xfId="27477"/>
    <cellStyle name="Shade 2 4 9 2 6" xfId="44980"/>
    <cellStyle name="Shade 2 4 9 3" xfId="10882"/>
    <cellStyle name="Shade 2 4 9 3 2" xfId="23426"/>
    <cellStyle name="Shade 2 4 9 3 3" xfId="20365"/>
    <cellStyle name="Shade 2 4 9 3 4" xfId="34231"/>
    <cellStyle name="Shade 2 4 9 3 5" xfId="42086"/>
    <cellStyle name="Shade 2 4 9 4" xfId="12237"/>
    <cellStyle name="Shade 2 4 9 4 2" xfId="23427"/>
    <cellStyle name="Shade 2 4 9 4 3" xfId="20364"/>
    <cellStyle name="Shade 2 4 9 4 4" xfId="35084"/>
    <cellStyle name="Shade 2 4 9 4 5" xfId="40682"/>
    <cellStyle name="Shade 2 4 9 5" xfId="15069"/>
    <cellStyle name="Shade 2 4 9 5 2" xfId="20363"/>
    <cellStyle name="Shade 2 4 9 5 3" xfId="33822"/>
    <cellStyle name="Shade 2 4 9 5 4" xfId="47960"/>
    <cellStyle name="Shade 2 4 9 6" xfId="20369"/>
    <cellStyle name="Shade 2 4 9 7" xfId="23871"/>
    <cellStyle name="Shade 2 4 9 8" xfId="39144"/>
    <cellStyle name="Shade 2 5" xfId="1796"/>
    <cellStyle name="Shade 2 5 10" xfId="7058"/>
    <cellStyle name="Shade 2 5 10 2" xfId="9399"/>
    <cellStyle name="Shade 2 5 10 2 2" xfId="13654"/>
    <cellStyle name="Shade 2 5 10 2 2 2" xfId="23428"/>
    <cellStyle name="Shade 2 5 10 2 2 3" xfId="20359"/>
    <cellStyle name="Shade 2 5 10 2 2 4" xfId="37404"/>
    <cellStyle name="Shade 2 5 10 2 2 5" xfId="42168"/>
    <cellStyle name="Shade 2 5 10 2 3" xfId="16391"/>
    <cellStyle name="Shade 2 5 10 2 3 2" xfId="20358"/>
    <cellStyle name="Shade 2 5 10 2 3 3" xfId="22169"/>
    <cellStyle name="Shade 2 5 10 2 3 4" xfId="40137"/>
    <cellStyle name="Shade 2 5 10 2 4" xfId="20360"/>
    <cellStyle name="Shade 2 5 10 2 5" xfId="36619"/>
    <cellStyle name="Shade 2 5 10 2 6" xfId="40387"/>
    <cellStyle name="Shade 2 5 10 3" xfId="10974"/>
    <cellStyle name="Shade 2 5 10 3 2" xfId="23429"/>
    <cellStyle name="Shade 2 5 10 3 3" xfId="20357"/>
    <cellStyle name="Shade 2 5 10 3 4" xfId="36175"/>
    <cellStyle name="Shade 2 5 10 3 5" xfId="47215"/>
    <cellStyle name="Shade 2 5 10 4" xfId="12329"/>
    <cellStyle name="Shade 2 5 10 4 2" xfId="23430"/>
    <cellStyle name="Shade 2 5 10 4 3" xfId="20356"/>
    <cellStyle name="Shade 2 5 10 4 4" xfId="38863"/>
    <cellStyle name="Shade 2 5 10 4 5" xfId="45964"/>
    <cellStyle name="Shade 2 5 10 5" xfId="15161"/>
    <cellStyle name="Shade 2 5 10 5 2" xfId="20355"/>
    <cellStyle name="Shade 2 5 10 5 3" xfId="37583"/>
    <cellStyle name="Shade 2 5 10 5 4" xfId="48343"/>
    <cellStyle name="Shade 2 5 10 6" xfId="20361"/>
    <cellStyle name="Shade 2 5 10 7" xfId="24926"/>
    <cellStyle name="Shade 2 5 10 8" xfId="39807"/>
    <cellStyle name="Shade 2 5 11" xfId="7148"/>
    <cellStyle name="Shade 2 5 11 2" xfId="9489"/>
    <cellStyle name="Shade 2 5 11 2 2" xfId="13744"/>
    <cellStyle name="Shade 2 5 11 2 2 2" xfId="23432"/>
    <cellStyle name="Shade 2 5 11 2 2 3" xfId="20352"/>
    <cellStyle name="Shade 2 5 11 2 2 4" xfId="35282"/>
    <cellStyle name="Shade 2 5 11 2 2 5" xfId="48401"/>
    <cellStyle name="Shade 2 5 11 2 3" xfId="16481"/>
    <cellStyle name="Shade 2 5 11 2 3 2" xfId="20351"/>
    <cellStyle name="Shade 2 5 11 2 3 3" xfId="22323"/>
    <cellStyle name="Shade 2 5 11 2 3 4" xfId="41098"/>
    <cellStyle name="Shade 2 5 11 2 4" xfId="20353"/>
    <cellStyle name="Shade 2 5 11 2 5" xfId="27559"/>
    <cellStyle name="Shade 2 5 11 2 6" xfId="46885"/>
    <cellStyle name="Shade 2 5 11 3" xfId="11064"/>
    <cellStyle name="Shade 2 5 11 3 2" xfId="23433"/>
    <cellStyle name="Shade 2 5 11 3 3" xfId="20350"/>
    <cellStyle name="Shade 2 5 11 3 4" xfId="38450"/>
    <cellStyle name="Shade 2 5 11 3 5" xfId="44898"/>
    <cellStyle name="Shade 2 5 11 4" xfId="12419"/>
    <cellStyle name="Shade 2 5 11 4 2" xfId="23434"/>
    <cellStyle name="Shade 2 5 11 4 3" xfId="20349"/>
    <cellStyle name="Shade 2 5 11 4 4" xfId="37737"/>
    <cellStyle name="Shade 2 5 11 4 5" xfId="44802"/>
    <cellStyle name="Shade 2 5 11 5" xfId="15251"/>
    <cellStyle name="Shade 2 5 11 5 2" xfId="20348"/>
    <cellStyle name="Shade 2 5 11 5 3" xfId="36319"/>
    <cellStyle name="Shade 2 5 11 5 4" xfId="43380"/>
    <cellStyle name="Shade 2 5 11 6" xfId="20354"/>
    <cellStyle name="Shade 2 5 11 7" xfId="37158"/>
    <cellStyle name="Shade 2 5 11 8" xfId="43933"/>
    <cellStyle name="Shade 2 5 12" xfId="7144"/>
    <cellStyle name="Shade 2 5 12 2" xfId="9485"/>
    <cellStyle name="Shade 2 5 12 2 2" xfId="13740"/>
    <cellStyle name="Shade 2 5 12 2 2 2" xfId="23435"/>
    <cellStyle name="Shade 2 5 12 2 2 3" xfId="20345"/>
    <cellStyle name="Shade 2 5 12 2 2 4" xfId="32792"/>
    <cellStyle name="Shade 2 5 12 2 2 5" xfId="43306"/>
    <cellStyle name="Shade 2 5 12 2 3" xfId="16477"/>
    <cellStyle name="Shade 2 5 12 2 3 2" xfId="20344"/>
    <cellStyle name="Shade 2 5 12 2 3 3" xfId="22030"/>
    <cellStyle name="Shade 2 5 12 2 3 4" xfId="39103"/>
    <cellStyle name="Shade 2 5 12 2 4" xfId="20346"/>
    <cellStyle name="Shade 2 5 12 2 5" xfId="27552"/>
    <cellStyle name="Shade 2 5 12 2 6" xfId="45637"/>
    <cellStyle name="Shade 2 5 12 3" xfId="11060"/>
    <cellStyle name="Shade 2 5 12 3 2" xfId="23436"/>
    <cellStyle name="Shade 2 5 12 3 3" xfId="20343"/>
    <cellStyle name="Shade 2 5 12 3 4" xfId="32440"/>
    <cellStyle name="Shade 2 5 12 3 5" xfId="47601"/>
    <cellStyle name="Shade 2 5 12 4" xfId="12415"/>
    <cellStyle name="Shade 2 5 12 4 2" xfId="23437"/>
    <cellStyle name="Shade 2 5 12 4 3" xfId="20342"/>
    <cellStyle name="Shade 2 5 12 4 4" xfId="36660"/>
    <cellStyle name="Shade 2 5 12 4 5" xfId="44656"/>
    <cellStyle name="Shade 2 5 12 5" xfId="15247"/>
    <cellStyle name="Shade 2 5 12 5 2" xfId="20341"/>
    <cellStyle name="Shade 2 5 12 5 3" xfId="33677"/>
    <cellStyle name="Shade 2 5 12 5 4" xfId="46658"/>
    <cellStyle name="Shade 2 5 12 6" xfId="20347"/>
    <cellStyle name="Shade 2 5 12 7" xfId="21569"/>
    <cellStyle name="Shade 2 5 12 8" xfId="42174"/>
    <cellStyle name="Shade 2 5 13" xfId="7190"/>
    <cellStyle name="Shade 2 5 13 2" xfId="9531"/>
    <cellStyle name="Shade 2 5 13 2 2" xfId="13786"/>
    <cellStyle name="Shade 2 5 13 2 2 2" xfId="23439"/>
    <cellStyle name="Shade 2 5 13 2 2 3" xfId="20338"/>
    <cellStyle name="Shade 2 5 13 2 2 4" xfId="34102"/>
    <cellStyle name="Shade 2 5 13 2 2 5" xfId="44639"/>
    <cellStyle name="Shade 2 5 13 2 3" xfId="16523"/>
    <cellStyle name="Shade 2 5 13 2 3 2" xfId="20337"/>
    <cellStyle name="Shade 2 5 13 2 3 3" xfId="32250"/>
    <cellStyle name="Shade 2 5 13 2 3 4" xfId="43613"/>
    <cellStyle name="Shade 2 5 13 2 4" xfId="20339"/>
    <cellStyle name="Shade 2 5 13 2 5" xfId="32592"/>
    <cellStyle name="Shade 2 5 13 2 6" xfId="47857"/>
    <cellStyle name="Shade 2 5 13 3" xfId="11106"/>
    <cellStyle name="Shade 2 5 13 3 2" xfId="23440"/>
    <cellStyle name="Shade 2 5 13 3 3" xfId="20336"/>
    <cellStyle name="Shade 2 5 13 3 4" xfId="36285"/>
    <cellStyle name="Shade 2 5 13 3 5" xfId="46259"/>
    <cellStyle name="Shade 2 5 13 4" xfId="12461"/>
    <cellStyle name="Shade 2 5 13 4 2" xfId="23441"/>
    <cellStyle name="Shade 2 5 13 4 3" xfId="20335"/>
    <cellStyle name="Shade 2 5 13 4 4" xfId="37648"/>
    <cellStyle name="Shade 2 5 13 4 5" xfId="45120"/>
    <cellStyle name="Shade 2 5 13 5" xfId="15293"/>
    <cellStyle name="Shade 2 5 13 5 2" xfId="20334"/>
    <cellStyle name="Shade 2 5 13 5 3" xfId="38510"/>
    <cellStyle name="Shade 2 5 13 5 4" xfId="38959"/>
    <cellStyle name="Shade 2 5 13 6" xfId="20340"/>
    <cellStyle name="Shade 2 5 13 7" xfId="32357"/>
    <cellStyle name="Shade 2 5 13 8" xfId="47377"/>
    <cellStyle name="Shade 2 5 14" xfId="7191"/>
    <cellStyle name="Shade 2 5 14 2" xfId="9532"/>
    <cellStyle name="Shade 2 5 14 2 2" xfId="13787"/>
    <cellStyle name="Shade 2 5 14 2 2 2" xfId="23442"/>
    <cellStyle name="Shade 2 5 14 2 2 3" xfId="20331"/>
    <cellStyle name="Shade 2 5 14 2 2 4" xfId="32521"/>
    <cellStyle name="Shade 2 5 14 2 2 5" xfId="42924"/>
    <cellStyle name="Shade 2 5 14 2 3" xfId="16524"/>
    <cellStyle name="Shade 2 5 14 2 3 2" xfId="20330"/>
    <cellStyle name="Shade 2 5 14 2 3 3" xfId="32103"/>
    <cellStyle name="Shade 2 5 14 2 3 4" xfId="44731"/>
    <cellStyle name="Shade 2 5 14 2 4" xfId="20332"/>
    <cellStyle name="Shade 2 5 14 2 5" xfId="35755"/>
    <cellStyle name="Shade 2 5 14 2 6" xfId="43475"/>
    <cellStyle name="Shade 2 5 14 3" xfId="11107"/>
    <cellStyle name="Shade 2 5 14 3 2" xfId="23443"/>
    <cellStyle name="Shade 2 5 14 3 3" xfId="20329"/>
    <cellStyle name="Shade 2 5 14 3 4" xfId="37883"/>
    <cellStyle name="Shade 2 5 14 3 5" xfId="48319"/>
    <cellStyle name="Shade 2 5 14 4" xfId="12462"/>
    <cellStyle name="Shade 2 5 14 4 2" xfId="23444"/>
    <cellStyle name="Shade 2 5 14 4 3" xfId="20328"/>
    <cellStyle name="Shade 2 5 14 4 4" xfId="35241"/>
    <cellStyle name="Shade 2 5 14 4 5" xfId="43659"/>
    <cellStyle name="Shade 2 5 14 5" xfId="15294"/>
    <cellStyle name="Shade 2 5 14 5 2" xfId="20327"/>
    <cellStyle name="Shade 2 5 14 5 3" xfId="38646"/>
    <cellStyle name="Shade 2 5 14 5 4" xfId="46721"/>
    <cellStyle name="Shade 2 5 14 6" xfId="20333"/>
    <cellStyle name="Shade 2 5 14 7" xfId="24447"/>
    <cellStyle name="Shade 2 5 14 8" xfId="39658"/>
    <cellStyle name="Shade 2 5 15" xfId="7153"/>
    <cellStyle name="Shade 2 5 15 2" xfId="9494"/>
    <cellStyle name="Shade 2 5 15 2 2" xfId="13749"/>
    <cellStyle name="Shade 2 5 15 2 2 2" xfId="23445"/>
    <cellStyle name="Shade 2 5 15 2 2 3" xfId="20324"/>
    <cellStyle name="Shade 2 5 15 2 2 4" xfId="36341"/>
    <cellStyle name="Shade 2 5 15 2 2 5" xfId="44547"/>
    <cellStyle name="Shade 2 5 15 2 3" xfId="16486"/>
    <cellStyle name="Shade 2 5 15 2 3 2" xfId="20323"/>
    <cellStyle name="Shade 2 5 15 2 3 3" xfId="26538"/>
    <cellStyle name="Shade 2 5 15 2 3 4" xfId="39706"/>
    <cellStyle name="Shade 2 5 15 2 4" xfId="20325"/>
    <cellStyle name="Shade 2 5 15 2 5" xfId="27568"/>
    <cellStyle name="Shade 2 5 15 2 6" xfId="43463"/>
    <cellStyle name="Shade 2 5 15 3" xfId="11069"/>
    <cellStyle name="Shade 2 5 15 3 2" xfId="23447"/>
    <cellStyle name="Shade 2 5 15 3 3" xfId="20322"/>
    <cellStyle name="Shade 2 5 15 3 4" xfId="33231"/>
    <cellStyle name="Shade 2 5 15 3 5" xfId="45891"/>
    <cellStyle name="Shade 2 5 15 4" xfId="12424"/>
    <cellStyle name="Shade 2 5 15 4 2" xfId="23448"/>
    <cellStyle name="Shade 2 5 15 4 3" xfId="20321"/>
    <cellStyle name="Shade 2 5 15 4 4" xfId="38261"/>
    <cellStyle name="Shade 2 5 15 4 5" xfId="41848"/>
    <cellStyle name="Shade 2 5 15 5" xfId="15256"/>
    <cellStyle name="Shade 2 5 15 5 2" xfId="20320"/>
    <cellStyle name="Shade 2 5 15 5 3" xfId="37406"/>
    <cellStyle name="Shade 2 5 15 5 4" xfId="40581"/>
    <cellStyle name="Shade 2 5 15 6" xfId="20326"/>
    <cellStyle name="Shade 2 5 15 7" xfId="22204"/>
    <cellStyle name="Shade 2 5 15 8" xfId="39164"/>
    <cellStyle name="Shade 2 5 16" xfId="8404"/>
    <cellStyle name="Shade 2 5 16 2" xfId="9842"/>
    <cellStyle name="Shade 2 5 16 2 2" xfId="14079"/>
    <cellStyle name="Shade 2 5 16 2 2 2" xfId="23450"/>
    <cellStyle name="Shade 2 5 16 2 2 3" xfId="20317"/>
    <cellStyle name="Shade 2 5 16 2 2 4" xfId="38637"/>
    <cellStyle name="Shade 2 5 16 2 2 5" xfId="45843"/>
    <cellStyle name="Shade 2 5 16 2 3" xfId="16816"/>
    <cellStyle name="Shade 2 5 16 2 3 2" xfId="20316"/>
    <cellStyle name="Shade 2 5 16 2 3 3" xfId="22657"/>
    <cellStyle name="Shade 2 5 16 2 3 4" xfId="39350"/>
    <cellStyle name="Shade 2 5 16 2 4" xfId="20318"/>
    <cellStyle name="Shade 2 5 16 2 5" xfId="27701"/>
    <cellStyle name="Shade 2 5 16 2 6" xfId="45551"/>
    <cellStyle name="Shade 2 5 16 3" xfId="11399"/>
    <cellStyle name="Shade 2 5 16 3 2" xfId="23451"/>
    <cellStyle name="Shade 2 5 16 3 3" xfId="20315"/>
    <cellStyle name="Shade 2 5 16 3 4" xfId="32681"/>
    <cellStyle name="Shade 2 5 16 3 5" xfId="40722"/>
    <cellStyle name="Shade 2 5 16 4" xfId="12754"/>
    <cellStyle name="Shade 2 5 16 4 2" xfId="23452"/>
    <cellStyle name="Shade 2 5 16 4 3" xfId="20314"/>
    <cellStyle name="Shade 2 5 16 4 4" xfId="32488"/>
    <cellStyle name="Shade 2 5 16 4 5" xfId="43681"/>
    <cellStyle name="Shade 2 5 16 5" xfId="15586"/>
    <cellStyle name="Shade 2 5 16 5 2" xfId="20313"/>
    <cellStyle name="Shade 2 5 16 5 3" xfId="32977"/>
    <cellStyle name="Shade 2 5 16 5 4" xfId="46181"/>
    <cellStyle name="Shade 2 5 16 6" xfId="20319"/>
    <cellStyle name="Shade 2 5 16 7" xfId="37112"/>
    <cellStyle name="Shade 2 5 16 8" xfId="40573"/>
    <cellStyle name="Shade 2 5 17" xfId="8369"/>
    <cellStyle name="Shade 2 5 17 2" xfId="9807"/>
    <cellStyle name="Shade 2 5 17 2 2" xfId="14044"/>
    <cellStyle name="Shade 2 5 17 2 2 2" xfId="23454"/>
    <cellStyle name="Shade 2 5 17 2 2 3" xfId="20310"/>
    <cellStyle name="Shade 2 5 17 2 2 4" xfId="38523"/>
    <cellStyle name="Shade 2 5 17 2 2 5" xfId="47962"/>
    <cellStyle name="Shade 2 5 17 2 3" xfId="16781"/>
    <cellStyle name="Shade 2 5 17 2 3 2" xfId="20309"/>
    <cellStyle name="Shade 2 5 17 2 3 3" xfId="23380"/>
    <cellStyle name="Shade 2 5 17 2 3 4" xfId="40341"/>
    <cellStyle name="Shade 2 5 17 2 4" xfId="20311"/>
    <cellStyle name="Shade 2 5 17 2 5" xfId="34938"/>
    <cellStyle name="Shade 2 5 17 2 6" xfId="43973"/>
    <cellStyle name="Shade 2 5 17 3" xfId="11364"/>
    <cellStyle name="Shade 2 5 17 3 2" xfId="23455"/>
    <cellStyle name="Shade 2 5 17 3 3" xfId="20308"/>
    <cellStyle name="Shade 2 5 17 3 4" xfId="32885"/>
    <cellStyle name="Shade 2 5 17 3 5" xfId="45863"/>
    <cellStyle name="Shade 2 5 17 4" xfId="12719"/>
    <cellStyle name="Shade 2 5 17 4 2" xfId="23456"/>
    <cellStyle name="Shade 2 5 17 4 3" xfId="20307"/>
    <cellStyle name="Shade 2 5 17 4 4" xfId="32624"/>
    <cellStyle name="Shade 2 5 17 4 5" xfId="48412"/>
    <cellStyle name="Shade 2 5 17 5" xfId="15551"/>
    <cellStyle name="Shade 2 5 17 5 2" xfId="20306"/>
    <cellStyle name="Shade 2 5 17 5 3" xfId="33112"/>
    <cellStyle name="Shade 2 5 17 5 4" xfId="44250"/>
    <cellStyle name="Shade 2 5 17 6" xfId="20312"/>
    <cellStyle name="Shade 2 5 17 7" xfId="27110"/>
    <cellStyle name="Shade 2 5 17 8" xfId="42966"/>
    <cellStyle name="Shade 2 5 18" xfId="8397"/>
    <cellStyle name="Shade 2 5 18 2" xfId="9835"/>
    <cellStyle name="Shade 2 5 18 2 2" xfId="14072"/>
    <cellStyle name="Shade 2 5 18 2 2 2" xfId="23457"/>
    <cellStyle name="Shade 2 5 18 2 2 3" xfId="20303"/>
    <cellStyle name="Shade 2 5 18 2 2 4" xfId="33350"/>
    <cellStyle name="Shade 2 5 18 2 2 5" xfId="42377"/>
    <cellStyle name="Shade 2 5 18 2 3" xfId="16809"/>
    <cellStyle name="Shade 2 5 18 2 3 2" xfId="20302"/>
    <cellStyle name="Shade 2 5 18 2 3 3" xfId="22713"/>
    <cellStyle name="Shade 2 5 18 2 3 4" xfId="40354"/>
    <cellStyle name="Shade 2 5 18 2 4" xfId="20304"/>
    <cellStyle name="Shade 2 5 18 2 5" xfId="32495"/>
    <cellStyle name="Shade 2 5 18 2 6" xfId="42772"/>
    <cellStyle name="Shade 2 5 18 3" xfId="11392"/>
    <cellStyle name="Shade 2 5 18 3 2" xfId="23458"/>
    <cellStyle name="Shade 2 5 18 3 3" xfId="20301"/>
    <cellStyle name="Shade 2 5 18 3 4" xfId="33724"/>
    <cellStyle name="Shade 2 5 18 3 5" xfId="48238"/>
    <cellStyle name="Shade 2 5 18 4" xfId="12747"/>
    <cellStyle name="Shade 2 5 18 4 2" xfId="23459"/>
    <cellStyle name="Shade 2 5 18 4 3" xfId="20300"/>
    <cellStyle name="Shade 2 5 18 4 4" xfId="33530"/>
    <cellStyle name="Shade 2 5 18 4 5" xfId="44946"/>
    <cellStyle name="Shade 2 5 18 5" xfId="15579"/>
    <cellStyle name="Shade 2 5 18 5 2" xfId="20299"/>
    <cellStyle name="Shade 2 5 18 5 3" xfId="32659"/>
    <cellStyle name="Shade 2 5 18 5 4" xfId="44109"/>
    <cellStyle name="Shade 2 5 18 6" xfId="20305"/>
    <cellStyle name="Shade 2 5 18 7" xfId="27165"/>
    <cellStyle name="Shade 2 5 18 8" xfId="43060"/>
    <cellStyle name="Shade 2 5 19" xfId="8525"/>
    <cellStyle name="Shade 2 5 19 2" xfId="9961"/>
    <cellStyle name="Shade 2 5 19 2 2" xfId="14198"/>
    <cellStyle name="Shade 2 5 19 2 2 2" xfId="23460"/>
    <cellStyle name="Shade 2 5 19 2 2 3" xfId="20296"/>
    <cellStyle name="Shade 2 5 19 2 2 4" xfId="35131"/>
    <cellStyle name="Shade 2 5 19 2 2 5" xfId="44709"/>
    <cellStyle name="Shade 2 5 19 2 3" xfId="16935"/>
    <cellStyle name="Shade 2 5 19 2 3 2" xfId="20295"/>
    <cellStyle name="Shade 2 5 19 2 3 3" xfId="26166"/>
    <cellStyle name="Shade 2 5 19 2 3 4" xfId="42227"/>
    <cellStyle name="Shade 2 5 19 2 4" xfId="20297"/>
    <cellStyle name="Shade 2 5 19 2 5" xfId="37644"/>
    <cellStyle name="Shade 2 5 19 2 6" xfId="43761"/>
    <cellStyle name="Shade 2 5 19 3" xfId="11518"/>
    <cellStyle name="Shade 2 5 19 3 2" xfId="23461"/>
    <cellStyle name="Shade 2 5 19 3 3" xfId="20294"/>
    <cellStyle name="Shade 2 5 19 3 4" xfId="35707"/>
    <cellStyle name="Shade 2 5 19 3 5" xfId="45222"/>
    <cellStyle name="Shade 2 5 19 4" xfId="12873"/>
    <cellStyle name="Shade 2 5 19 4 2" xfId="23462"/>
    <cellStyle name="Shade 2 5 19 4 3" xfId="20293"/>
    <cellStyle name="Shade 2 5 19 4 4" xfId="38152"/>
    <cellStyle name="Shade 2 5 19 4 5" xfId="46671"/>
    <cellStyle name="Shade 2 5 19 5" xfId="15705"/>
    <cellStyle name="Shade 2 5 19 5 2" xfId="20292"/>
    <cellStyle name="Shade 2 5 19 5 3" xfId="28054"/>
    <cellStyle name="Shade 2 5 19 5 4" xfId="45904"/>
    <cellStyle name="Shade 2 5 19 6" xfId="20298"/>
    <cellStyle name="Shade 2 5 19 7" xfId="27248"/>
    <cellStyle name="Shade 2 5 19 8" xfId="45965"/>
    <cellStyle name="Shade 2 5 2" xfId="6712"/>
    <cellStyle name="Shade 2 5 2 2" xfId="10184"/>
    <cellStyle name="Shade 2 5 2 2 2" xfId="11741"/>
    <cellStyle name="Shade 2 5 2 2 2 2" xfId="23463"/>
    <cellStyle name="Shade 2 5 2 2 2 3" xfId="20289"/>
    <cellStyle name="Shade 2 5 2 2 2 4" xfId="32971"/>
    <cellStyle name="Shade 2 5 2 2 2 5" xfId="42903"/>
    <cellStyle name="Shade 2 5 2 2 3" xfId="14421"/>
    <cellStyle name="Shade 2 5 2 2 3 2" xfId="23464"/>
    <cellStyle name="Shade 2 5 2 2 3 3" xfId="20288"/>
    <cellStyle name="Shade 2 5 2 2 3 4" xfId="37426"/>
    <cellStyle name="Shade 2 5 2 2 3 5" xfId="46661"/>
    <cellStyle name="Shade 2 5 2 2 4" xfId="17158"/>
    <cellStyle name="Shade 2 5 2 2 4 2" xfId="20287"/>
    <cellStyle name="Shade 2 5 2 2 4 3" xfId="36088"/>
    <cellStyle name="Shade 2 5 2 2 4 4" xfId="42357"/>
    <cellStyle name="Shade 2 5 2 2 5" xfId="20290"/>
    <cellStyle name="Shade 2 5 2 2 6" xfId="34296"/>
    <cellStyle name="Shade 2 5 2 2 7" xfId="46206"/>
    <cellStyle name="Shade 2 5 2 3" xfId="9053"/>
    <cellStyle name="Shade 2 5 2 3 2" xfId="13308"/>
    <cellStyle name="Shade 2 5 2 3 2 2" xfId="23466"/>
    <cellStyle name="Shade 2 5 2 3 2 3" xfId="20286"/>
    <cellStyle name="Shade 2 5 2 3 2 4" xfId="32780"/>
    <cellStyle name="Shade 2 5 2 3 2 5" xfId="46467"/>
    <cellStyle name="Shade 2 5 2 3 3" xfId="14631"/>
    <cellStyle name="Shade 2 5 2 3 3 2" xfId="23467"/>
    <cellStyle name="Shade 2 5 2 3 3 3" xfId="20285"/>
    <cellStyle name="Shade 2 5 2 3 3 4" xfId="36527"/>
    <cellStyle name="Shade 2 5 2 3 3 5" xfId="40634"/>
    <cellStyle name="Shade 2 5 2 3 4" xfId="23465"/>
    <cellStyle name="Shade 2 5 2 4" xfId="10628"/>
    <cellStyle name="Shade 2 5 2 4 2" xfId="23468"/>
    <cellStyle name="Shade 2 5 2 4 3" xfId="20284"/>
    <cellStyle name="Shade 2 5 2 4 4" xfId="27854"/>
    <cellStyle name="Shade 2 5 2 4 5" xfId="48473"/>
    <cellStyle name="Shade 2 5 2 5" xfId="11983"/>
    <cellStyle name="Shade 2 5 2 5 2" xfId="23469"/>
    <cellStyle name="Shade 2 5 2 5 3" xfId="20283"/>
    <cellStyle name="Shade 2 5 2 5 4" xfId="34227"/>
    <cellStyle name="Shade 2 5 2 5 5" xfId="43313"/>
    <cellStyle name="Shade 2 5 2 6" xfId="14815"/>
    <cellStyle name="Shade 2 5 2 6 2" xfId="20282"/>
    <cellStyle name="Shade 2 5 2 6 3" xfId="35746"/>
    <cellStyle name="Shade 2 5 2 6 4" xfId="46685"/>
    <cellStyle name="Shade 2 5 2 7" xfId="26720"/>
    <cellStyle name="Shade 2 5 2 8" xfId="41116"/>
    <cellStyle name="Shade 2 5 20" xfId="8484"/>
    <cellStyle name="Shade 2 5 20 2" xfId="9920"/>
    <cellStyle name="Shade 2 5 20 2 2" xfId="14157"/>
    <cellStyle name="Shade 2 5 20 2 2 2" xfId="23470"/>
    <cellStyle name="Shade 2 5 20 2 2 3" xfId="20279"/>
    <cellStyle name="Shade 2 5 20 2 2 4" xfId="38060"/>
    <cellStyle name="Shade 2 5 20 2 2 5" xfId="46653"/>
    <cellStyle name="Shade 2 5 20 2 3" xfId="16894"/>
    <cellStyle name="Shade 2 5 20 2 3 2" xfId="20278"/>
    <cellStyle name="Shade 2 5 20 2 3 3" xfId="21856"/>
    <cellStyle name="Shade 2 5 20 2 3 4" xfId="45635"/>
    <cellStyle name="Shade 2 5 20 2 4" xfId="20280"/>
    <cellStyle name="Shade 2 5 20 2 5" xfId="34032"/>
    <cellStyle name="Shade 2 5 20 2 6" xfId="44619"/>
    <cellStyle name="Shade 2 5 20 3" xfId="11477"/>
    <cellStyle name="Shade 2 5 20 3 2" xfId="23471"/>
    <cellStyle name="Shade 2 5 20 3 3" xfId="20277"/>
    <cellStyle name="Shade 2 5 20 3 4" xfId="34770"/>
    <cellStyle name="Shade 2 5 20 3 5" xfId="46686"/>
    <cellStyle name="Shade 2 5 20 4" xfId="12832"/>
    <cellStyle name="Shade 2 5 20 4 2" xfId="23472"/>
    <cellStyle name="Shade 2 5 20 4 3" xfId="20276"/>
    <cellStyle name="Shade 2 5 20 4 4" xfId="34540"/>
    <cellStyle name="Shade 2 5 20 4 5" xfId="42068"/>
    <cellStyle name="Shade 2 5 20 5" xfId="15664"/>
    <cellStyle name="Shade 2 5 20 5 2" xfId="20275"/>
    <cellStyle name="Shade 2 5 20 5 3" xfId="28005"/>
    <cellStyle name="Shade 2 5 20 5 4" xfId="48241"/>
    <cellStyle name="Shade 2 5 20 6" xfId="20281"/>
    <cellStyle name="Shade 2 5 20 7" xfId="27209"/>
    <cellStyle name="Shade 2 5 20 8" xfId="46627"/>
    <cellStyle name="Shade 2 5 21" xfId="8535"/>
    <cellStyle name="Shade 2 5 21 2" xfId="9971"/>
    <cellStyle name="Shade 2 5 21 2 2" xfId="14208"/>
    <cellStyle name="Shade 2 5 21 2 2 2" xfId="23473"/>
    <cellStyle name="Shade 2 5 21 2 2 3" xfId="20272"/>
    <cellStyle name="Shade 2 5 21 2 2 4" xfId="37277"/>
    <cellStyle name="Shade 2 5 21 2 2 5" xfId="42049"/>
    <cellStyle name="Shade 2 5 21 2 3" xfId="16945"/>
    <cellStyle name="Shade 2 5 21 2 3 2" xfId="20271"/>
    <cellStyle name="Shade 2 5 21 2 3 3" xfId="38860"/>
    <cellStyle name="Shade 2 5 21 2 3 4" xfId="43112"/>
    <cellStyle name="Shade 2 5 21 2 4" xfId="20273"/>
    <cellStyle name="Shade 2 5 21 2 5" xfId="35775"/>
    <cellStyle name="Shade 2 5 21 2 6" xfId="38938"/>
    <cellStyle name="Shade 2 5 21 3" xfId="11528"/>
    <cellStyle name="Shade 2 5 21 3 2" xfId="23474"/>
    <cellStyle name="Shade 2 5 21 3 3" xfId="20270"/>
    <cellStyle name="Shade 2 5 21 3 4" xfId="38127"/>
    <cellStyle name="Shade 2 5 21 3 5" xfId="45038"/>
    <cellStyle name="Shade 2 5 21 4" xfId="12883"/>
    <cellStyle name="Shade 2 5 21 4 2" xfId="23475"/>
    <cellStyle name="Shade 2 5 21 4 3" xfId="20269"/>
    <cellStyle name="Shade 2 5 21 4 4" xfId="36282"/>
    <cellStyle name="Shade 2 5 21 4 5" xfId="45140"/>
    <cellStyle name="Shade 2 5 21 5" xfId="15715"/>
    <cellStyle name="Shade 2 5 21 5 2" xfId="20268"/>
    <cellStyle name="Shade 2 5 21 5 3" xfId="35012"/>
    <cellStyle name="Shade 2 5 21 5 4" xfId="43274"/>
    <cellStyle name="Shade 2 5 21 6" xfId="20274"/>
    <cellStyle name="Shade 2 5 21 7" xfId="27272"/>
    <cellStyle name="Shade 2 5 21 8" xfId="45034"/>
    <cellStyle name="Shade 2 5 22" xfId="8675"/>
    <cellStyle name="Shade 2 5 22 2" xfId="10111"/>
    <cellStyle name="Shade 2 5 22 2 2" xfId="14348"/>
    <cellStyle name="Shade 2 5 22 2 2 2" xfId="23476"/>
    <cellStyle name="Shade 2 5 22 2 2 3" xfId="20265"/>
    <cellStyle name="Shade 2 5 22 2 2 4" xfId="35650"/>
    <cellStyle name="Shade 2 5 22 2 2 5" xfId="44236"/>
    <cellStyle name="Shade 2 5 22 2 3" xfId="17085"/>
    <cellStyle name="Shade 2 5 22 2 3 2" xfId="20264"/>
    <cellStyle name="Shade 2 5 22 2 3 3" xfId="37129"/>
    <cellStyle name="Shade 2 5 22 2 3 4" xfId="42336"/>
    <cellStyle name="Shade 2 5 22 2 4" xfId="20266"/>
    <cellStyle name="Shade 2 5 22 2 5" xfId="37832"/>
    <cellStyle name="Shade 2 5 22 2 6" xfId="38992"/>
    <cellStyle name="Shade 2 5 22 3" xfId="11668"/>
    <cellStyle name="Shade 2 5 22 3 2" xfId="23477"/>
    <cellStyle name="Shade 2 5 22 3 3" xfId="20263"/>
    <cellStyle name="Shade 2 5 22 3 4" xfId="33803"/>
    <cellStyle name="Shade 2 5 22 3 5" xfId="46857"/>
    <cellStyle name="Shade 2 5 22 4" xfId="13023"/>
    <cellStyle name="Shade 2 5 22 4 2" xfId="23478"/>
    <cellStyle name="Shade 2 5 22 4 3" xfId="20262"/>
    <cellStyle name="Shade 2 5 22 4 4" xfId="35719"/>
    <cellStyle name="Shade 2 5 22 4 5" xfId="46492"/>
    <cellStyle name="Shade 2 5 22 5" xfId="15855"/>
    <cellStyle name="Shade 2 5 22 5 2" xfId="20261"/>
    <cellStyle name="Shade 2 5 22 5 3" xfId="31975"/>
    <cellStyle name="Shade 2 5 22 5 4" xfId="44383"/>
    <cellStyle name="Shade 2 5 22 6" xfId="20267"/>
    <cellStyle name="Shade 2 5 22 7" xfId="27442"/>
    <cellStyle name="Shade 2 5 22 8" xfId="42374"/>
    <cellStyle name="Shade 2 5 23" xfId="8624"/>
    <cellStyle name="Shade 2 5 23 2" xfId="10060"/>
    <cellStyle name="Shade 2 5 23 2 2" xfId="14297"/>
    <cellStyle name="Shade 2 5 23 2 2 2" xfId="23479"/>
    <cellStyle name="Shade 2 5 23 2 2 3" xfId="20258"/>
    <cellStyle name="Shade 2 5 23 2 2 4" xfId="33940"/>
    <cellStyle name="Shade 2 5 23 2 2 5" xfId="43334"/>
    <cellStyle name="Shade 2 5 23 2 3" xfId="17034"/>
    <cellStyle name="Shade 2 5 23 2 3 2" xfId="20257"/>
    <cellStyle name="Shade 2 5 23 2 3 3" xfId="36084"/>
    <cellStyle name="Shade 2 5 23 2 3 4" xfId="43043"/>
    <cellStyle name="Shade 2 5 23 2 4" xfId="20259"/>
    <cellStyle name="Shade 2 5 23 2 5" xfId="34912"/>
    <cellStyle name="Shade 2 5 23 2 6" xfId="48133"/>
    <cellStyle name="Shade 2 5 23 3" xfId="11617"/>
    <cellStyle name="Shade 2 5 23 3 2" xfId="23480"/>
    <cellStyle name="Shade 2 5 23 3 3" xfId="20256"/>
    <cellStyle name="Shade 2 5 23 3 4" xfId="38179"/>
    <cellStyle name="Shade 2 5 23 3 5" xfId="47631"/>
    <cellStyle name="Shade 2 5 23 4" xfId="12972"/>
    <cellStyle name="Shade 2 5 23 4 2" xfId="23481"/>
    <cellStyle name="Shade 2 5 23 4 3" xfId="20255"/>
    <cellStyle name="Shade 2 5 23 4 4" xfId="36517"/>
    <cellStyle name="Shade 2 5 23 4 5" xfId="43224"/>
    <cellStyle name="Shade 2 5 23 5" xfId="15804"/>
    <cellStyle name="Shade 2 5 23 5 2" xfId="20254"/>
    <cellStyle name="Shade 2 5 23 5 3" xfId="32238"/>
    <cellStyle name="Shade 2 5 23 5 4" xfId="46945"/>
    <cellStyle name="Shade 2 5 23 6" xfId="20260"/>
    <cellStyle name="Shade 2 5 23 7" xfId="27392"/>
    <cellStyle name="Shade 2 5 23 8" xfId="47506"/>
    <cellStyle name="Shade 2 5 24" xfId="8592"/>
    <cellStyle name="Shade 2 5 24 2" xfId="10028"/>
    <cellStyle name="Shade 2 5 24 2 2" xfId="14265"/>
    <cellStyle name="Shade 2 5 24 2 2 2" xfId="23482"/>
    <cellStyle name="Shade 2 5 24 2 2 3" xfId="20251"/>
    <cellStyle name="Shade 2 5 24 2 2 4" xfId="34045"/>
    <cellStyle name="Shade 2 5 24 2 2 5" xfId="41642"/>
    <cellStyle name="Shade 2 5 24 2 3" xfId="17002"/>
    <cellStyle name="Shade 2 5 24 2 3 2" xfId="20250"/>
    <cellStyle name="Shade 2 5 24 2 3 3" xfId="38203"/>
    <cellStyle name="Shade 2 5 24 2 3 4" xfId="47565"/>
    <cellStyle name="Shade 2 5 24 2 4" xfId="20252"/>
    <cellStyle name="Shade 2 5 24 2 5" xfId="34116"/>
    <cellStyle name="Shade 2 5 24 2 6" xfId="45108"/>
    <cellStyle name="Shade 2 5 24 3" xfId="11585"/>
    <cellStyle name="Shade 2 5 24 3 2" xfId="23483"/>
    <cellStyle name="Shade 2 5 24 3 3" xfId="20249"/>
    <cellStyle name="Shade 2 5 24 3 4" xfId="33229"/>
    <cellStyle name="Shade 2 5 24 3 5" xfId="41356"/>
    <cellStyle name="Shade 2 5 24 4" xfId="12940"/>
    <cellStyle name="Shade 2 5 24 4 2" xfId="23484"/>
    <cellStyle name="Shade 2 5 24 4 3" xfId="20248"/>
    <cellStyle name="Shade 2 5 24 4 4" xfId="34632"/>
    <cellStyle name="Shade 2 5 24 4 5" xfId="43997"/>
    <cellStyle name="Shade 2 5 24 5" xfId="15772"/>
    <cellStyle name="Shade 2 5 24 5 2" xfId="20247"/>
    <cellStyle name="Shade 2 5 24 5 3" xfId="28086"/>
    <cellStyle name="Shade 2 5 24 5 4" xfId="46170"/>
    <cellStyle name="Shade 2 5 24 6" xfId="20253"/>
    <cellStyle name="Shade 2 5 24 7" xfId="27357"/>
    <cellStyle name="Shade 2 5 24 8" xfId="47509"/>
    <cellStyle name="Shade 2 5 25" xfId="10278"/>
    <cellStyle name="Shade 2 5 25 2" xfId="14515"/>
    <cellStyle name="Shade 2 5 25 2 2" xfId="23485"/>
    <cellStyle name="Shade 2 5 25 2 3" xfId="20245"/>
    <cellStyle name="Shade 2 5 25 2 4" xfId="35640"/>
    <cellStyle name="Shade 2 5 25 2 5" xfId="47445"/>
    <cellStyle name="Shade 2 5 25 3" xfId="17252"/>
    <cellStyle name="Shade 2 5 25 3 2" xfId="20244"/>
    <cellStyle name="Shade 2 5 25 3 3" xfId="38846"/>
    <cellStyle name="Shade 2 5 25 3 4" xfId="38976"/>
    <cellStyle name="Shade 2 5 25 4" xfId="20246"/>
    <cellStyle name="Shade 2 5 25 5" xfId="37505"/>
    <cellStyle name="Shade 2 5 25 6" xfId="44228"/>
    <cellStyle name="Shade 2 5 26" xfId="10271"/>
    <cellStyle name="Shade 2 5 26 2" xfId="14508"/>
    <cellStyle name="Shade 2 5 26 2 2" xfId="23486"/>
    <cellStyle name="Shade 2 5 26 2 3" xfId="20242"/>
    <cellStyle name="Shade 2 5 26 2 4" xfId="36682"/>
    <cellStyle name="Shade 2 5 26 2 5" xfId="47341"/>
    <cellStyle name="Shade 2 5 26 3" xfId="17245"/>
    <cellStyle name="Shade 2 5 26 3 2" xfId="20241"/>
    <cellStyle name="Shade 2 5 26 3 3" xfId="36091"/>
    <cellStyle name="Shade 2 5 26 3 4" xfId="47318"/>
    <cellStyle name="Shade 2 5 26 4" xfId="20243"/>
    <cellStyle name="Shade 2 5 26 5" xfId="34848"/>
    <cellStyle name="Shade 2 5 26 6" xfId="47503"/>
    <cellStyle name="Shade 2 5 27" xfId="10315"/>
    <cellStyle name="Shade 2 5 27 2" xfId="14552"/>
    <cellStyle name="Shade 2 5 27 2 2" xfId="23487"/>
    <cellStyle name="Shade 2 5 27 2 3" xfId="20239"/>
    <cellStyle name="Shade 2 5 27 2 4" xfId="36031"/>
    <cellStyle name="Shade 2 5 27 2 5" xfId="44023"/>
    <cellStyle name="Shade 2 5 27 3" xfId="17289"/>
    <cellStyle name="Shade 2 5 27 3 2" xfId="20238"/>
    <cellStyle name="Shade 2 5 27 3 3" xfId="38235"/>
    <cellStyle name="Shade 2 5 27 3 4" xfId="40814"/>
    <cellStyle name="Shade 2 5 27 4" xfId="20240"/>
    <cellStyle name="Shade 2 5 27 5" xfId="35398"/>
    <cellStyle name="Shade 2 5 27 6" xfId="44237"/>
    <cellStyle name="Shade 2 5 28" xfId="10433"/>
    <cellStyle name="Shade 2 5 28 2" xfId="23488"/>
    <cellStyle name="Shade 2 5 28 3" xfId="20237"/>
    <cellStyle name="Shade 2 5 28 4" xfId="38267"/>
    <cellStyle name="Shade 2 5 28 5" xfId="40506"/>
    <cellStyle name="Shade 2 5 29" xfId="10446"/>
    <cellStyle name="Shade 2 5 29 2" xfId="23489"/>
    <cellStyle name="Shade 2 5 29 3" xfId="20236"/>
    <cellStyle name="Shade 2 5 29 4" xfId="35153"/>
    <cellStyle name="Shade 2 5 29 5" xfId="44927"/>
    <cellStyle name="Shade 2 5 3" xfId="6812"/>
    <cellStyle name="Shade 2 5 3 2" xfId="9153"/>
    <cellStyle name="Shade 2 5 3 2 2" xfId="13408"/>
    <cellStyle name="Shade 2 5 3 2 2 2" xfId="23490"/>
    <cellStyle name="Shade 2 5 3 2 2 3" xfId="20233"/>
    <cellStyle name="Shade 2 5 3 2 2 4" xfId="36689"/>
    <cellStyle name="Shade 2 5 3 2 2 5" xfId="47189"/>
    <cellStyle name="Shade 2 5 3 2 3" xfId="16168"/>
    <cellStyle name="Shade 2 5 3 2 3 2" xfId="20232"/>
    <cellStyle name="Shade 2 5 3 2 3 3" xfId="22261"/>
    <cellStyle name="Shade 2 5 3 2 3 4" xfId="40364"/>
    <cellStyle name="Shade 2 5 3 2 4" xfId="20234"/>
    <cellStyle name="Shade 2 5 3 2 5" xfId="26940"/>
    <cellStyle name="Shade 2 5 3 2 6" xfId="39596"/>
    <cellStyle name="Shade 2 5 3 3" xfId="10728"/>
    <cellStyle name="Shade 2 5 3 3 2" xfId="23492"/>
    <cellStyle name="Shade 2 5 3 3 3" xfId="20231"/>
    <cellStyle name="Shade 2 5 3 3 4" xfId="32481"/>
    <cellStyle name="Shade 2 5 3 3 5" xfId="41224"/>
    <cellStyle name="Shade 2 5 3 4" xfId="12083"/>
    <cellStyle name="Shade 2 5 3 4 2" xfId="23493"/>
    <cellStyle name="Shade 2 5 3 4 3" xfId="20230"/>
    <cellStyle name="Shade 2 5 3 4 4" xfId="35368"/>
    <cellStyle name="Shade 2 5 3 4 5" xfId="45950"/>
    <cellStyle name="Shade 2 5 3 5" xfId="14915"/>
    <cellStyle name="Shade 2 5 3 5 2" xfId="20229"/>
    <cellStyle name="Shade 2 5 3 5 3" xfId="33719"/>
    <cellStyle name="Shade 2 5 3 5 4" xfId="44738"/>
    <cellStyle name="Shade 2 5 3 6" xfId="20235"/>
    <cellStyle name="Shade 2 5 3 7" xfId="21571"/>
    <cellStyle name="Shade 2 5 3 8" xfId="46875"/>
    <cellStyle name="Shade 2 5 4" xfId="6797"/>
    <cellStyle name="Shade 2 5 4 2" xfId="9138"/>
    <cellStyle name="Shade 2 5 4 2 2" xfId="13393"/>
    <cellStyle name="Shade 2 5 4 2 2 2" xfId="23494"/>
    <cellStyle name="Shade 2 5 4 2 2 3" xfId="20226"/>
    <cellStyle name="Shade 2 5 4 2 2 4" xfId="37584"/>
    <cellStyle name="Shade 2 5 4 2 2 5" xfId="43959"/>
    <cellStyle name="Shade 2 5 4 2 3" xfId="16162"/>
    <cellStyle name="Shade 2 5 4 2 3 2" xfId="20225"/>
    <cellStyle name="Shade 2 5 4 2 3 3" xfId="21974"/>
    <cellStyle name="Shade 2 5 4 2 3 4" xfId="46937"/>
    <cellStyle name="Shade 2 5 4 2 4" xfId="20227"/>
    <cellStyle name="Shade 2 5 4 2 5" xfId="28465"/>
    <cellStyle name="Shade 2 5 4 2 6" xfId="44861"/>
    <cellStyle name="Shade 2 5 4 3" xfId="10713"/>
    <cellStyle name="Shade 2 5 4 3 2" xfId="23495"/>
    <cellStyle name="Shade 2 5 4 3 3" xfId="20224"/>
    <cellStyle name="Shade 2 5 4 3 4" xfId="33205"/>
    <cellStyle name="Shade 2 5 4 3 5" xfId="43153"/>
    <cellStyle name="Shade 2 5 4 4" xfId="12068"/>
    <cellStyle name="Shade 2 5 4 4 2" xfId="23496"/>
    <cellStyle name="Shade 2 5 4 4 3" xfId="20223"/>
    <cellStyle name="Shade 2 5 4 4 4" xfId="35851"/>
    <cellStyle name="Shade 2 5 4 4 5" xfId="48426"/>
    <cellStyle name="Shade 2 5 4 5" xfId="14900"/>
    <cellStyle name="Shade 2 5 4 5 2" xfId="20222"/>
    <cellStyle name="Shade 2 5 4 5 3" xfId="37380"/>
    <cellStyle name="Shade 2 5 4 5 4" xfId="43270"/>
    <cellStyle name="Shade 2 5 4 6" xfId="20228"/>
    <cellStyle name="Shade 2 5 4 7" xfId="23876"/>
    <cellStyle name="Shade 2 5 4 8" xfId="39820"/>
    <cellStyle name="Shade 2 5 5" xfId="6625"/>
    <cellStyle name="Shade 2 5 5 2" xfId="8966"/>
    <cellStyle name="Shade 2 5 5 2 2" xfId="13221"/>
    <cellStyle name="Shade 2 5 5 2 2 2" xfId="23497"/>
    <cellStyle name="Shade 2 5 5 2 2 3" xfId="20219"/>
    <cellStyle name="Shade 2 5 5 2 2 4" xfId="33327"/>
    <cellStyle name="Shade 2 5 5 2 2 5" xfId="40820"/>
    <cellStyle name="Shade 2 5 5 2 3" xfId="16008"/>
    <cellStyle name="Shade 2 5 5 2 3 2" xfId="20218"/>
    <cellStyle name="Shade 2 5 5 2 3 3" xfId="21944"/>
    <cellStyle name="Shade 2 5 5 2 3 4" xfId="39422"/>
    <cellStyle name="Shade 2 5 5 2 4" xfId="20220"/>
    <cellStyle name="Shade 2 5 5 2 5" xfId="22580"/>
    <cellStyle name="Shade 2 5 5 2 6" xfId="39889"/>
    <cellStyle name="Shade 2 5 5 3" xfId="10541"/>
    <cellStyle name="Shade 2 5 5 3 2" xfId="23499"/>
    <cellStyle name="Shade 2 5 5 3 3" xfId="20217"/>
    <cellStyle name="Shade 2 5 5 3 4" xfId="27759"/>
    <cellStyle name="Shade 2 5 5 3 5" xfId="43852"/>
    <cellStyle name="Shade 2 5 5 4" xfId="11896"/>
    <cellStyle name="Shade 2 5 5 4 2" xfId="23500"/>
    <cellStyle name="Shade 2 5 5 4 3" xfId="20216"/>
    <cellStyle name="Shade 2 5 5 4 4" xfId="34775"/>
    <cellStyle name="Shade 2 5 5 4 5" xfId="43078"/>
    <cellStyle name="Shade 2 5 5 5" xfId="14728"/>
    <cellStyle name="Shade 2 5 5 5 2" xfId="20215"/>
    <cellStyle name="Shade 2 5 5 5 3" xfId="32628"/>
    <cellStyle name="Shade 2 5 5 5 4" xfId="40378"/>
    <cellStyle name="Shade 2 5 5 6" xfId="20221"/>
    <cellStyle name="Shade 2 5 5 7" xfId="21870"/>
    <cellStyle name="Shade 2 5 5 8" xfId="39472"/>
    <cellStyle name="Shade 2 5 6" xfId="6917"/>
    <cellStyle name="Shade 2 5 6 2" xfId="9258"/>
    <cellStyle name="Shade 2 5 6 2 2" xfId="13513"/>
    <cellStyle name="Shade 2 5 6 2 2 2" xfId="23501"/>
    <cellStyle name="Shade 2 5 6 2 2 3" xfId="20212"/>
    <cellStyle name="Shade 2 5 6 2 2 4" xfId="35125"/>
    <cellStyle name="Shade 2 5 6 2 2 5" xfId="46839"/>
    <cellStyle name="Shade 2 5 6 2 3" xfId="16263"/>
    <cellStyle name="Shade 2 5 6 2 3 2" xfId="20211"/>
    <cellStyle name="Shade 2 5 6 2 3 3" xfId="17895"/>
    <cellStyle name="Shade 2 5 6 2 3 4" xfId="41902"/>
    <cellStyle name="Shade 2 5 6 2 4" xfId="20213"/>
    <cellStyle name="Shade 2 5 6 2 5" xfId="21803"/>
    <cellStyle name="Shade 2 5 6 2 6" xfId="39401"/>
    <cellStyle name="Shade 2 5 6 3" xfId="10833"/>
    <cellStyle name="Shade 2 5 6 3 2" xfId="23502"/>
    <cellStyle name="Shade 2 5 6 3 3" xfId="20210"/>
    <cellStyle name="Shade 2 5 6 3 4" xfId="37835"/>
    <cellStyle name="Shade 2 5 6 3 5" xfId="41124"/>
    <cellStyle name="Shade 2 5 6 4" xfId="12188"/>
    <cellStyle name="Shade 2 5 6 4 2" xfId="23503"/>
    <cellStyle name="Shade 2 5 6 4 3" xfId="20209"/>
    <cellStyle name="Shade 2 5 6 4 4" xfId="38308"/>
    <cellStyle name="Shade 2 5 6 4 5" xfId="45460"/>
    <cellStyle name="Shade 2 5 6 5" xfId="15020"/>
    <cellStyle name="Shade 2 5 6 5 2" xfId="20208"/>
    <cellStyle name="Shade 2 5 6 5 3" xfId="38477"/>
    <cellStyle name="Shade 2 5 6 5 4" xfId="43132"/>
    <cellStyle name="Shade 2 5 6 6" xfId="20214"/>
    <cellStyle name="Shade 2 5 6 7" xfId="23392"/>
    <cellStyle name="Shade 2 5 6 8" xfId="40304"/>
    <cellStyle name="Shade 2 5 7" xfId="6996"/>
    <cellStyle name="Shade 2 5 7 2" xfId="9337"/>
    <cellStyle name="Shade 2 5 7 2 2" xfId="13592"/>
    <cellStyle name="Shade 2 5 7 2 2 2" xfId="23504"/>
    <cellStyle name="Shade 2 5 7 2 2 3" xfId="20205"/>
    <cellStyle name="Shade 2 5 7 2 2 4" xfId="38012"/>
    <cellStyle name="Shade 2 5 7 2 2 5" xfId="42108"/>
    <cellStyle name="Shade 2 5 7 2 3" xfId="16336"/>
    <cellStyle name="Shade 2 5 7 2 3 2" xfId="20204"/>
    <cellStyle name="Shade 2 5 7 2 3 3" xfId="26377"/>
    <cellStyle name="Shade 2 5 7 2 3 4" xfId="41047"/>
    <cellStyle name="Shade 2 5 7 2 4" xfId="20206"/>
    <cellStyle name="Shade 2 5 7 2 5" xfId="27027"/>
    <cellStyle name="Shade 2 5 7 2 6" xfId="45074"/>
    <cellStyle name="Shade 2 5 7 3" xfId="10912"/>
    <cellStyle name="Shade 2 5 7 3 2" xfId="23505"/>
    <cellStyle name="Shade 2 5 7 3 3" xfId="20203"/>
    <cellStyle name="Shade 2 5 7 3 4" xfId="36719"/>
    <cellStyle name="Shade 2 5 7 3 5" xfId="44311"/>
    <cellStyle name="Shade 2 5 7 4" xfId="12267"/>
    <cellStyle name="Shade 2 5 7 4 2" xfId="23506"/>
    <cellStyle name="Shade 2 5 7 4 3" xfId="20202"/>
    <cellStyle name="Shade 2 5 7 4 4" xfId="37809"/>
    <cellStyle name="Shade 2 5 7 4 5" xfId="44402"/>
    <cellStyle name="Shade 2 5 7 5" xfId="15099"/>
    <cellStyle name="Shade 2 5 7 5 2" xfId="20201"/>
    <cellStyle name="Shade 2 5 7 5 3" xfId="32441"/>
    <cellStyle name="Shade 2 5 7 5 4" xfId="43208"/>
    <cellStyle name="Shade 2 5 7 6" xfId="20207"/>
    <cellStyle name="Shade 2 5 7 7" xfId="21590"/>
    <cellStyle name="Shade 2 5 7 8" xfId="40963"/>
    <cellStyle name="Shade 2 5 8" xfId="6730"/>
    <cellStyle name="Shade 2 5 8 2" xfId="9071"/>
    <cellStyle name="Shade 2 5 8 2 2" xfId="13326"/>
    <cellStyle name="Shade 2 5 8 2 2 2" xfId="23508"/>
    <cellStyle name="Shade 2 5 8 2 2 3" xfId="20198"/>
    <cellStyle name="Shade 2 5 8 2 2 4" xfId="34545"/>
    <cellStyle name="Shade 2 5 8 2 2 5" xfId="46771"/>
    <cellStyle name="Shade 2 5 8 2 3" xfId="16099"/>
    <cellStyle name="Shade 2 5 8 2 3 2" xfId="20197"/>
    <cellStyle name="Shade 2 5 8 2 3 3" xfId="22131"/>
    <cellStyle name="Shade 2 5 8 2 3 4" xfId="44346"/>
    <cellStyle name="Shade 2 5 8 2 4" xfId="20199"/>
    <cellStyle name="Shade 2 5 8 2 5" xfId="21656"/>
    <cellStyle name="Shade 2 5 8 2 6" xfId="39892"/>
    <cellStyle name="Shade 2 5 8 3" xfId="10646"/>
    <cellStyle name="Shade 2 5 8 3 2" xfId="23509"/>
    <cellStyle name="Shade 2 5 8 3 3" xfId="20196"/>
    <cellStyle name="Shade 2 5 8 3 4" xfId="27874"/>
    <cellStyle name="Shade 2 5 8 3 5" xfId="48344"/>
    <cellStyle name="Shade 2 5 8 4" xfId="12001"/>
    <cellStyle name="Shade 2 5 8 4 2" xfId="23510"/>
    <cellStyle name="Shade 2 5 8 4 3" xfId="20195"/>
    <cellStyle name="Shade 2 5 8 4 4" xfId="33756"/>
    <cellStyle name="Shade 2 5 8 4 5" xfId="42009"/>
    <cellStyle name="Shade 2 5 8 5" xfId="14833"/>
    <cellStyle name="Shade 2 5 8 5 2" xfId="20194"/>
    <cellStyle name="Shade 2 5 8 5 3" xfId="34754"/>
    <cellStyle name="Shade 2 5 8 5 4" xfId="43202"/>
    <cellStyle name="Shade 2 5 8 6" xfId="20200"/>
    <cellStyle name="Shade 2 5 8 7" xfId="17408"/>
    <cellStyle name="Shade 2 5 8 8" xfId="46535"/>
    <cellStyle name="Shade 2 5 9" xfId="6829"/>
    <cellStyle name="Shade 2 5 9 2" xfId="9170"/>
    <cellStyle name="Shade 2 5 9 2 2" xfId="13425"/>
    <cellStyle name="Shade 2 5 9 2 2 2" xfId="23511"/>
    <cellStyle name="Shade 2 5 9 2 2 3" xfId="20191"/>
    <cellStyle name="Shade 2 5 9 2 2 4" xfId="38025"/>
    <cellStyle name="Shade 2 5 9 2 2 5" xfId="41221"/>
    <cellStyle name="Shade 2 5 9 2 3" xfId="16185"/>
    <cellStyle name="Shade 2 5 9 2 3 2" xfId="20190"/>
    <cellStyle name="Shade 2 5 9 2 3 3" xfId="32049"/>
    <cellStyle name="Shade 2 5 9 2 3 4" xfId="38980"/>
    <cellStyle name="Shade 2 5 9 2 4" xfId="20192"/>
    <cellStyle name="Shade 2 5 9 2 5" xfId="25339"/>
    <cellStyle name="Shade 2 5 9 2 6" xfId="39274"/>
    <cellStyle name="Shade 2 5 9 3" xfId="10745"/>
    <cellStyle name="Shade 2 5 9 3 2" xfId="23512"/>
    <cellStyle name="Shade 2 5 9 3 3" xfId="20189"/>
    <cellStyle name="Shade 2 5 9 3 4" xfId="33596"/>
    <cellStyle name="Shade 2 5 9 3 5" xfId="45729"/>
    <cellStyle name="Shade 2 5 9 4" xfId="12100"/>
    <cellStyle name="Shade 2 5 9 4 2" xfId="23513"/>
    <cellStyle name="Shade 2 5 9 4 3" xfId="20188"/>
    <cellStyle name="Shade 2 5 9 4 4" xfId="37822"/>
    <cellStyle name="Shade 2 5 9 4 5" xfId="43448"/>
    <cellStyle name="Shade 2 5 9 5" xfId="14932"/>
    <cellStyle name="Shade 2 5 9 5 2" xfId="20187"/>
    <cellStyle name="Shade 2 5 9 5 3" xfId="34054"/>
    <cellStyle name="Shade 2 5 9 5 4" xfId="41616"/>
    <cellStyle name="Shade 2 5 9 6" xfId="20193"/>
    <cellStyle name="Shade 2 5 9 7" xfId="32335"/>
    <cellStyle name="Shade 2 5 9 8" xfId="42595"/>
    <cellStyle name="Shade 2 6" xfId="6576"/>
    <cellStyle name="Shade 2 6 10" xfId="7066"/>
    <cellStyle name="Shade 2 6 10 2" xfId="9407"/>
    <cellStyle name="Shade 2 6 10 2 2" xfId="13662"/>
    <cellStyle name="Shade 2 6 10 2 2 2" xfId="23515"/>
    <cellStyle name="Shade 2 6 10 2 2 3" xfId="20184"/>
    <cellStyle name="Shade 2 6 10 2 2 4" xfId="33742"/>
    <cellStyle name="Shade 2 6 10 2 2 5" xfId="41677"/>
    <cellStyle name="Shade 2 6 10 2 3" xfId="16399"/>
    <cellStyle name="Shade 2 6 10 2 3 2" xfId="20183"/>
    <cellStyle name="Shade 2 6 10 2 3 3" xfId="25523"/>
    <cellStyle name="Shade 2 6 10 2 3 4" xfId="46533"/>
    <cellStyle name="Shade 2 6 10 2 4" xfId="20185"/>
    <cellStyle name="Shade 2 6 10 2 5" xfId="35538"/>
    <cellStyle name="Shade 2 6 10 2 6" xfId="43429"/>
    <cellStyle name="Shade 2 6 10 3" xfId="10982"/>
    <cellStyle name="Shade 2 6 10 3 2" xfId="23516"/>
    <cellStyle name="Shade 2 6 10 3 3" xfId="20182"/>
    <cellStyle name="Shade 2 6 10 3 4" xfId="35374"/>
    <cellStyle name="Shade 2 6 10 3 5" xfId="45134"/>
    <cellStyle name="Shade 2 6 10 4" xfId="12337"/>
    <cellStyle name="Shade 2 6 10 4 2" xfId="23517"/>
    <cellStyle name="Shade 2 6 10 4 3" xfId="20181"/>
    <cellStyle name="Shade 2 6 10 4 4" xfId="34078"/>
    <cellStyle name="Shade 2 6 10 4 5" xfId="42260"/>
    <cellStyle name="Shade 2 6 10 5" xfId="15169"/>
    <cellStyle name="Shade 2 6 10 5 2" xfId="20180"/>
    <cellStyle name="Shade 2 6 10 5 3" xfId="37969"/>
    <cellStyle name="Shade 2 6 10 5 4" xfId="42897"/>
    <cellStyle name="Shade 2 6 10 6" xfId="20186"/>
    <cellStyle name="Shade 2 6 10 7" xfId="26642"/>
    <cellStyle name="Shade 2 6 10 8" xfId="38990"/>
    <cellStyle name="Shade 2 6 11" xfId="7206"/>
    <cellStyle name="Shade 2 6 11 2" xfId="9547"/>
    <cellStyle name="Shade 2 6 11 2 2" xfId="13802"/>
    <cellStyle name="Shade 2 6 11 2 2 2" xfId="23518"/>
    <cellStyle name="Shade 2 6 11 2 2 3" xfId="20177"/>
    <cellStyle name="Shade 2 6 11 2 2 4" xfId="38169"/>
    <cellStyle name="Shade 2 6 11 2 2 5" xfId="45510"/>
    <cellStyle name="Shade 2 6 11 2 3" xfId="16539"/>
    <cellStyle name="Shade 2 6 11 2 3 2" xfId="20176"/>
    <cellStyle name="Shade 2 6 11 2 3 3" xfId="25694"/>
    <cellStyle name="Shade 2 6 11 2 3 4" xfId="40353"/>
    <cellStyle name="Shade 2 6 11 2 4" xfId="20178"/>
    <cellStyle name="Shade 2 6 11 2 5" xfId="27604"/>
    <cellStyle name="Shade 2 6 11 2 6" xfId="41142"/>
    <cellStyle name="Shade 2 6 11 3" xfId="11122"/>
    <cellStyle name="Shade 2 6 11 3 2" xfId="23519"/>
    <cellStyle name="Shade 2 6 11 3 3" xfId="20175"/>
    <cellStyle name="Shade 2 6 11 3 4" xfId="35967"/>
    <cellStyle name="Shade 2 6 11 3 5" xfId="44472"/>
    <cellStyle name="Shade 2 6 11 4" xfId="12477"/>
    <cellStyle name="Shade 2 6 11 4 2" xfId="23520"/>
    <cellStyle name="Shade 2 6 11 4 3" xfId="20174"/>
    <cellStyle name="Shade 2 6 11 4 4" xfId="34923"/>
    <cellStyle name="Shade 2 6 11 4 5" xfId="41546"/>
    <cellStyle name="Shade 2 6 11 5" xfId="15309"/>
    <cellStyle name="Shade 2 6 11 5 2" xfId="20173"/>
    <cellStyle name="Shade 2 6 11 5 3" xfId="34696"/>
    <cellStyle name="Shade 2 6 11 5 4" xfId="44767"/>
    <cellStyle name="Shade 2 6 11 6" xfId="20179"/>
    <cellStyle name="Shade 2 6 11 7" xfId="24559"/>
    <cellStyle name="Shade 2 6 11 8" xfId="39018"/>
    <cellStyle name="Shade 2 6 12" xfId="7211"/>
    <cellStyle name="Shade 2 6 12 2" xfId="9552"/>
    <cellStyle name="Shade 2 6 12 2 2" xfId="13807"/>
    <cellStyle name="Shade 2 6 12 2 2 2" xfId="23522"/>
    <cellStyle name="Shade 2 6 12 2 2 3" xfId="20170"/>
    <cellStyle name="Shade 2 6 12 2 2 4" xfId="35240"/>
    <cellStyle name="Shade 2 6 12 2 2 5" xfId="48045"/>
    <cellStyle name="Shade 2 6 12 2 3" xfId="16544"/>
    <cellStyle name="Shade 2 6 12 2 3 2" xfId="20169"/>
    <cellStyle name="Shade 2 6 12 2 3 3" xfId="21589"/>
    <cellStyle name="Shade 2 6 12 2 3 4" xfId="39726"/>
    <cellStyle name="Shade 2 6 12 2 4" xfId="20171"/>
    <cellStyle name="Shade 2 6 12 2 5" xfId="38603"/>
    <cellStyle name="Shade 2 6 12 2 6" xfId="43700"/>
    <cellStyle name="Shade 2 6 12 3" xfId="11127"/>
    <cellStyle name="Shade 2 6 12 3 2" xfId="23523"/>
    <cellStyle name="Shade 2 6 12 3 3" xfId="20168"/>
    <cellStyle name="Shade 2 6 12 3 4" xfId="36874"/>
    <cellStyle name="Shade 2 6 12 3 5" xfId="42324"/>
    <cellStyle name="Shade 2 6 12 4" xfId="12482"/>
    <cellStyle name="Shade 2 6 12 4 2" xfId="23524"/>
    <cellStyle name="Shade 2 6 12 4 3" xfId="20167"/>
    <cellStyle name="Shade 2 6 12 4 4" xfId="32819"/>
    <cellStyle name="Shade 2 6 12 4 5" xfId="42404"/>
    <cellStyle name="Shade 2 6 12 5" xfId="15314"/>
    <cellStyle name="Shade 2 6 12 5 2" xfId="20166"/>
    <cellStyle name="Shade 2 6 12 5 3" xfId="32593"/>
    <cellStyle name="Shade 2 6 12 5 4" xfId="45888"/>
    <cellStyle name="Shade 2 6 12 6" xfId="20172"/>
    <cellStyle name="Shade 2 6 12 7" xfId="21966"/>
    <cellStyle name="Shade 2 6 12 8" xfId="39708"/>
    <cellStyle name="Shade 2 6 13" xfId="7215"/>
    <cellStyle name="Shade 2 6 13 2" xfId="9556"/>
    <cellStyle name="Shade 2 6 13 2 2" xfId="13811"/>
    <cellStyle name="Shade 2 6 13 2 2 2" xfId="23526"/>
    <cellStyle name="Shade 2 6 13 2 2 3" xfId="20163"/>
    <cellStyle name="Shade 2 6 13 2 2 4" xfId="33136"/>
    <cellStyle name="Shade 2 6 13 2 2 5" xfId="41304"/>
    <cellStyle name="Shade 2 6 13 2 3" xfId="16548"/>
    <cellStyle name="Shade 2 6 13 2 3 2" xfId="20162"/>
    <cellStyle name="Shade 2 6 13 2 3 3" xfId="32349"/>
    <cellStyle name="Shade 2 6 13 2 3 4" xfId="42246"/>
    <cellStyle name="Shade 2 6 13 2 4" xfId="20164"/>
    <cellStyle name="Shade 2 6 13 2 5" xfId="27610"/>
    <cellStyle name="Shade 2 6 13 2 6" xfId="43068"/>
    <cellStyle name="Shade 2 6 13 3" xfId="11131"/>
    <cellStyle name="Shade 2 6 13 3 2" xfId="23527"/>
    <cellStyle name="Shade 2 6 13 3 3" xfId="20161"/>
    <cellStyle name="Shade 2 6 13 3 4" xfId="37951"/>
    <cellStyle name="Shade 2 6 13 3 5" xfId="47209"/>
    <cellStyle name="Shade 2 6 13 4" xfId="12486"/>
    <cellStyle name="Shade 2 6 13 4 2" xfId="23528"/>
    <cellStyle name="Shade 2 6 13 4 3" xfId="20160"/>
    <cellStyle name="Shade 2 6 13 4 4" xfId="35309"/>
    <cellStyle name="Shade 2 6 13 4 5" xfId="46563"/>
    <cellStyle name="Shade 2 6 13 5" xfId="15318"/>
    <cellStyle name="Shade 2 6 13 5 2" xfId="20159"/>
    <cellStyle name="Shade 2 6 13 5 3" xfId="35421"/>
    <cellStyle name="Shade 2 6 13 5 4" xfId="40513"/>
    <cellStyle name="Shade 2 6 13 6" xfId="20165"/>
    <cellStyle name="Shade 2 6 13 7" xfId="23350"/>
    <cellStyle name="Shade 2 6 13 8" xfId="39629"/>
    <cellStyle name="Shade 2 6 14" xfId="7217"/>
    <cellStyle name="Shade 2 6 14 2" xfId="9558"/>
    <cellStyle name="Shade 2 6 14 2 2" xfId="13813"/>
    <cellStyle name="Shade 2 6 14 2 2 2" xfId="23529"/>
    <cellStyle name="Shade 2 6 14 2 2 3" xfId="20156"/>
    <cellStyle name="Shade 2 6 14 2 2 4" xfId="37897"/>
    <cellStyle name="Shade 2 6 14 2 2 5" xfId="48276"/>
    <cellStyle name="Shade 2 6 14 2 3" xfId="16550"/>
    <cellStyle name="Shade 2 6 14 2 3 2" xfId="20155"/>
    <cellStyle name="Shade 2 6 14 2 3 3" xfId="22791"/>
    <cellStyle name="Shade 2 6 14 2 3 4" xfId="45876"/>
    <cellStyle name="Shade 2 6 14 2 4" xfId="20157"/>
    <cellStyle name="Shade 2 6 14 2 5" xfId="33702"/>
    <cellStyle name="Shade 2 6 14 2 6" xfId="47943"/>
    <cellStyle name="Shade 2 6 14 3" xfId="11133"/>
    <cellStyle name="Shade 2 6 14 3 2" xfId="23530"/>
    <cellStyle name="Shade 2 6 14 3 3" xfId="20154"/>
    <cellStyle name="Shade 2 6 14 3 4" xfId="32668"/>
    <cellStyle name="Shade 2 6 14 3 5" xfId="41968"/>
    <cellStyle name="Shade 2 6 14 4" xfId="12488"/>
    <cellStyle name="Shade 2 6 14 4 2" xfId="23531"/>
    <cellStyle name="Shade 2 6 14 4 3" xfId="20153"/>
    <cellStyle name="Shade 2 6 14 4 4" xfId="36889"/>
    <cellStyle name="Shade 2 6 14 4 5" xfId="46018"/>
    <cellStyle name="Shade 2 6 14 5" xfId="15320"/>
    <cellStyle name="Shade 2 6 14 5 2" xfId="20152"/>
    <cellStyle name="Shade 2 6 14 5 3" xfId="37002"/>
    <cellStyle name="Shade 2 6 14 5 4" xfId="47289"/>
    <cellStyle name="Shade 2 6 14 6" xfId="20158"/>
    <cellStyle name="Shade 2 6 14 7" xfId="22038"/>
    <cellStyle name="Shade 2 6 14 8" xfId="39747"/>
    <cellStyle name="Shade 2 6 15" xfId="7219"/>
    <cellStyle name="Shade 2 6 15 2" xfId="9560"/>
    <cellStyle name="Shade 2 6 15 2 2" xfId="13815"/>
    <cellStyle name="Shade 2 6 15 2 2 2" xfId="23532"/>
    <cellStyle name="Shade 2 6 15 2 2 3" xfId="20149"/>
    <cellStyle name="Shade 2 6 15 2 2 4" xfId="32615"/>
    <cellStyle name="Shade 2 6 15 2 2 5" xfId="48204"/>
    <cellStyle name="Shade 2 6 15 2 3" xfId="16552"/>
    <cellStyle name="Shade 2 6 15 2 3 2" xfId="20148"/>
    <cellStyle name="Shade 2 6 15 2 3 3" xfId="21614"/>
    <cellStyle name="Shade 2 6 15 2 3 4" xfId="40063"/>
    <cellStyle name="Shade 2 6 15 2 4" xfId="20150"/>
    <cellStyle name="Shade 2 6 15 2 5" xfId="34763"/>
    <cellStyle name="Shade 2 6 15 2 6" xfId="46691"/>
    <cellStyle name="Shade 2 6 15 3" xfId="11135"/>
    <cellStyle name="Shade 2 6 15 3 2" xfId="23534"/>
    <cellStyle name="Shade 2 6 15 3 3" xfId="20147"/>
    <cellStyle name="Shade 2 6 15 3 4" xfId="37439"/>
    <cellStyle name="Shade 2 6 15 3 5" xfId="46819"/>
    <cellStyle name="Shade 2 6 15 4" xfId="12490"/>
    <cellStyle name="Shade 2 6 15 4 2" xfId="23535"/>
    <cellStyle name="Shade 2 6 15 4 3" xfId="20146"/>
    <cellStyle name="Shade 2 6 15 4 4" xfId="33204"/>
    <cellStyle name="Shade 2 6 15 4 5" xfId="47558"/>
    <cellStyle name="Shade 2 6 15 5" xfId="15322"/>
    <cellStyle name="Shade 2 6 15 5 2" xfId="20145"/>
    <cellStyle name="Shade 2 6 15 5 3" xfId="33317"/>
    <cellStyle name="Shade 2 6 15 5 4" xfId="43317"/>
    <cellStyle name="Shade 2 6 15 6" xfId="20151"/>
    <cellStyle name="Shade 2 6 15 7" xfId="26667"/>
    <cellStyle name="Shade 2 6 15 8" xfId="39332"/>
    <cellStyle name="Shade 2 6 16" xfId="8414"/>
    <cellStyle name="Shade 2 6 16 2" xfId="9852"/>
    <cellStyle name="Shade 2 6 16 2 2" xfId="14089"/>
    <cellStyle name="Shade 2 6 16 2 2 2" xfId="23536"/>
    <cellStyle name="Shade 2 6 16 2 2 3" xfId="20142"/>
    <cellStyle name="Shade 2 6 16 2 2 4" xfId="35856"/>
    <cellStyle name="Shade 2 6 16 2 2 5" xfId="42715"/>
    <cellStyle name="Shade 2 6 16 2 3" xfId="16826"/>
    <cellStyle name="Shade 2 6 16 2 3 2" xfId="20141"/>
    <cellStyle name="Shade 2 6 16 2 3 3" xfId="22138"/>
    <cellStyle name="Shade 2 6 16 2 3 4" xfId="42456"/>
    <cellStyle name="Shade 2 6 16 2 4" xfId="20143"/>
    <cellStyle name="Shade 2 6 16 2 5" xfId="35925"/>
    <cellStyle name="Shade 2 6 16 2 6" xfId="42367"/>
    <cellStyle name="Shade 2 6 16 3" xfId="11409"/>
    <cellStyle name="Shade 2 6 16 3 2" xfId="23537"/>
    <cellStyle name="Shade 2 6 16 3 3" xfId="20140"/>
    <cellStyle name="Shade 2 6 16 3 4" xfId="34059"/>
    <cellStyle name="Shade 2 6 16 3 5" xfId="47889"/>
    <cellStyle name="Shade 2 6 16 4" xfId="12764"/>
    <cellStyle name="Shade 2 6 16 4 2" xfId="23538"/>
    <cellStyle name="Shade 2 6 16 4 3" xfId="20139"/>
    <cellStyle name="Shade 2 6 16 4 4" xfId="36431"/>
    <cellStyle name="Shade 2 6 16 4 5" xfId="40703"/>
    <cellStyle name="Shade 2 6 16 5" xfId="15596"/>
    <cellStyle name="Shade 2 6 16 5 2" xfId="20138"/>
    <cellStyle name="Shade 2 6 16 5 3" xfId="33769"/>
    <cellStyle name="Shade 2 6 16 5 4" xfId="40566"/>
    <cellStyle name="Shade 2 6 16 6" xfId="20144"/>
    <cellStyle name="Shade 2 6 16 7" xfId="37667"/>
    <cellStyle name="Shade 2 6 16 8" xfId="42187"/>
    <cellStyle name="Shade 2 6 17" xfId="8422"/>
    <cellStyle name="Shade 2 6 17 2" xfId="9860"/>
    <cellStyle name="Shade 2 6 17 2 2" xfId="14097"/>
    <cellStyle name="Shade 2 6 17 2 2 2" xfId="23539"/>
    <cellStyle name="Shade 2 6 17 2 2 3" xfId="20135"/>
    <cellStyle name="Shade 2 6 17 2 2 4" xfId="37772"/>
    <cellStyle name="Shade 2 6 17 2 2 5" xfId="40394"/>
    <cellStyle name="Shade 2 6 17 2 3" xfId="16834"/>
    <cellStyle name="Shade 2 6 17 2 3 2" xfId="20134"/>
    <cellStyle name="Shade 2 6 17 2 3 3" xfId="25484"/>
    <cellStyle name="Shade 2 6 17 2 3 4" xfId="39811"/>
    <cellStyle name="Shade 2 6 17 2 4" xfId="20136"/>
    <cellStyle name="Shade 2 6 17 2 5" xfId="37841"/>
    <cellStyle name="Shade 2 6 17 2 6" xfId="47879"/>
    <cellStyle name="Shade 2 6 17 3" xfId="11417"/>
    <cellStyle name="Shade 2 6 17 3 2" xfId="23540"/>
    <cellStyle name="Shade 2 6 17 3 3" xfId="20133"/>
    <cellStyle name="Shade 2 6 17 3 4" xfId="36942"/>
    <cellStyle name="Shade 2 6 17 3 5" xfId="47630"/>
    <cellStyle name="Shade 2 6 17 4" xfId="12772"/>
    <cellStyle name="Shade 2 6 17 4 2" xfId="23541"/>
    <cellStyle name="Shade 2 6 17 4 3" xfId="20132"/>
    <cellStyle name="Shade 2 6 17 4 4" xfId="36748"/>
    <cellStyle name="Shade 2 6 17 4 5" xfId="46805"/>
    <cellStyle name="Shade 2 6 17 5" xfId="15604"/>
    <cellStyle name="Shade 2 6 17 5 2" xfId="20131"/>
    <cellStyle name="Shade 2 6 17 5 3" xfId="35889"/>
    <cellStyle name="Shade 2 6 17 5 4" xfId="45171"/>
    <cellStyle name="Shade 2 6 17 6" xfId="20137"/>
    <cellStyle name="Shade 2 6 17 7" xfId="27184"/>
    <cellStyle name="Shade 2 6 17 8" xfId="40391"/>
    <cellStyle name="Shade 2 6 18" xfId="8425"/>
    <cellStyle name="Shade 2 6 18 2" xfId="9863"/>
    <cellStyle name="Shade 2 6 18 2 2" xfId="14100"/>
    <cellStyle name="Shade 2 6 18 2 2 2" xfId="23543"/>
    <cellStyle name="Shade 2 6 18 2 2 3" xfId="20128"/>
    <cellStyle name="Shade 2 6 18 2 2 4" xfId="35653"/>
    <cellStyle name="Shade 2 6 18 2 2 5" xfId="43371"/>
    <cellStyle name="Shade 2 6 18 2 3" xfId="16837"/>
    <cellStyle name="Shade 2 6 18 2 3 2" xfId="20127"/>
    <cellStyle name="Shade 2 6 18 2 3 3" xfId="22722"/>
    <cellStyle name="Shade 2 6 18 2 3 4" xfId="44624"/>
    <cellStyle name="Shade 2 6 18 2 4" xfId="20129"/>
    <cellStyle name="Shade 2 6 18 2 5" xfId="35722"/>
    <cellStyle name="Shade 2 6 18 2 6" xfId="41799"/>
    <cellStyle name="Shade 2 6 18 3" xfId="11420"/>
    <cellStyle name="Shade 2 6 18 3 2" xfId="23544"/>
    <cellStyle name="Shade 2 6 18 3 3" xfId="20126"/>
    <cellStyle name="Shade 2 6 18 3 4" xfId="36421"/>
    <cellStyle name="Shade 2 6 18 3 5" xfId="43003"/>
    <cellStyle name="Shade 2 6 18 4" xfId="12775"/>
    <cellStyle name="Shade 2 6 18 4 2" xfId="23545"/>
    <cellStyle name="Shade 2 6 18 4 3" xfId="20125"/>
    <cellStyle name="Shade 2 6 18 4 4" xfId="36227"/>
    <cellStyle name="Shade 2 6 18 4 5" xfId="47539"/>
    <cellStyle name="Shade 2 6 18 5" xfId="15607"/>
    <cellStyle name="Shade 2 6 18 5 2" xfId="20124"/>
    <cellStyle name="Shade 2 6 18 5 3" xfId="33565"/>
    <cellStyle name="Shade 2 6 18 5 4" xfId="46410"/>
    <cellStyle name="Shade 2 6 18 6" xfId="20130"/>
    <cellStyle name="Shade 2 6 18 7" xfId="27188"/>
    <cellStyle name="Shade 2 6 18 8" xfId="47421"/>
    <cellStyle name="Shade 2 6 19" xfId="8694"/>
    <cellStyle name="Shade 2 6 19 2" xfId="10130"/>
    <cellStyle name="Shade 2 6 19 2 2" xfId="14367"/>
    <cellStyle name="Shade 2 6 19 2 2 2" xfId="23546"/>
    <cellStyle name="Shade 2 6 19 2 2 3" xfId="20121"/>
    <cellStyle name="Shade 2 6 19 2 2 4" xfId="33081"/>
    <cellStyle name="Shade 2 6 19 2 2 5" xfId="45518"/>
    <cellStyle name="Shade 2 6 19 2 3" xfId="17104"/>
    <cellStyle name="Shade 2 6 19 2 3 2" xfId="20120"/>
    <cellStyle name="Shade 2 6 19 2 3 3" xfId="35050"/>
    <cellStyle name="Shade 2 6 19 2 3 4" xfId="40409"/>
    <cellStyle name="Shade 2 6 19 2 4" xfId="20122"/>
    <cellStyle name="Shade 2 6 19 2 5" xfId="33621"/>
    <cellStyle name="Shade 2 6 19 2 6" xfId="44876"/>
    <cellStyle name="Shade 2 6 19 3" xfId="11687"/>
    <cellStyle name="Shade 2 6 19 3 2" xfId="23547"/>
    <cellStyle name="Shade 2 6 19 3 3" xfId="20119"/>
    <cellStyle name="Shade 2 6 19 3 4" xfId="35720"/>
    <cellStyle name="Shade 2 6 19 3 5" xfId="40488"/>
    <cellStyle name="Shade 2 6 19 4" xfId="13042"/>
    <cellStyle name="Shade 2 6 19 4 2" xfId="23548"/>
    <cellStyle name="Shade 2 6 19 4 3" xfId="20118"/>
    <cellStyle name="Shade 2 6 19 4 4" xfId="33105"/>
    <cellStyle name="Shade 2 6 19 4 5" xfId="44475"/>
    <cellStyle name="Shade 2 6 19 5" xfId="15874"/>
    <cellStyle name="Shade 2 6 19 5 2" xfId="20117"/>
    <cellStyle name="Shade 2 6 19 5 3" xfId="31994"/>
    <cellStyle name="Shade 2 6 19 5 4" xfId="45650"/>
    <cellStyle name="Shade 2 6 19 6" xfId="20123"/>
    <cellStyle name="Shade 2 6 19 7" xfId="38707"/>
    <cellStyle name="Shade 2 6 19 8" xfId="43801"/>
    <cellStyle name="Shade 2 6 2" xfId="7007"/>
    <cellStyle name="Shade 2 6 2 2" xfId="10222"/>
    <cellStyle name="Shade 2 6 2 2 2" xfId="11779"/>
    <cellStyle name="Shade 2 6 2 2 2 2" xfId="23549"/>
    <cellStyle name="Shade 2 6 2 2 2 3" xfId="20115"/>
    <cellStyle name="Shade 2 6 2 2 2 4" xfId="33403"/>
    <cellStyle name="Shade 2 6 2 2 2 5" xfId="46741"/>
    <cellStyle name="Shade 2 6 2 2 3" xfId="14459"/>
    <cellStyle name="Shade 2 6 2 2 3 2" xfId="23550"/>
    <cellStyle name="Shade 2 6 2 2 3 3" xfId="20114"/>
    <cellStyle name="Shade 2 6 2 2 3 4" xfId="38666"/>
    <cellStyle name="Shade 2 6 2 2 3 5" xfId="44519"/>
    <cellStyle name="Shade 2 6 2 2 4" xfId="17196"/>
    <cellStyle name="Shade 2 6 2 2 4 2" xfId="20113"/>
    <cellStyle name="Shade 2 6 2 2 4 3" xfId="35573"/>
    <cellStyle name="Shade 2 6 2 2 4 4" xfId="47875"/>
    <cellStyle name="Shade 2 6 2 2 5" xfId="20116"/>
    <cellStyle name="Shade 2 6 2 2 6" xfId="36827"/>
    <cellStyle name="Shade 2 6 2 2 7" xfId="43151"/>
    <cellStyle name="Shade 2 6 2 3" xfId="9348"/>
    <cellStyle name="Shade 2 6 2 3 2" xfId="13603"/>
    <cellStyle name="Shade 2 6 2 3 2 2" xfId="23552"/>
    <cellStyle name="Shade 2 6 2 3 2 3" xfId="20111"/>
    <cellStyle name="Shade 2 6 2 3 2 4" xfId="37808"/>
    <cellStyle name="Shade 2 6 2 3 2 5" xfId="43295"/>
    <cellStyle name="Shade 2 6 2 3 3" xfId="14669"/>
    <cellStyle name="Shade 2 6 2 3 3 2" xfId="23553"/>
    <cellStyle name="Shade 2 6 2 3 3 3" xfId="20110"/>
    <cellStyle name="Shade 2 6 2 3 3 4" xfId="32639"/>
    <cellStyle name="Shade 2 6 2 3 3 5" xfId="44982"/>
    <cellStyle name="Shade 2 6 2 3 4" xfId="23551"/>
    <cellStyle name="Shade 2 6 2 4" xfId="10923"/>
    <cellStyle name="Shade 2 6 2 4 2" xfId="23554"/>
    <cellStyle name="Shade 2 6 2 4 3" xfId="20109"/>
    <cellStyle name="Shade 2 6 2 4 4" xfId="38661"/>
    <cellStyle name="Shade 2 6 2 4 5" xfId="47462"/>
    <cellStyle name="Shade 2 6 2 5" xfId="12278"/>
    <cellStyle name="Shade 2 6 2 5 2" xfId="23555"/>
    <cellStyle name="Shade 2 6 2 5 3" xfId="20108"/>
    <cellStyle name="Shade 2 6 2 5 4" xfId="38747"/>
    <cellStyle name="Shade 2 6 2 5 5" xfId="44902"/>
    <cellStyle name="Shade 2 6 2 6" xfId="15110"/>
    <cellStyle name="Shade 2 6 2 6 2" xfId="20107"/>
    <cellStyle name="Shade 2 6 2 6 3" xfId="37994"/>
    <cellStyle name="Shade 2 6 2 6 4" xfId="43089"/>
    <cellStyle name="Shade 2 6 2 7" xfId="21909"/>
    <cellStyle name="Shade 2 6 2 8" xfId="40166"/>
    <cellStyle name="Shade 2 6 20" xfId="8699"/>
    <cellStyle name="Shade 2 6 20 2" xfId="10135"/>
    <cellStyle name="Shade 2 6 20 2 2" xfId="14372"/>
    <cellStyle name="Shade 2 6 20 2 2 2" xfId="23557"/>
    <cellStyle name="Shade 2 6 20 2 2 3" xfId="20104"/>
    <cellStyle name="Shade 2 6 20 2 2 4" xfId="35723"/>
    <cellStyle name="Shade 2 6 20 2 2 5" xfId="45256"/>
    <cellStyle name="Shade 2 6 20 2 3" xfId="17109"/>
    <cellStyle name="Shade 2 6 20 2 3 2" xfId="20103"/>
    <cellStyle name="Shade 2 6 20 2 3 3" xfId="32946"/>
    <cellStyle name="Shade 2 6 20 2 3 4" xfId="47323"/>
    <cellStyle name="Shade 2 6 20 2 4" xfId="20105"/>
    <cellStyle name="Shade 2 6 20 2 5" xfId="37861"/>
    <cellStyle name="Shade 2 6 20 2 6" xfId="45901"/>
    <cellStyle name="Shade 2 6 20 3" xfId="11692"/>
    <cellStyle name="Shade 2 6 20 3 2" xfId="23558"/>
    <cellStyle name="Shade 2 6 20 3 3" xfId="20102"/>
    <cellStyle name="Shade 2 6 20 3 4" xfId="33899"/>
    <cellStyle name="Shade 2 6 20 3 5" xfId="40844"/>
    <cellStyle name="Shade 2 6 20 4" xfId="13047"/>
    <cellStyle name="Shade 2 6 20 4 2" xfId="23559"/>
    <cellStyle name="Shade 2 6 20 4 3" xfId="20101"/>
    <cellStyle name="Shade 2 6 20 4 4" xfId="35747"/>
    <cellStyle name="Shade 2 6 20 4 5" xfId="40784"/>
    <cellStyle name="Shade 2 6 20 5" xfId="15879"/>
    <cellStyle name="Shade 2 6 20 5 2" xfId="20100"/>
    <cellStyle name="Shade 2 6 20 5 3" xfId="31999"/>
    <cellStyle name="Shade 2 6 20 5 4" xfId="40884"/>
    <cellStyle name="Shade 2 6 20 6" xfId="20106"/>
    <cellStyle name="Shade 2 6 20 7" xfId="32256"/>
    <cellStyle name="Shade 2 6 20 8" xfId="40069"/>
    <cellStyle name="Shade 2 6 21" xfId="8705"/>
    <cellStyle name="Shade 2 6 21 2" xfId="10141"/>
    <cellStyle name="Shade 2 6 21 2 2" xfId="14378"/>
    <cellStyle name="Shade 2 6 21 2 2 2" xfId="23560"/>
    <cellStyle name="Shade 2 6 21 2 2 3" xfId="20097"/>
    <cellStyle name="Shade 2 6 21 2 2 4" xfId="37064"/>
    <cellStyle name="Shade 2 6 21 2 2 5" xfId="45710"/>
    <cellStyle name="Shade 2 6 21 2 3" xfId="17115"/>
    <cellStyle name="Shade 2 6 21 2 3 2" xfId="20096"/>
    <cellStyle name="Shade 2 6 21 2 3 3" xfId="35028"/>
    <cellStyle name="Shade 2 6 21 2 3 4" xfId="45942"/>
    <cellStyle name="Shade 2 6 21 2 4" xfId="20098"/>
    <cellStyle name="Shade 2 6 21 2 5" xfId="35407"/>
    <cellStyle name="Shade 2 6 21 2 6" xfId="40474"/>
    <cellStyle name="Shade 2 6 21 3" xfId="11698"/>
    <cellStyle name="Shade 2 6 21 3 2" xfId="23561"/>
    <cellStyle name="Shade 2 6 21 3 3" xfId="20095"/>
    <cellStyle name="Shade 2 6 21 3 4" xfId="34438"/>
    <cellStyle name="Shade 2 6 21 3 5" xfId="42401"/>
    <cellStyle name="Shade 2 6 21 4" xfId="13053"/>
    <cellStyle name="Shade 2 6 21 4 2" xfId="23562"/>
    <cellStyle name="Shade 2 6 21 4 3" xfId="20094"/>
    <cellStyle name="Shade 2 6 21 4 4" xfId="34891"/>
    <cellStyle name="Shade 2 6 21 4 5" xfId="43671"/>
    <cellStyle name="Shade 2 6 21 5" xfId="15885"/>
    <cellStyle name="Shade 2 6 21 5 2" xfId="20093"/>
    <cellStyle name="Shade 2 6 21 5 3" xfId="32004"/>
    <cellStyle name="Shade 2 6 21 5 4" xfId="46902"/>
    <cellStyle name="Shade 2 6 21 6" xfId="20099"/>
    <cellStyle name="Shade 2 6 21 7" xfId="22679"/>
    <cellStyle name="Shade 2 6 21 8" xfId="46722"/>
    <cellStyle name="Shade 2 6 22" xfId="8709"/>
    <cellStyle name="Shade 2 6 22 2" xfId="10145"/>
    <cellStyle name="Shade 2 6 22 2 2" xfId="14382"/>
    <cellStyle name="Shade 2 6 22 2 2 2" xfId="23563"/>
    <cellStyle name="Shade 2 6 22 2 2 3" xfId="20090"/>
    <cellStyle name="Shade 2 6 22 2 2 4" xfId="38141"/>
    <cellStyle name="Shade 2 6 22 2 2 5" xfId="44076"/>
    <cellStyle name="Shade 2 6 22 2 3" xfId="17119"/>
    <cellStyle name="Shade 2 6 22 2 3 2" xfId="20089"/>
    <cellStyle name="Shade 2 6 22 2 3 3" xfId="34506"/>
    <cellStyle name="Shade 2 6 22 2 3 4" xfId="46070"/>
    <cellStyle name="Shade 2 6 22 2 4" xfId="20091"/>
    <cellStyle name="Shade 2 6 22 2 5" xfId="33303"/>
    <cellStyle name="Shade 2 6 22 2 6" xfId="43170"/>
    <cellStyle name="Shade 2 6 22 3" xfId="11702"/>
    <cellStyle name="Shade 2 6 22 3 2" xfId="23564"/>
    <cellStyle name="Shade 2 6 22 3 3" xfId="20088"/>
    <cellStyle name="Shade 2 6 22 3 4" xfId="35210"/>
    <cellStyle name="Shade 2 6 22 3 5" xfId="47443"/>
    <cellStyle name="Shade 2 6 22 4" xfId="13057"/>
    <cellStyle name="Shade 2 6 22 4 2" xfId="23565"/>
    <cellStyle name="Shade 2 6 22 4 3" xfId="20087"/>
    <cellStyle name="Shade 2 6 22 4 4" xfId="34369"/>
    <cellStyle name="Shade 2 6 22 4 5" xfId="48029"/>
    <cellStyle name="Shade 2 6 22 5" xfId="15889"/>
    <cellStyle name="Shade 2 6 22 5 2" xfId="20086"/>
    <cellStyle name="Shade 2 6 22 5 3" xfId="32008"/>
    <cellStyle name="Shade 2 6 22 5 4" xfId="47871"/>
    <cellStyle name="Shade 2 6 22 6" xfId="20092"/>
    <cellStyle name="Shade 2 6 22 7" xfId="25479"/>
    <cellStyle name="Shade 2 6 22 8" xfId="47211"/>
    <cellStyle name="Shade 2 6 23" xfId="8716"/>
    <cellStyle name="Shade 2 6 23 2" xfId="10152"/>
    <cellStyle name="Shade 2 6 23 2 2" xfId="14389"/>
    <cellStyle name="Shade 2 6 23 2 2 2" xfId="23566"/>
    <cellStyle name="Shade 2 6 23 2 2 3" xfId="20083"/>
    <cellStyle name="Shade 2 6 23 2 2 4" xfId="36792"/>
    <cellStyle name="Shade 2 6 23 2 2 5" xfId="41452"/>
    <cellStyle name="Shade 2 6 23 2 3" xfId="17126"/>
    <cellStyle name="Shade 2 6 23 2 3 2" xfId="20082"/>
    <cellStyle name="Shade 2 6 23 2 3 3" xfId="38784"/>
    <cellStyle name="Shade 2 6 23 2 3 4" xfId="47893"/>
    <cellStyle name="Shade 2 6 23 2 4" xfId="20084"/>
    <cellStyle name="Shade 2 6 23 2 5" xfId="38590"/>
    <cellStyle name="Shade 2 6 23 2 6" xfId="44254"/>
    <cellStyle name="Shade 2 6 23 3" xfId="11709"/>
    <cellStyle name="Shade 2 6 23 3 2" xfId="23568"/>
    <cellStyle name="Shade 2 6 23 3 3" xfId="20081"/>
    <cellStyle name="Shade 2 6 23 3 4" xfId="34166"/>
    <cellStyle name="Shade 2 6 23 3 5" xfId="42898"/>
    <cellStyle name="Shade 2 6 23 4" xfId="13064"/>
    <cellStyle name="Shade 2 6 23 4 2" xfId="23569"/>
    <cellStyle name="Shade 2 6 23 4 3" xfId="20080"/>
    <cellStyle name="Shade 2 6 23 4 4" xfId="36857"/>
    <cellStyle name="Shade 2 6 23 4 5" xfId="46860"/>
    <cellStyle name="Shade 2 6 23 5" xfId="15896"/>
    <cellStyle name="Shade 2 6 23 5 2" xfId="20079"/>
    <cellStyle name="Shade 2 6 23 5 3" xfId="32015"/>
    <cellStyle name="Shade 2 6 23 5 4" xfId="43301"/>
    <cellStyle name="Shade 2 6 23 6" xfId="20085"/>
    <cellStyle name="Shade 2 6 23 7" xfId="25522"/>
    <cellStyle name="Shade 2 6 23 8" xfId="43241"/>
    <cellStyle name="Shade 2 6 24" xfId="8719"/>
    <cellStyle name="Shade 2 6 24 2" xfId="10155"/>
    <cellStyle name="Shade 2 6 24 2 2" xfId="14392"/>
    <cellStyle name="Shade 2 6 24 2 2 2" xfId="23571"/>
    <cellStyle name="Shade 2 6 24 2 2 3" xfId="20076"/>
    <cellStyle name="Shade 2 6 24 2 2 4" xfId="36271"/>
    <cellStyle name="Shade 2 6 24 2 2 5" xfId="43917"/>
    <cellStyle name="Shade 2 6 24 2 3" xfId="17129"/>
    <cellStyle name="Shade 2 6 24 2 3 2" xfId="20075"/>
    <cellStyle name="Shade 2 6 24 2 3 3" xfId="37197"/>
    <cellStyle name="Shade 2 6 24 2 3 4" xfId="48185"/>
    <cellStyle name="Shade 2 6 24 2 4" xfId="20077"/>
    <cellStyle name="Shade 2 6 24 2 5" xfId="36852"/>
    <cellStyle name="Shade 2 6 24 2 6" xfId="42159"/>
    <cellStyle name="Shade 2 6 24 3" xfId="11712"/>
    <cellStyle name="Shade 2 6 24 3 2" xfId="23572"/>
    <cellStyle name="Shade 2 6 24 3 3" xfId="20074"/>
    <cellStyle name="Shade 2 6 24 3 4" xfId="37356"/>
    <cellStyle name="Shade 2 6 24 3 5" xfId="41379"/>
    <cellStyle name="Shade 2 6 24 4" xfId="13067"/>
    <cellStyle name="Shade 2 6 24 4 2" xfId="23573"/>
    <cellStyle name="Shade 2 6 24 4 3" xfId="20073"/>
    <cellStyle name="Shade 2 6 24 4 4" xfId="36336"/>
    <cellStyle name="Shade 2 6 24 4 5" xfId="40834"/>
    <cellStyle name="Shade 2 6 24 5" xfId="15899"/>
    <cellStyle name="Shade 2 6 24 5 2" xfId="20072"/>
    <cellStyle name="Shade 2 6 24 5 3" xfId="32018"/>
    <cellStyle name="Shade 2 6 24 5 4" xfId="44607"/>
    <cellStyle name="Shade 2 6 24 6" xfId="20078"/>
    <cellStyle name="Shade 2 6 24 7" xfId="22726"/>
    <cellStyle name="Shade 2 6 24 8" xfId="46341"/>
    <cellStyle name="Shade 2 6 25" xfId="10332"/>
    <cellStyle name="Shade 2 6 25 2" xfId="14569"/>
    <cellStyle name="Shade 2 6 25 2 2" xfId="23574"/>
    <cellStyle name="Shade 2 6 25 2 3" xfId="20070"/>
    <cellStyle name="Shade 2 6 25 2 4" xfId="34904"/>
    <cellStyle name="Shade 2 6 25 2 5" xfId="45800"/>
    <cellStyle name="Shade 2 6 25 3" xfId="17306"/>
    <cellStyle name="Shade 2 6 25 3 2" xfId="20069"/>
    <cellStyle name="Shade 2 6 25 3 3" xfId="32186"/>
    <cellStyle name="Shade 2 6 25 3 4" xfId="47674"/>
    <cellStyle name="Shade 2 6 25 4" xfId="20071"/>
    <cellStyle name="Shade 2 6 25 5" xfId="36322"/>
    <cellStyle name="Shade 2 6 25 6" xfId="40623"/>
    <cellStyle name="Shade 2 6 26" xfId="10336"/>
    <cellStyle name="Shade 2 6 26 2" xfId="14573"/>
    <cellStyle name="Shade 2 6 26 2 2" xfId="23575"/>
    <cellStyle name="Shade 2 6 26 2 3" xfId="20067"/>
    <cellStyle name="Shade 2 6 26 2 4" xfId="34382"/>
    <cellStyle name="Shade 2 6 26 2 5" xfId="46022"/>
    <cellStyle name="Shade 2 6 26 3" xfId="17310"/>
    <cellStyle name="Shade 2 6 26 3 2" xfId="20066"/>
    <cellStyle name="Shade 2 6 26 3 3" xfId="26385"/>
    <cellStyle name="Shade 2 6 26 3 4" xfId="47642"/>
    <cellStyle name="Shade 2 6 26 4" xfId="20068"/>
    <cellStyle name="Shade 2 6 26 5" xfId="35801"/>
    <cellStyle name="Shade 2 6 26 6" xfId="43417"/>
    <cellStyle name="Shade 2 6 27" xfId="10339"/>
    <cellStyle name="Shade 2 6 27 2" xfId="14576"/>
    <cellStyle name="Shade 2 6 27 2 2" xfId="23576"/>
    <cellStyle name="Shade 2 6 27 2 3" xfId="20064"/>
    <cellStyle name="Shade 2 6 27 2 4" xfId="37561"/>
    <cellStyle name="Shade 2 6 27 2 5" xfId="45896"/>
    <cellStyle name="Shade 2 6 27 3" xfId="17313"/>
    <cellStyle name="Shade 2 6 27 3 2" xfId="20063"/>
    <cellStyle name="Shade 2 6 27 3 3" xfId="32189"/>
    <cellStyle name="Shade 2 6 27 3 4" xfId="48496"/>
    <cellStyle name="Shade 2 6 27 4" xfId="20065"/>
    <cellStyle name="Shade 2 6 27 5" xfId="33477"/>
    <cellStyle name="Shade 2 6 27 6" xfId="45446"/>
    <cellStyle name="Shade 2 6 28" xfId="10489"/>
    <cellStyle name="Shade 2 6 28 2" xfId="23577"/>
    <cellStyle name="Shade 2 6 28 3" xfId="20062"/>
    <cellStyle name="Shade 2 6 28 4" xfId="34520"/>
    <cellStyle name="Shade 2 6 28 5" xfId="48080"/>
    <cellStyle name="Shade 2 6 29" xfId="10492"/>
    <cellStyle name="Shade 2 6 29 2" xfId="23578"/>
    <cellStyle name="Shade 2 6 29 3" xfId="20061"/>
    <cellStyle name="Shade 2 6 29 4" xfId="37699"/>
    <cellStyle name="Shade 2 6 29 5" xfId="42264"/>
    <cellStyle name="Shade 2 6 3" xfId="7014"/>
    <cellStyle name="Shade 2 6 3 2" xfId="9355"/>
    <cellStyle name="Shade 2 6 3 2 2" xfId="13610"/>
    <cellStyle name="Shade 2 6 3 2 2 2" xfId="23579"/>
    <cellStyle name="Shade 2 6 3 2 2 3" xfId="20058"/>
    <cellStyle name="Shade 2 6 3 2 2 4" xfId="38673"/>
    <cellStyle name="Shade 2 6 3 2 2 5" xfId="46340"/>
    <cellStyle name="Shade 2 6 3 2 3" xfId="16348"/>
    <cellStyle name="Shade 2 6 3 2 3 2" xfId="20057"/>
    <cellStyle name="Shade 2 6 3 2 3 3" xfId="22596"/>
    <cellStyle name="Shade 2 6 3 2 3 4" xfId="39877"/>
    <cellStyle name="Shade 2 6 3 2 4" xfId="20059"/>
    <cellStyle name="Shade 2 6 3 2 5" xfId="33454"/>
    <cellStyle name="Shade 2 6 3 2 6" xfId="41207"/>
    <cellStyle name="Shade 2 6 3 3" xfId="10930"/>
    <cellStyle name="Shade 2 6 3 3 2" xfId="23580"/>
    <cellStyle name="Shade 2 6 3 3 3" xfId="20056"/>
    <cellStyle name="Shade 2 6 3 3 4" xfId="34480"/>
    <cellStyle name="Shade 2 6 3 3 5" xfId="45148"/>
    <cellStyle name="Shade 2 6 3 4" xfId="12285"/>
    <cellStyle name="Shade 2 6 3 4 2" xfId="23581"/>
    <cellStyle name="Shade 2 6 3 4 3" xfId="20055"/>
    <cellStyle name="Shade 2 6 3 4 4" xfId="35022"/>
    <cellStyle name="Shade 2 6 3 4 5" xfId="48302"/>
    <cellStyle name="Shade 2 6 3 5" xfId="15117"/>
    <cellStyle name="Shade 2 6 3 5 2" xfId="20054"/>
    <cellStyle name="Shade 2 6 3 5 3" xfId="36713"/>
    <cellStyle name="Shade 2 6 3 5 4" xfId="46746"/>
    <cellStyle name="Shade 2 6 3 6" xfId="20060"/>
    <cellStyle name="Shade 2 6 3 7" xfId="21908"/>
    <cellStyle name="Shade 2 6 3 8" xfId="39944"/>
    <cellStyle name="Shade 2 6 4" xfId="7026"/>
    <cellStyle name="Shade 2 6 4 2" xfId="9367"/>
    <cellStyle name="Shade 2 6 4 2 2" xfId="13622"/>
    <cellStyle name="Shade 2 6 4 2 2 2" xfId="23582"/>
    <cellStyle name="Shade 2 6 4 2 2 3" xfId="20051"/>
    <cellStyle name="Shade 2 6 4 2 2 4" xfId="34482"/>
    <cellStyle name="Shade 2 6 4 2 2 5" xfId="42848"/>
    <cellStyle name="Shade 2 6 4 2 3" xfId="16359"/>
    <cellStyle name="Shade 2 6 4 2 3 2" xfId="20050"/>
    <cellStyle name="Shade 2 6 4 2 3 3" xfId="29022"/>
    <cellStyle name="Shade 2 6 4 2 3 4" xfId="43687"/>
    <cellStyle name="Shade 2 6 4 2 4" xfId="20052"/>
    <cellStyle name="Shade 2 6 4 2 5" xfId="36596"/>
    <cellStyle name="Shade 2 6 4 2 6" xfId="48469"/>
    <cellStyle name="Shade 2 6 4 3" xfId="10942"/>
    <cellStyle name="Shade 2 6 4 3 2" xfId="23583"/>
    <cellStyle name="Shade 2 6 4 3 3" xfId="20049"/>
    <cellStyle name="Shade 2 6 4 3 4" xfId="32627"/>
    <cellStyle name="Shade 2 6 4 3 5" xfId="44038"/>
    <cellStyle name="Shade 2 6 4 4" xfId="12297"/>
    <cellStyle name="Shade 2 6 4 4 2" xfId="23584"/>
    <cellStyle name="Shade 2 6 4 4 3" xfId="20048"/>
    <cellStyle name="Shade 2 6 4 4 4" xfId="33422"/>
    <cellStyle name="Shade 2 6 4 4 5" xfId="43036"/>
    <cellStyle name="Shade 2 6 4 5" xfId="15129"/>
    <cellStyle name="Shade 2 6 4 5 2" xfId="20047"/>
    <cellStyle name="Shade 2 6 4 5 3" xfId="35498"/>
    <cellStyle name="Shade 2 6 4 5 4" xfId="44954"/>
    <cellStyle name="Shade 2 6 4 6" xfId="20053"/>
    <cellStyle name="Shade 2 6 4 7" xfId="31951"/>
    <cellStyle name="Shade 2 6 4 8" xfId="39558"/>
    <cellStyle name="Shade 2 6 5" xfId="7036"/>
    <cellStyle name="Shade 2 6 5 2" xfId="9377"/>
    <cellStyle name="Shade 2 6 5 2 2" xfId="13632"/>
    <cellStyle name="Shade 2 6 5 2 2 2" xfId="23585"/>
    <cellStyle name="Shade 2 6 5 2 2 3" xfId="20044"/>
    <cellStyle name="Shade 2 6 5 2 2 4" xfId="35529"/>
    <cellStyle name="Shade 2 6 5 2 2 5" xfId="45175"/>
    <cellStyle name="Shade 2 6 5 2 3" xfId="16369"/>
    <cellStyle name="Shade 2 6 5 2 3 2" xfId="20043"/>
    <cellStyle name="Shade 2 6 5 2 3 3" xfId="32092"/>
    <cellStyle name="Shade 2 6 5 2 3 4" xfId="45775"/>
    <cellStyle name="Shade 2 6 5 2 4" xfId="20045"/>
    <cellStyle name="Shade 2 6 5 2 5" xfId="27078"/>
    <cellStyle name="Shade 2 6 5 2 6" xfId="44952"/>
    <cellStyle name="Shade 2 6 5 3" xfId="10952"/>
    <cellStyle name="Shade 2 6 5 3 2" xfId="23586"/>
    <cellStyle name="Shade 2 6 5 3 3" xfId="20042"/>
    <cellStyle name="Shade 2 6 5 3 4" xfId="38113"/>
    <cellStyle name="Shade 2 6 5 3 5" xfId="42245"/>
    <cellStyle name="Shade 2 6 5 4" xfId="12307"/>
    <cellStyle name="Shade 2 6 5 4 2" xfId="23587"/>
    <cellStyle name="Shade 2 6 5 4 3" xfId="20041"/>
    <cellStyle name="Shade 2 6 5 4 4" xfId="33879"/>
    <cellStyle name="Shade 2 6 5 4 5" xfId="41930"/>
    <cellStyle name="Shade 2 6 5 5" xfId="15139"/>
    <cellStyle name="Shade 2 6 5 5 2" xfId="20040"/>
    <cellStyle name="Shade 2 6 5 5 3" xfId="35244"/>
    <cellStyle name="Shade 2 6 5 5 4" xfId="41293"/>
    <cellStyle name="Shade 2 6 5 6" xfId="20046"/>
    <cellStyle name="Shade 2 6 5 7" xfId="22017"/>
    <cellStyle name="Shade 2 6 5 8" xfId="39715"/>
    <cellStyle name="Shade 2 6 6" xfId="7046"/>
    <cellStyle name="Shade 2 6 6 2" xfId="9387"/>
    <cellStyle name="Shade 2 6 6 2 2" xfId="13642"/>
    <cellStyle name="Shade 2 6 6 2 2 2" xfId="23588"/>
    <cellStyle name="Shade 2 6 6 2 2 3" xfId="20037"/>
    <cellStyle name="Shade 2 6 6 2 2 4" xfId="37665"/>
    <cellStyle name="Shade 2 6 6 2 2 5" xfId="46648"/>
    <cellStyle name="Shade 2 6 6 2 3" xfId="16379"/>
    <cellStyle name="Shade 2 6 6 2 3 2" xfId="20036"/>
    <cellStyle name="Shade 2 6 6 2 3 3" xfId="32102"/>
    <cellStyle name="Shade 2 6 6 2 3 4" xfId="39054"/>
    <cellStyle name="Shade 2 6 6 2 4" xfId="20038"/>
    <cellStyle name="Shade 2 6 6 2 5" xfId="33977"/>
    <cellStyle name="Shade 2 6 6 2 6" xfId="42828"/>
    <cellStyle name="Shade 2 6 6 3" xfId="10962"/>
    <cellStyle name="Shade 2 6 6 3 2" xfId="23589"/>
    <cellStyle name="Shade 2 6 6 3 3" xfId="20035"/>
    <cellStyle name="Shade 2 6 6 3 4" xfId="33215"/>
    <cellStyle name="Shade 2 6 6 3 5" xfId="40465"/>
    <cellStyle name="Shade 2 6 6 4" xfId="12317"/>
    <cellStyle name="Shade 2 6 6 4 2" xfId="23590"/>
    <cellStyle name="Shade 2 6 6 4 3" xfId="20034"/>
    <cellStyle name="Shade 2 6 6 4 4" xfId="38644"/>
    <cellStyle name="Shade 2 6 6 4 5" xfId="42734"/>
    <cellStyle name="Shade 2 6 6 5" xfId="15149"/>
    <cellStyle name="Shade 2 6 6 5 2" xfId="20033"/>
    <cellStyle name="Shade 2 6 6 5 3" xfId="37390"/>
    <cellStyle name="Shade 2 6 6 5 4" xfId="40480"/>
    <cellStyle name="Shade 2 6 6 6" xfId="20039"/>
    <cellStyle name="Shade 2 6 6 7" xfId="21692"/>
    <cellStyle name="Shade 2 6 6 8" xfId="40990"/>
    <cellStyle name="Shade 2 6 7" xfId="7053"/>
    <cellStyle name="Shade 2 6 7 2" xfId="9394"/>
    <cellStyle name="Shade 2 6 7 2 2" xfId="13649"/>
    <cellStyle name="Shade 2 6 7 2 2 2" xfId="23593"/>
    <cellStyle name="Shade 2 6 7 2 2 3" xfId="20030"/>
    <cellStyle name="Shade 2 6 7 2 2 4" xfId="36317"/>
    <cellStyle name="Shade 2 6 7 2 2 5" xfId="45541"/>
    <cellStyle name="Shade 2 6 7 2 3" xfId="16386"/>
    <cellStyle name="Shade 2 6 7 2 3 2" xfId="20029"/>
    <cellStyle name="Shade 2 6 7 2 3 3" xfId="32293"/>
    <cellStyle name="Shade 2 6 7 2 3 4" xfId="40287"/>
    <cellStyle name="Shade 2 6 7 2 4" xfId="20031"/>
    <cellStyle name="Shade 2 6 7 2 5" xfId="32428"/>
    <cellStyle name="Shade 2 6 7 2 6" xfId="43606"/>
    <cellStyle name="Shade 2 6 7 3" xfId="10969"/>
    <cellStyle name="Shade 2 6 7 3 2" xfId="23594"/>
    <cellStyle name="Shade 2 6 7 3 3" xfId="20028"/>
    <cellStyle name="Shade 2 6 7 3 4" xfId="35116"/>
    <cellStyle name="Shade 2 6 7 3 5" xfId="43395"/>
    <cellStyle name="Shade 2 6 7 4" xfId="12324"/>
    <cellStyle name="Shade 2 6 7 4 2" xfId="23595"/>
    <cellStyle name="Shade 2 6 7 4 3" xfId="20027"/>
    <cellStyle name="Shade 2 6 7 4 4" xfId="36385"/>
    <cellStyle name="Shade 2 6 7 4 5" xfId="47230"/>
    <cellStyle name="Shade 2 6 7 5" xfId="15156"/>
    <cellStyle name="Shade 2 6 7 5 2" xfId="20026"/>
    <cellStyle name="Shade 2 6 7 5 3" xfId="36507"/>
    <cellStyle name="Shade 2 6 7 5 4" xfId="41784"/>
    <cellStyle name="Shade 2 6 7 6" xfId="20032"/>
    <cellStyle name="Shade 2 6 7 7" xfId="21711"/>
    <cellStyle name="Shade 2 6 7 8" xfId="40261"/>
    <cellStyle name="Shade 2 6 8" xfId="7060"/>
    <cellStyle name="Shade 2 6 8 2" xfId="9401"/>
    <cellStyle name="Shade 2 6 8 2 2" xfId="13656"/>
    <cellStyle name="Shade 2 6 8 2 2 2" xfId="23597"/>
    <cellStyle name="Shade 2 6 8 2 2 3" xfId="20023"/>
    <cellStyle name="Shade 2 6 8 2 2 4" xfId="38849"/>
    <cellStyle name="Shade 2 6 8 2 2 5" xfId="46768"/>
    <cellStyle name="Shade 2 6 8 2 3" xfId="16393"/>
    <cellStyle name="Shade 2 6 8 2 3 2" xfId="20022"/>
    <cellStyle name="Shade 2 6 8 2 3 3" xfId="32312"/>
    <cellStyle name="Shade 2 6 8 2 3 4" xfId="40043"/>
    <cellStyle name="Shade 2 6 8 2 4" xfId="20024"/>
    <cellStyle name="Shade 2 6 8 2 5" xfId="27478"/>
    <cellStyle name="Shade 2 6 8 2 6" xfId="45531"/>
    <cellStyle name="Shade 2 6 8 3" xfId="10976"/>
    <cellStyle name="Shade 2 6 8 3 2" xfId="23598"/>
    <cellStyle name="Shade 2 6 8 3 3" xfId="20021"/>
    <cellStyle name="Shade 2 6 8 3 4" xfId="34072"/>
    <cellStyle name="Shade 2 6 8 3 5" xfId="44636"/>
    <cellStyle name="Shade 2 6 8 4" xfId="12331"/>
    <cellStyle name="Shade 2 6 8 4 2" xfId="23599"/>
    <cellStyle name="Shade 2 6 8 4 3" xfId="20020"/>
    <cellStyle name="Shade 2 6 8 4 4" xfId="33539"/>
    <cellStyle name="Shade 2 6 8 4 5" xfId="42977"/>
    <cellStyle name="Shade 2 6 8 5" xfId="15163"/>
    <cellStyle name="Shade 2 6 8 5 2" xfId="20019"/>
    <cellStyle name="Shade 2 6 8 5 3" xfId="35312"/>
    <cellStyle name="Shade 2 6 8 5 4" xfId="45544"/>
    <cellStyle name="Shade 2 6 8 6" xfId="20025"/>
    <cellStyle name="Shade 2 6 8 7" xfId="21719"/>
    <cellStyle name="Shade 2 6 8 8" xfId="41004"/>
    <cellStyle name="Shade 2 6 9" xfId="7063"/>
    <cellStyle name="Shade 2 6 9 2" xfId="9404"/>
    <cellStyle name="Shade 2 6 9 2 2" xfId="13659"/>
    <cellStyle name="Shade 2 6 9 2 2 2" xfId="23602"/>
    <cellStyle name="Shade 2 6 9 2 2 3" xfId="20016"/>
    <cellStyle name="Shade 2 6 9 2 2 4" xfId="35564"/>
    <cellStyle name="Shade 2 6 9 2 2 5" xfId="40580"/>
    <cellStyle name="Shade 2 6 9 2 3" xfId="16396"/>
    <cellStyle name="Shade 2 6 9 2 3 2" xfId="20015"/>
    <cellStyle name="Shade 2 6 9 2 3 3" xfId="23812"/>
    <cellStyle name="Shade 2 6 9 2 3 4" xfId="39685"/>
    <cellStyle name="Shade 2 6 9 2 4" xfId="20017"/>
    <cellStyle name="Shade 2 6 9 2 5" xfId="32935"/>
    <cellStyle name="Shade 2 6 9 2 6" xfId="41321"/>
    <cellStyle name="Shade 2 6 9 3" xfId="10979"/>
    <cellStyle name="Shade 2 6 9 3 2" xfId="23603"/>
    <cellStyle name="Shade 2 6 9 3 3" xfId="20014"/>
    <cellStyle name="Shade 2 6 9 3 4" xfId="37262"/>
    <cellStyle name="Shade 2 6 9 3 5" xfId="42779"/>
    <cellStyle name="Shade 2 6 9 4" xfId="12334"/>
    <cellStyle name="Shade 2 6 9 4 2" xfId="23604"/>
    <cellStyle name="Shade 2 6 9 4 3" xfId="20013"/>
    <cellStyle name="Shade 2 6 9 4 4" xfId="33018"/>
    <cellStyle name="Shade 2 6 9 4 5" xfId="46518"/>
    <cellStyle name="Shade 2 6 9 5" xfId="15166"/>
    <cellStyle name="Shade 2 6 9 5 2" xfId="20012"/>
    <cellStyle name="Shade 2 6 9 5 3" xfId="34790"/>
    <cellStyle name="Shade 2 6 9 5 4" xfId="44826"/>
    <cellStyle name="Shade 2 6 9 6" xfId="20018"/>
    <cellStyle name="Shade 2 6 9 7" xfId="31886"/>
    <cellStyle name="Shade 2 6 9 8" xfId="43333"/>
    <cellStyle name="Shade 2 7" xfId="6708"/>
    <cellStyle name="Shade 2 7 2" xfId="10180"/>
    <cellStyle name="Shade 2 7 2 2" xfId="11737"/>
    <cellStyle name="Shade 2 7 2 2 2" xfId="23606"/>
    <cellStyle name="Shade 2 7 2 2 3" xfId="20009"/>
    <cellStyle name="Shade 2 7 2 2 4" xfId="35075"/>
    <cellStyle name="Shade 2 7 2 2 5" xfId="42722"/>
    <cellStyle name="Shade 2 7 2 3" xfId="14417"/>
    <cellStyle name="Shade 2 7 2 3 2" xfId="23607"/>
    <cellStyle name="Shade 2 7 2 3 3" xfId="20008"/>
    <cellStyle name="Shade 2 7 2 3 4" xfId="37937"/>
    <cellStyle name="Shade 2 7 2 3 5" xfId="47074"/>
    <cellStyle name="Shade 2 7 2 4" xfId="17154"/>
    <cellStyle name="Shade 2 7 2 4 2" xfId="20007"/>
    <cellStyle name="Shade 2 7 2 4 3" xfId="36610"/>
    <cellStyle name="Shade 2 7 2 4 4" xfId="45017"/>
    <cellStyle name="Shade 2 7 2 5" xfId="20010"/>
    <cellStyle name="Shade 2 7 2 6" xfId="34818"/>
    <cellStyle name="Shade 2 7 2 7" xfId="43839"/>
    <cellStyle name="Shade 2 7 3" xfId="9049"/>
    <cellStyle name="Shade 2 7 3 2" xfId="13304"/>
    <cellStyle name="Shade 2 7 3 2 2" xfId="23609"/>
    <cellStyle name="Shade 2 7 3 2 3" xfId="20005"/>
    <cellStyle name="Shade 2 7 3 2 4" xfId="33301"/>
    <cellStyle name="Shade 2 7 3 2 5" xfId="45328"/>
    <cellStyle name="Shade 2 7 3 3" xfId="14627"/>
    <cellStyle name="Shade 2 7 3 3 2" xfId="23610"/>
    <cellStyle name="Shade 2 7 3 3 3" xfId="20004"/>
    <cellStyle name="Shade 2 7 3 3 4" xfId="33885"/>
    <cellStyle name="Shade 2 7 3 3 5" xfId="40625"/>
    <cellStyle name="Shade 2 7 3 4" xfId="23608"/>
    <cellStyle name="Shade 2 7 4" xfId="10624"/>
    <cellStyle name="Shade 2 7 4 2" xfId="23611"/>
    <cellStyle name="Shade 2 7 4 3" xfId="20003"/>
    <cellStyle name="Shade 2 7 4 4" xfId="27849"/>
    <cellStyle name="Shade 2 7 4 5" xfId="47907"/>
    <cellStyle name="Shade 2 7 5" xfId="11979"/>
    <cellStyle name="Shade 2 7 5 2" xfId="23612"/>
    <cellStyle name="Shade 2 7 5 3" xfId="20002"/>
    <cellStyle name="Shade 2 7 5 4" xfId="34749"/>
    <cellStyle name="Shade 2 7 5 5" xfId="46641"/>
    <cellStyle name="Shade 2 7 6" xfId="14811"/>
    <cellStyle name="Shade 2 7 6 2" xfId="20001"/>
    <cellStyle name="Shade 2 7 6 3" xfId="36267"/>
    <cellStyle name="Shade 2 7 6 4" xfId="41550"/>
    <cellStyle name="Shade 2 7 7" xfId="23394"/>
    <cellStyle name="Shade 2 7 8" xfId="39928"/>
    <cellStyle name="Shade 2 8" xfId="6682"/>
    <cellStyle name="Shade 2 8 2" xfId="9023"/>
    <cellStyle name="Shade 2 8 2 2" xfId="13278"/>
    <cellStyle name="Shade 2 8 2 2 2" xfId="23614"/>
    <cellStyle name="Shade 2 8 2 2 3" xfId="19998"/>
    <cellStyle name="Shade 2 8 2 2 4" xfId="33891"/>
    <cellStyle name="Shade 2 8 2 2 5" xfId="46638"/>
    <cellStyle name="Shade 2 8 2 3" xfId="16062"/>
    <cellStyle name="Shade 2 8 2 3 2" xfId="19997"/>
    <cellStyle name="Shade 2 8 2 3 3" xfId="31881"/>
    <cellStyle name="Shade 2 8 2 3 4" xfId="39511"/>
    <cellStyle name="Shade 2 8 2 4" xfId="19999"/>
    <cellStyle name="Shade 2 8 2 5" xfId="26978"/>
    <cellStyle name="Shade 2 8 2 6" xfId="42455"/>
    <cellStyle name="Shade 2 8 3" xfId="10598"/>
    <cellStyle name="Shade 2 8 3 2" xfId="23615"/>
    <cellStyle name="Shade 2 8 3 3" xfId="19996"/>
    <cellStyle name="Shade 2 8 3 4" xfId="27830"/>
    <cellStyle name="Shade 2 8 3 5" xfId="47299"/>
    <cellStyle name="Shade 2 8 4" xfId="11953"/>
    <cellStyle name="Shade 2 8 4 2" xfId="23616"/>
    <cellStyle name="Shade 2 8 4 3" xfId="19995"/>
    <cellStyle name="Shade 2 8 4 4" xfId="33620"/>
    <cellStyle name="Shade 2 8 4 5" xfId="43762"/>
    <cellStyle name="Shade 2 8 5" xfId="14785"/>
    <cellStyle name="Shade 2 8 5 2" xfId="19994"/>
    <cellStyle name="Shade 2 8 5 3" xfId="34658"/>
    <cellStyle name="Shade 2 8 5 4" xfId="47712"/>
    <cellStyle name="Shade 2 8 6" xfId="20000"/>
    <cellStyle name="Shade 2 8 7" xfId="24755"/>
    <cellStyle name="Shade 2 8 8" xfId="40046"/>
    <cellStyle name="Shade 2 9" xfId="6872"/>
    <cellStyle name="Shade 2 9 2" xfId="9213"/>
    <cellStyle name="Shade 2 9 2 2" xfId="13468"/>
    <cellStyle name="Shade 2 9 2 2 2" xfId="23619"/>
    <cellStyle name="Shade 2 9 2 2 3" xfId="19991"/>
    <cellStyle name="Shade 2 9 2 2 4" xfId="36977"/>
    <cellStyle name="Shade 2 9 2 2 5" xfId="45835"/>
    <cellStyle name="Shade 2 9 2 3" xfId="16224"/>
    <cellStyle name="Shade 2 9 2 3 2" xfId="19990"/>
    <cellStyle name="Shade 2 9 2 3 3" xfId="26613"/>
    <cellStyle name="Shade 2 9 2 3 4" xfId="39228"/>
    <cellStyle name="Shade 2 9 2 4" xfId="19992"/>
    <cellStyle name="Shade 2 9 2 5" xfId="22028"/>
    <cellStyle name="Shade 2 9 2 6" xfId="39045"/>
    <cellStyle name="Shade 2 9 3" xfId="10788"/>
    <cellStyle name="Shade 2 9 3 2" xfId="23620"/>
    <cellStyle name="Shade 2 9 3 3" xfId="19989"/>
    <cellStyle name="Shade 2 9 3 4" xfId="32811"/>
    <cellStyle name="Shade 2 9 3 5" xfId="45714"/>
    <cellStyle name="Shade 2 9 4" xfId="12143"/>
    <cellStyle name="Shade 2 9 4 2" xfId="23621"/>
    <cellStyle name="Shade 2 9 4 3" xfId="19988"/>
    <cellStyle name="Shade 2 9 4 4" xfId="33679"/>
    <cellStyle name="Shade 2 9 4 5" xfId="41858"/>
    <cellStyle name="Shade 2 9 5" xfId="14975"/>
    <cellStyle name="Shade 2 9 5 2" xfId="19987"/>
    <cellStyle name="Shade 2 9 5 3" xfId="36807"/>
    <cellStyle name="Shade 2 9 5 4" xfId="43983"/>
    <cellStyle name="Shade 2 9 6" xfId="19993"/>
    <cellStyle name="Shade 2 9 7" xfId="31929"/>
    <cellStyle name="Shade 2 9 8" xfId="39559"/>
    <cellStyle name="Shade 3" xfId="6575"/>
    <cellStyle name="Shade 3 10" xfId="7062"/>
    <cellStyle name="Shade 3 10 2" xfId="9403"/>
    <cellStyle name="Shade 3 10 2 2" xfId="13658"/>
    <cellStyle name="Shade 3 10 2 2 2" xfId="23624"/>
    <cellStyle name="Shade 3 10 2 2 3" xfId="19984"/>
    <cellStyle name="Shade 3 10 2 2 4" xfId="38810"/>
    <cellStyle name="Shade 3 10 2 2 5" xfId="42145"/>
    <cellStyle name="Shade 3 10 2 3" xfId="16395"/>
    <cellStyle name="Shade 3 10 2 3 2" xfId="19983"/>
    <cellStyle name="Shade 3 10 2 3 3" xfId="22724"/>
    <cellStyle name="Shade 3 10 2 3 4" xfId="42181"/>
    <cellStyle name="Shade 3 10 2 4" xfId="19985"/>
    <cellStyle name="Shade 3 10 2 5" xfId="34517"/>
    <cellStyle name="Shade 3 10 2 6" xfId="41419"/>
    <cellStyle name="Shade 3 10 3" xfId="10978"/>
    <cellStyle name="Shade 3 10 3 2" xfId="23626"/>
    <cellStyle name="Shade 3 10 3 3" xfId="19982"/>
    <cellStyle name="Shade 3 10 3 4" xfId="35654"/>
    <cellStyle name="Shade 3 10 3 5" xfId="44477"/>
    <cellStyle name="Shade 3 10 4" xfId="12333"/>
    <cellStyle name="Shade 3 10 4 2" xfId="23627"/>
    <cellStyle name="Shade 3 10 4 3" xfId="19981"/>
    <cellStyle name="Shade 3 10 4 4" xfId="34600"/>
    <cellStyle name="Shade 3 10 4 5" xfId="43616"/>
    <cellStyle name="Shade 3 10 5" xfId="15165"/>
    <cellStyle name="Shade 3 10 5 2" xfId="19980"/>
    <cellStyle name="Shade 3 10 5 3" xfId="36892"/>
    <cellStyle name="Shade 3 10 5 4" xfId="44965"/>
    <cellStyle name="Shade 3 10 6" xfId="19986"/>
    <cellStyle name="Shade 3 10 7" xfId="23327"/>
    <cellStyle name="Shade 3 10 8" xfId="39615"/>
    <cellStyle name="Shade 3 11" xfId="7065"/>
    <cellStyle name="Shade 3 11 2" xfId="9406"/>
    <cellStyle name="Shade 3 11 2 2" xfId="13661"/>
    <cellStyle name="Shade 3 11 2 2 2" xfId="23629"/>
    <cellStyle name="Shade 3 11 2 2 3" xfId="19977"/>
    <cellStyle name="Shade 3 11 2 2 4" xfId="35325"/>
    <cellStyle name="Shade 3 11 2 2 5" xfId="42140"/>
    <cellStyle name="Shade 3 11 2 3" xfId="16398"/>
    <cellStyle name="Shade 3 11 2 3 2" xfId="19976"/>
    <cellStyle name="Shade 3 11 2 3 3" xfId="22173"/>
    <cellStyle name="Shade 3 11 2 3 4" xfId="41036"/>
    <cellStyle name="Shade 3 11 2 4" xfId="19978"/>
    <cellStyle name="Shade 3 11 2 5" xfId="37696"/>
    <cellStyle name="Shade 3 11 2 6" xfId="44854"/>
    <cellStyle name="Shade 3 11 3" xfId="10981"/>
    <cellStyle name="Shade 3 11 3 2" xfId="23631"/>
    <cellStyle name="Shade 3 11 3 3" xfId="19975"/>
    <cellStyle name="Shade 3 11 3 4" xfId="38502"/>
    <cellStyle name="Shade 3 11 3 5" xfId="47536"/>
    <cellStyle name="Shade 3 11 4" xfId="12336"/>
    <cellStyle name="Shade 3 11 4 2" xfId="23632"/>
    <cellStyle name="Shade 3 11 4 3" xfId="19974"/>
    <cellStyle name="Shade 3 11 4 4" xfId="37779"/>
    <cellStyle name="Shade 3 11 4 5" xfId="46328"/>
    <cellStyle name="Shade 3 11 5" xfId="15168"/>
    <cellStyle name="Shade 3 11 5 2" xfId="19973"/>
    <cellStyle name="Shade 3 11 5 3" xfId="36371"/>
    <cellStyle name="Shade 3 11 5 4" xfId="47242"/>
    <cellStyle name="Shade 3 11 6" xfId="19979"/>
    <cellStyle name="Shade 3 11 7" xfId="24978"/>
    <cellStyle name="Shade 3 11 8" xfId="39719"/>
    <cellStyle name="Shade 3 12" xfId="7205"/>
    <cellStyle name="Shade 3 12 2" xfId="9546"/>
    <cellStyle name="Shade 3 12 2 2" xfId="13801"/>
    <cellStyle name="Shade 3 12 2 2 2" xfId="23635"/>
    <cellStyle name="Shade 3 12 2 2 3" xfId="19970"/>
    <cellStyle name="Shade 3 12 2 2 4" xfId="36571"/>
    <cellStyle name="Shade 3 12 2 2 5" xfId="42668"/>
    <cellStyle name="Shade 3 12 2 3" xfId="16538"/>
    <cellStyle name="Shade 3 12 2 3 2" xfId="19969"/>
    <cellStyle name="Shade 3 12 2 3 3" xfId="22203"/>
    <cellStyle name="Shade 3 12 2 3 4" xfId="40962"/>
    <cellStyle name="Shade 3 12 2 4" xfId="19971"/>
    <cellStyle name="Shade 3 12 2 5" xfId="27603"/>
    <cellStyle name="Shade 3 12 2 6" xfId="44964"/>
    <cellStyle name="Shade 3 12 3" xfId="11121"/>
    <cellStyle name="Shade 3 12 3 2" xfId="23637"/>
    <cellStyle name="Shade 3 12 3 3" xfId="19968"/>
    <cellStyle name="Shade 3 12 3 4" xfId="32804"/>
    <cellStyle name="Shade 3 12 3 5" xfId="45581"/>
    <cellStyle name="Shade 3 12 4" xfId="12476"/>
    <cellStyle name="Shade 3 12 4 2" xfId="23638"/>
    <cellStyle name="Shade 3 12 4 3" xfId="19967"/>
    <cellStyle name="Shade 3 12 4 4" xfId="37025"/>
    <cellStyle name="Shade 3 12 4 5" xfId="44453"/>
    <cellStyle name="Shade 3 12 5" xfId="15308"/>
    <cellStyle name="Shade 3 12 5 2" xfId="19966"/>
    <cellStyle name="Shade 3 12 5 3" xfId="36798"/>
    <cellStyle name="Shade 3 12 5 4" xfId="47237"/>
    <cellStyle name="Shade 3 12 6" xfId="19972"/>
    <cellStyle name="Shade 3 12 7" xfId="21958"/>
    <cellStyle name="Shade 3 12 8" xfId="39630"/>
    <cellStyle name="Shade 3 13" xfId="7210"/>
    <cellStyle name="Shade 3 13 2" xfId="9551"/>
    <cellStyle name="Shade 3 13 2 2" xfId="13806"/>
    <cellStyle name="Shade 3 13 2 2 2" xfId="23642"/>
    <cellStyle name="Shade 3 13 2 2 3" xfId="19963"/>
    <cellStyle name="Shade 3 13 2 2 4" xfId="37647"/>
    <cellStyle name="Shade 3 13 2 2 5" xfId="41652"/>
    <cellStyle name="Shade 3 13 2 3" xfId="16543"/>
    <cellStyle name="Shade 3 13 2 3 2" xfId="19962"/>
    <cellStyle name="Shade 3 13 2 3 3" xfId="24023"/>
    <cellStyle name="Shade 3 13 2 3 4" xfId="40091"/>
    <cellStyle name="Shade 3 13 2 4" xfId="19964"/>
    <cellStyle name="Shade 3 13 2 5" xfId="37556"/>
    <cellStyle name="Shade 3 13 2 6" xfId="43496"/>
    <cellStyle name="Shade 3 13 3" xfId="11126"/>
    <cellStyle name="Shade 3 13 3 2" xfId="23643"/>
    <cellStyle name="Shade 3 13 3 3" xfId="19961"/>
    <cellStyle name="Shade 3 13 3 4" xfId="33711"/>
    <cellStyle name="Shade 3 13 3 5" xfId="43678"/>
    <cellStyle name="Shade 3 13 4" xfId="12481"/>
    <cellStyle name="Shade 3 13 4 2" xfId="23644"/>
    <cellStyle name="Shade 3 13 4 3" xfId="19960"/>
    <cellStyle name="Shade 3 13 4 4" xfId="34401"/>
    <cellStyle name="Shade 3 13 4 5" xfId="42777"/>
    <cellStyle name="Shade 3 13 5" xfId="15313"/>
    <cellStyle name="Shade 3 13 5 2" xfId="19959"/>
    <cellStyle name="Shade 3 13 5 3" xfId="34174"/>
    <cellStyle name="Shade 3 13 5 4" xfId="41809"/>
    <cellStyle name="Shade 3 13 6" xfId="19965"/>
    <cellStyle name="Shade 3 13 7" xfId="31953"/>
    <cellStyle name="Shade 3 13 8" xfId="38968"/>
    <cellStyle name="Shade 3 14" xfId="7214"/>
    <cellStyle name="Shade 3 14 2" xfId="9555"/>
    <cellStyle name="Shade 3 14 2 2" xfId="13810"/>
    <cellStyle name="Shade 3 14 2 2 2" xfId="23646"/>
    <cellStyle name="Shade 3 14 2 2 3" xfId="19956"/>
    <cellStyle name="Shade 3 14 2 2 4" xfId="34718"/>
    <cellStyle name="Shade 3 14 2 2 5" xfId="47190"/>
    <cellStyle name="Shade 3 14 2 3" xfId="16547"/>
    <cellStyle name="Shade 3 14 2 3 2" xfId="19955"/>
    <cellStyle name="Shade 3 14 2 3 3" xfId="32110"/>
    <cellStyle name="Shade 3 14 2 3 4" xfId="40035"/>
    <cellStyle name="Shade 3 14 2 4" xfId="19957"/>
    <cellStyle name="Shade 3 14 2 5" xfId="27608"/>
    <cellStyle name="Shade 3 14 2 6" xfId="43566"/>
    <cellStyle name="Shade 3 14 3" xfId="11130"/>
    <cellStyle name="Shade 3 14 3 2" xfId="23647"/>
    <cellStyle name="Shade 3 14 3 3" xfId="19954"/>
    <cellStyle name="Shade 3 14 3 4" xfId="36353"/>
    <cellStyle name="Shade 3 14 3 5" xfId="45827"/>
    <cellStyle name="Shade 3 14 4" xfId="12485"/>
    <cellStyle name="Shade 3 14 4 2" xfId="23648"/>
    <cellStyle name="Shade 3 14 4 3" xfId="19953"/>
    <cellStyle name="Shade 3 14 4 4" xfId="38627"/>
    <cellStyle name="Shade 3 14 4 5" xfId="38905"/>
    <cellStyle name="Shade 3 14 5" xfId="15317"/>
    <cellStyle name="Shade 3 14 5 2" xfId="19952"/>
    <cellStyle name="Shade 3 14 5 3" xfId="38400"/>
    <cellStyle name="Shade 3 14 5 4" xfId="41348"/>
    <cellStyle name="Shade 3 14 6" xfId="19958"/>
    <cellStyle name="Shade 3 14 7" xfId="22342"/>
    <cellStyle name="Shade 3 14 8" xfId="40292"/>
    <cellStyle name="Shade 3 15" xfId="7216"/>
    <cellStyle name="Shade 3 15 2" xfId="9557"/>
    <cellStyle name="Shade 3 15 2 2" xfId="13812"/>
    <cellStyle name="Shade 3 15 2 2 2" xfId="23651"/>
    <cellStyle name="Shade 3 15 2 2 3" xfId="19949"/>
    <cellStyle name="Shade 3 15 2 2 4" xfId="36299"/>
    <cellStyle name="Shade 3 15 2 2 5" xfId="44441"/>
    <cellStyle name="Shade 3 15 2 3" xfId="16549"/>
    <cellStyle name="Shade 3 15 2 3 2" xfId="19948"/>
    <cellStyle name="Shade 3 15 2 3 3" xfId="21913"/>
    <cellStyle name="Shade 3 15 2 3 4" xfId="48090"/>
    <cellStyle name="Shade 3 15 2 4" xfId="19950"/>
    <cellStyle name="Shade 3 15 2 5" xfId="35285"/>
    <cellStyle name="Shade 3 15 2 6" xfId="46374"/>
    <cellStyle name="Shade 3 15 3" xfId="11132"/>
    <cellStyle name="Shade 3 15 3 2" xfId="23652"/>
    <cellStyle name="Shade 3 15 3 3" xfId="19947"/>
    <cellStyle name="Shade 3 15 3 4" xfId="34250"/>
    <cellStyle name="Shade 3 15 3 5" xfId="46824"/>
    <cellStyle name="Shade 3 15 4" xfId="12487"/>
    <cellStyle name="Shade 3 15 4 2" xfId="23653"/>
    <cellStyle name="Shade 3 15 4 3" xfId="19946"/>
    <cellStyle name="Shade 3 15 4 4" xfId="33726"/>
    <cellStyle name="Shade 3 15 4 5" xfId="44974"/>
    <cellStyle name="Shade 3 15 5" xfId="15319"/>
    <cellStyle name="Shade 3 15 5 2" xfId="19945"/>
    <cellStyle name="Shade 3 15 5 3" xfId="33839"/>
    <cellStyle name="Shade 3 15 5 4" xfId="47324"/>
    <cellStyle name="Shade 3 15 6" xfId="19951"/>
    <cellStyle name="Shade 3 15 7" xfId="31882"/>
    <cellStyle name="Shade 3 15 8" xfId="40903"/>
    <cellStyle name="Shade 3 16" xfId="7218"/>
    <cellStyle name="Shade 3 16 2" xfId="9559"/>
    <cellStyle name="Shade 3 16 2 2" xfId="13814"/>
    <cellStyle name="Shade 3 16 2 2 2" xfId="23656"/>
    <cellStyle name="Shade 3 16 2 2 3" xfId="19942"/>
    <cellStyle name="Shade 3 16 2 2 4" xfId="34196"/>
    <cellStyle name="Shade 3 16 2 2 5" xfId="45163"/>
    <cellStyle name="Shade 3 16 2 3" xfId="16551"/>
    <cellStyle name="Shade 3 16 2 3 2" xfId="19941"/>
    <cellStyle name="Shade 3 16 2 3 3" xfId="24168"/>
    <cellStyle name="Shade 3 16 2 3 4" xfId="40467"/>
    <cellStyle name="Shade 3 16 2 4" xfId="19943"/>
    <cellStyle name="Shade 3 16 2 5" xfId="36865"/>
    <cellStyle name="Shade 3 16 2 6" xfId="38950"/>
    <cellStyle name="Shade 3 16 3" xfId="11134"/>
    <cellStyle name="Shade 3 16 3 2" xfId="23657"/>
    <cellStyle name="Shade 3 16 3 3" xfId="19940"/>
    <cellStyle name="Shade 3 16 3 4" xfId="35831"/>
    <cellStyle name="Shade 3 16 3 5" xfId="47172"/>
    <cellStyle name="Shade 3 16 4" xfId="12489"/>
    <cellStyle name="Shade 3 16 4 2" xfId="23658"/>
    <cellStyle name="Shade 3 16 4 3" xfId="19939"/>
    <cellStyle name="Shade 3 16 4 4" xfId="34787"/>
    <cellStyle name="Shade 3 16 4 5" xfId="45881"/>
    <cellStyle name="Shade 3 16 5" xfId="15321"/>
    <cellStyle name="Shade 3 16 5 2" xfId="19938"/>
    <cellStyle name="Shade 3 16 5 3" xfId="34900"/>
    <cellStyle name="Shade 3 16 5 4" xfId="44734"/>
    <cellStyle name="Shade 3 16 6" xfId="19944"/>
    <cellStyle name="Shade 3 16 7" xfId="25003"/>
    <cellStyle name="Shade 3 16 8" xfId="39734"/>
    <cellStyle name="Shade 3 17" xfId="8232"/>
    <cellStyle name="Shade 3 17 2" xfId="9670"/>
    <cellStyle name="Shade 3 17 2 2" xfId="13907"/>
    <cellStyle name="Shade 3 17 2 2 2" xfId="23661"/>
    <cellStyle name="Shade 3 17 2 2 3" xfId="19935"/>
    <cellStyle name="Shade 3 17 2 2 4" xfId="36494"/>
    <cellStyle name="Shade 3 17 2 2 5" xfId="44063"/>
    <cellStyle name="Shade 3 17 2 3" xfId="16644"/>
    <cellStyle name="Shade 3 17 2 3 2" xfId="19934"/>
    <cellStyle name="Shade 3 17 2 3 3" xfId="24768"/>
    <cellStyle name="Shade 3 17 2 3 4" xfId="39080"/>
    <cellStyle name="Shade 3 17 2 4" xfId="19936"/>
    <cellStyle name="Shade 3 17 2 5" xfId="38703"/>
    <cellStyle name="Shade 3 17 2 6" xfId="47115"/>
    <cellStyle name="Shade 3 17 3" xfId="11227"/>
    <cellStyle name="Shade 3 17 3 2" xfId="23662"/>
    <cellStyle name="Shade 3 17 3 3" xfId="19933"/>
    <cellStyle name="Shade 3 17 3 4" xfId="34796"/>
    <cellStyle name="Shade 3 17 3 5" xfId="47967"/>
    <cellStyle name="Shade 3 17 4" xfId="12582"/>
    <cellStyle name="Shade 3 17 4 2" xfId="23663"/>
    <cellStyle name="Shade 3 17 4 3" xfId="19932"/>
    <cellStyle name="Shade 3 17 4 4" xfId="36676"/>
    <cellStyle name="Shade 3 17 4 5" xfId="41557"/>
    <cellStyle name="Shade 3 17 5" xfId="15414"/>
    <cellStyle name="Shade 3 17 5 2" xfId="19931"/>
    <cellStyle name="Shade 3 17 5 3" xfId="33153"/>
    <cellStyle name="Shade 3 17 5 4" xfId="48142"/>
    <cellStyle name="Shade 3 17 6" xfId="19937"/>
    <cellStyle name="Shade 3 17 7" xfId="22075"/>
    <cellStyle name="Shade 3 17 8" xfId="39540"/>
    <cellStyle name="Shade 3 18" xfId="8421"/>
    <cellStyle name="Shade 3 18 2" xfId="9859"/>
    <cellStyle name="Shade 3 18 2 2" xfId="14096"/>
    <cellStyle name="Shade 3 18 2 2 2" xfId="23665"/>
    <cellStyle name="Shade 3 18 2 2 3" xfId="19928"/>
    <cellStyle name="Shade 3 18 2 2 4" xfId="36174"/>
    <cellStyle name="Shade 3 18 2 2 5" xfId="44913"/>
    <cellStyle name="Shade 3 18 2 3" xfId="16833"/>
    <cellStyle name="Shade 3 18 2 3 2" xfId="19927"/>
    <cellStyle name="Shade 3 18 2 3 3" xfId="22154"/>
    <cellStyle name="Shade 3 18 2 3 4" xfId="44909"/>
    <cellStyle name="Shade 3 18 2 4" xfId="19929"/>
    <cellStyle name="Shade 3 18 2 5" xfId="36243"/>
    <cellStyle name="Shade 3 18 2 6" xfId="44816"/>
    <cellStyle name="Shade 3 18 3" xfId="11416"/>
    <cellStyle name="Shade 3 18 3 2" xfId="23666"/>
    <cellStyle name="Shade 3 18 3 3" xfId="19926"/>
    <cellStyle name="Shade 3 18 3 4" xfId="33779"/>
    <cellStyle name="Shade 3 18 3 5" xfId="47464"/>
    <cellStyle name="Shade 3 18 4" xfId="12771"/>
    <cellStyle name="Shade 3 18 4 2" xfId="23667"/>
    <cellStyle name="Shade 3 18 4 3" xfId="19925"/>
    <cellStyle name="Shade 3 18 4 4" xfId="33585"/>
    <cellStyle name="Shade 3 18 4 5" xfId="44426"/>
    <cellStyle name="Shade 3 18 5" xfId="15603"/>
    <cellStyle name="Shade 3 18 5 2" xfId="19924"/>
    <cellStyle name="Shade 3 18 5 3" xfId="32726"/>
    <cellStyle name="Shade 3 18 5 4" xfId="46008"/>
    <cellStyle name="Shade 3 18 6" xfId="19930"/>
    <cellStyle name="Shade 3 18 7" xfId="27181"/>
    <cellStyle name="Shade 3 18 8" xfId="46600"/>
    <cellStyle name="Shade 3 19" xfId="8424"/>
    <cellStyle name="Shade 3 19 2" xfId="9862"/>
    <cellStyle name="Shade 3 19 2 2" xfId="14099"/>
    <cellStyle name="Shade 3 19 2 2 2" xfId="23670"/>
    <cellStyle name="Shade 3 19 2 2 3" xfId="19921"/>
    <cellStyle name="Shade 3 19 2 2 4" xfId="32490"/>
    <cellStyle name="Shade 3 19 2 2 5" xfId="47105"/>
    <cellStyle name="Shade 3 19 2 3" xfId="16836"/>
    <cellStyle name="Shade 3 19 2 3 2" xfId="19920"/>
    <cellStyle name="Shade 3 19 2 3 3" xfId="21853"/>
    <cellStyle name="Shade 3 19 2 3 4" xfId="46884"/>
    <cellStyle name="Shade 3 19 2 4" xfId="19922"/>
    <cellStyle name="Shade 3 19 2 5" xfId="32559"/>
    <cellStyle name="Shade 3 19 2 6" xfId="44715"/>
    <cellStyle name="Shade 3 19 3" xfId="11419"/>
    <cellStyle name="Shade 3 19 3 2" xfId="23672"/>
    <cellStyle name="Shade 3 19 3 3" xfId="19919"/>
    <cellStyle name="Shade 3 19 3 4" xfId="33257"/>
    <cellStyle name="Shade 3 19 3 5" xfId="47361"/>
    <cellStyle name="Shade 3 19 4" xfId="12774"/>
    <cellStyle name="Shade 3 19 4 2" xfId="23673"/>
    <cellStyle name="Shade 3 19 4 3" xfId="19918"/>
    <cellStyle name="Shade 3 19 4 4" xfId="33064"/>
    <cellStyle name="Shade 3 19 4 5" xfId="45993"/>
    <cellStyle name="Shade 3 19 5" xfId="15606"/>
    <cellStyle name="Shade 3 19 5 2" xfId="19917"/>
    <cellStyle name="Shade 3 19 5 3" xfId="35148"/>
    <cellStyle name="Shade 3 19 5 4" xfId="41443"/>
    <cellStyle name="Shade 3 19 6" xfId="19923"/>
    <cellStyle name="Shade 3 19 7" xfId="27186"/>
    <cellStyle name="Shade 3 19 8" xfId="45159"/>
    <cellStyle name="Shade 3 2" xfId="6577"/>
    <cellStyle name="Shade 3 2 10" xfId="8418"/>
    <cellStyle name="Shade 3 2 10 2" xfId="9856"/>
    <cellStyle name="Shade 3 2 10 2 2" xfId="14093"/>
    <cellStyle name="Shade 3 2 10 2 2 2" xfId="23678"/>
    <cellStyle name="Shade 3 2 10 2 2 3" xfId="19913"/>
    <cellStyle name="Shade 3 2 10 2 2 4" xfId="36695"/>
    <cellStyle name="Shade 3 2 10 2 2 5" xfId="44958"/>
    <cellStyle name="Shade 3 2 10 2 3" xfId="16830"/>
    <cellStyle name="Shade 3 2 10 2 3 2" xfId="19912"/>
    <cellStyle name="Shade 3 2 10 2 3 3" xfId="22685"/>
    <cellStyle name="Shade 3 2 10 2 3 4" xfId="40295"/>
    <cellStyle name="Shade 3 2 10 2 4" xfId="19914"/>
    <cellStyle name="Shade 3 2 10 2 5" xfId="36764"/>
    <cellStyle name="Shade 3 2 10 2 6" xfId="41223"/>
    <cellStyle name="Shade 3 2 10 3" xfId="11413"/>
    <cellStyle name="Shade 3 2 10 3 2" xfId="23680"/>
    <cellStyle name="Shade 3 2 10 3 3" xfId="19911"/>
    <cellStyle name="Shade 3 2 10 3 4" xfId="38285"/>
    <cellStyle name="Shade 3 2 10 3 5" xfId="44213"/>
    <cellStyle name="Shade 3 2 10 4" xfId="12768"/>
    <cellStyle name="Shade 3 2 10 4 2" xfId="23681"/>
    <cellStyle name="Shade 3 2 10 4 3" xfId="19910"/>
    <cellStyle name="Shade 3 2 10 4 4" xfId="35909"/>
    <cellStyle name="Shade 3 2 10 4 5" xfId="42265"/>
    <cellStyle name="Shade 3 2 10 5" xfId="15600"/>
    <cellStyle name="Shade 3 2 10 5 2" xfId="19909"/>
    <cellStyle name="Shade 3 2 10 5 3" xfId="36411"/>
    <cellStyle name="Shade 3 2 10 5 4" xfId="41754"/>
    <cellStyle name="Shade 3 2 10 6" xfId="19915"/>
    <cellStyle name="Shade 3 2 10 7" xfId="27177"/>
    <cellStyle name="Shade 3 2 10 8" xfId="47589"/>
    <cellStyle name="Shade 3 2 11" xfId="8426"/>
    <cellStyle name="Shade 3 2 11 2" xfId="9864"/>
    <cellStyle name="Shade 3 2 11 2 2" xfId="14101"/>
    <cellStyle name="Shade 3 2 11 2 2 2" xfId="23685"/>
    <cellStyle name="Shade 3 2 11 2 2 3" xfId="19906"/>
    <cellStyle name="Shade 3 2 11 2 2 4" xfId="37261"/>
    <cellStyle name="Shade 3 2 11 2 2 5" xfId="47306"/>
    <cellStyle name="Shade 3 2 11 2 3" xfId="16838"/>
    <cellStyle name="Shade 3 2 11 2 3 2" xfId="19905"/>
    <cellStyle name="Shade 3 2 11 2 3 3" xfId="23804"/>
    <cellStyle name="Shade 3 2 11 2 3 4" xfId="39717"/>
    <cellStyle name="Shade 3 2 11 2 4" xfId="19907"/>
    <cellStyle name="Shade 3 2 11 2 5" xfId="37330"/>
    <cellStyle name="Shade 3 2 11 2 6" xfId="42881"/>
    <cellStyle name="Shade 3 2 11 3" xfId="11421"/>
    <cellStyle name="Shade 3 2 11 3 2" xfId="23687"/>
    <cellStyle name="Shade 3 2 11 3 3" xfId="19904"/>
    <cellStyle name="Shade 3 2 11 3 4" xfId="38019"/>
    <cellStyle name="Shade 3 2 11 3 5" xfId="42163"/>
    <cellStyle name="Shade 3 2 11 4" xfId="12776"/>
    <cellStyle name="Shade 3 2 11 4 2" xfId="23688"/>
    <cellStyle name="Shade 3 2 11 4 3" xfId="19903"/>
    <cellStyle name="Shade 3 2 11 4 4" xfId="37825"/>
    <cellStyle name="Shade 3 2 11 4 5" xfId="41343"/>
    <cellStyle name="Shade 3 2 11 5" xfId="15608"/>
    <cellStyle name="Shade 3 2 11 5 2" xfId="19902"/>
    <cellStyle name="Shade 3 2 11 5 3" xfId="36728"/>
    <cellStyle name="Shade 3 2 11 5 4" xfId="40565"/>
    <cellStyle name="Shade 3 2 11 6" xfId="19908"/>
    <cellStyle name="Shade 3 2 11 7" xfId="27191"/>
    <cellStyle name="Shade 3 2 11 8" xfId="42997"/>
    <cellStyle name="Shade 3 2 12" xfId="8700"/>
    <cellStyle name="Shade 3 2 12 2" xfId="10136"/>
    <cellStyle name="Shade 3 2 12 2 2" xfId="14373"/>
    <cellStyle name="Shade 3 2 12 2 2 2" xfId="23692"/>
    <cellStyle name="Shade 3 2 12 2 2 3" xfId="19899"/>
    <cellStyle name="Shade 3 2 12 2 2 4" xfId="37331"/>
    <cellStyle name="Shade 3 2 12 2 2 5" xfId="42909"/>
    <cellStyle name="Shade 3 2 12 2 3" xfId="17110"/>
    <cellStyle name="Shade 3 2 12 2 3 2" xfId="19898"/>
    <cellStyle name="Shade 3 2 12 2 3 3" xfId="36109"/>
    <cellStyle name="Shade 3 2 12 2 3 4" xfId="46703"/>
    <cellStyle name="Shade 3 2 12 2 4" xfId="19900"/>
    <cellStyle name="Shade 3 2 12 2 5" xfId="34160"/>
    <cellStyle name="Shade 3 2 12 2 6" xfId="43763"/>
    <cellStyle name="Shade 3 2 12 3" xfId="11693"/>
    <cellStyle name="Shade 3 2 12 3 2" xfId="23694"/>
    <cellStyle name="Shade 3 2 12 3 3" xfId="19897"/>
    <cellStyle name="Shade 3 2 12 3 4" xfId="37062"/>
    <cellStyle name="Shade 3 2 12 3 5" xfId="41176"/>
    <cellStyle name="Shade 3 2 12 4" xfId="13048"/>
    <cellStyle name="Shade 3 2 12 4 2" xfId="23695"/>
    <cellStyle name="Shade 3 2 12 4 3" xfId="19896"/>
    <cellStyle name="Shade 3 2 12 4 4" xfId="37355"/>
    <cellStyle name="Shade 3 2 12 4 5" xfId="47195"/>
    <cellStyle name="Shade 3 2 12 5" xfId="15880"/>
    <cellStyle name="Shade 3 2 12 5 2" xfId="19895"/>
    <cellStyle name="Shade 3 2 12 5 3" xfId="32000"/>
    <cellStyle name="Shade 3 2 12 5 4" xfId="42199"/>
    <cellStyle name="Shade 3 2 12 6" xfId="19901"/>
    <cellStyle name="Shade 3 2 12 7" xfId="27470"/>
    <cellStyle name="Shade 3 2 12 8" xfId="39431"/>
    <cellStyle name="Shade 3 2 13" xfId="8710"/>
    <cellStyle name="Shade 3 2 13 2" xfId="10146"/>
    <cellStyle name="Shade 3 2 13 2 2" xfId="14383"/>
    <cellStyle name="Shade 3 2 13 2 2 2" xfId="23699"/>
    <cellStyle name="Shade 3 2 13 2 2 3" xfId="19892"/>
    <cellStyle name="Shade 3 2 13 2 2 4" xfId="34440"/>
    <cellStyle name="Shade 3 2 13 2 2 5" xfId="48059"/>
    <cellStyle name="Shade 3 2 13 2 3" xfId="17120"/>
    <cellStyle name="Shade 3 2 13 2 3 2" xfId="19891"/>
    <cellStyle name="Shade 3 2 13 2 3 3" xfId="32924"/>
    <cellStyle name="Shade 3 2 13 2 3 4" xfId="47141"/>
    <cellStyle name="Shade 3 2 13 2 4" xfId="19893"/>
    <cellStyle name="Shade 3 2 13 2 5" xfId="36467"/>
    <cellStyle name="Shade 3 2 13 2 6" xfId="46955"/>
    <cellStyle name="Shade 3 2 13 3" xfId="11703"/>
    <cellStyle name="Shade 3 2 13 3 2" xfId="23701"/>
    <cellStyle name="Shade 3 2 13 3 3" xfId="19890"/>
    <cellStyle name="Shade 3 2 13 3 4" xfId="33627"/>
    <cellStyle name="Shade 3 2 13 3 5" xfId="43878"/>
    <cellStyle name="Shade 3 2 13 4" xfId="13058"/>
    <cellStyle name="Shade 3 2 13 4 2" xfId="23702"/>
    <cellStyle name="Shade 3 2 13 4 3" xfId="19889"/>
    <cellStyle name="Shade 3 2 13 4 4" xfId="32787"/>
    <cellStyle name="Shade 3 2 13 4 5" xfId="46701"/>
    <cellStyle name="Shade 3 2 13 5" xfId="15890"/>
    <cellStyle name="Shade 3 2 13 5 2" xfId="19888"/>
    <cellStyle name="Shade 3 2 13 5 3" xfId="32009"/>
    <cellStyle name="Shade 3 2 13 5 4" xfId="43488"/>
    <cellStyle name="Shade 3 2 13 6" xfId="19894"/>
    <cellStyle name="Shade 3 2 13 7" xfId="32295"/>
    <cellStyle name="Shade 3 2 13 8" xfId="39371"/>
    <cellStyle name="Shade 3 2 14" xfId="8720"/>
    <cellStyle name="Shade 3 2 14 2" xfId="10156"/>
    <cellStyle name="Shade 3 2 14 2 2" xfId="14393"/>
    <cellStyle name="Shade 3 2 14 2 2 2" xfId="23705"/>
    <cellStyle name="Shade 3 2 14 2 2 3" xfId="19885"/>
    <cellStyle name="Shade 3 2 14 2 2 4" xfId="37869"/>
    <cellStyle name="Shade 3 2 14 2 2 5" xfId="48128"/>
    <cellStyle name="Shade 3 2 14 2 3" xfId="17130"/>
    <cellStyle name="Shade 3 2 14 2 3 2" xfId="19884"/>
    <cellStyle name="Shade 3 2 14 2 3 3" xfId="32164"/>
    <cellStyle name="Shade 3 2 14 2 3 4" xfId="48213"/>
    <cellStyle name="Shade 3 2 14 2 4" xfId="19886"/>
    <cellStyle name="Shade 3 2 14 2 5" xfId="34750"/>
    <cellStyle name="Shade 3 2 14 2 6" xfId="40592"/>
    <cellStyle name="Shade 3 2 14 3" xfId="11713"/>
    <cellStyle name="Shade 3 2 14 3 2" xfId="23707"/>
    <cellStyle name="Shade 3 2 14 3 3" xfId="19883"/>
    <cellStyle name="Shade 3 2 14 3 4" xfId="38392"/>
    <cellStyle name="Shade 3 2 14 3 5" xfId="38906"/>
    <cellStyle name="Shade 3 2 14 4" xfId="13068"/>
    <cellStyle name="Shade 3 2 14 4 2" xfId="23708"/>
    <cellStyle name="Shade 3 2 14 4 3" xfId="19882"/>
    <cellStyle name="Shade 3 2 14 4 4" xfId="37934"/>
    <cellStyle name="Shade 3 2 14 4 5" xfId="48037"/>
    <cellStyle name="Shade 3 2 14 5" xfId="15900"/>
    <cellStyle name="Shade 3 2 14 5 2" xfId="19881"/>
    <cellStyle name="Shade 3 2 14 5 3" xfId="32019"/>
    <cellStyle name="Shade 3 2 14 5 4" xfId="44408"/>
    <cellStyle name="Shade 3 2 14 6" xfId="19887"/>
    <cellStyle name="Shade 3 2 14 7" xfId="23867"/>
    <cellStyle name="Shade 3 2 14 8" xfId="39730"/>
    <cellStyle name="Shade 3 2 15" xfId="10337"/>
    <cellStyle name="Shade 3 2 15 2" xfId="14574"/>
    <cellStyle name="Shade 3 2 15 2 2" xfId="23710"/>
    <cellStyle name="Shade 3 2 15 2 3" xfId="19879"/>
    <cellStyle name="Shade 3 2 15 2 4" xfId="32800"/>
    <cellStyle name="Shade 3 2 15 2 5" xfId="44119"/>
    <cellStyle name="Shade 3 2 15 3" xfId="17311"/>
    <cellStyle name="Shade 3 2 15 3 2" xfId="19878"/>
    <cellStyle name="Shade 3 2 15 3 3" xfId="32188"/>
    <cellStyle name="Shade 3 2 15 3 4" xfId="45482"/>
    <cellStyle name="Shade 3 2 15 4" xfId="19880"/>
    <cellStyle name="Shade 3 2 15 5" xfId="37409"/>
    <cellStyle name="Shade 3 2 15 6" xfId="47584"/>
    <cellStyle name="Shade 3 2 16" xfId="10490"/>
    <cellStyle name="Shade 3 2 16 2" xfId="23712"/>
    <cellStyle name="Shade 3 2 16 3" xfId="19877"/>
    <cellStyle name="Shade 3 2 16 4" xfId="32938"/>
    <cellStyle name="Shade 3 2 16 5" xfId="47451"/>
    <cellStyle name="Shade 3 2 17" xfId="10493"/>
    <cellStyle name="Shade 3 2 17 2" xfId="23713"/>
    <cellStyle name="Shade 3 2 17 3" xfId="19876"/>
    <cellStyle name="Shade 3 2 17 4" xfId="35527"/>
    <cellStyle name="Shade 3 2 17 5" xfId="40407"/>
    <cellStyle name="Shade 3 2 18" xfId="11848"/>
    <cellStyle name="Shade 3 2 18 2" xfId="23714"/>
    <cellStyle name="Shade 3 2 18 3" xfId="19875"/>
    <cellStyle name="Shade 3 2 18 4" xfId="34661"/>
    <cellStyle name="Shade 3 2 18 5" xfId="46738"/>
    <cellStyle name="Shade 3 2 2" xfId="7015"/>
    <cellStyle name="Shade 3 2 2 2" xfId="10224"/>
    <cellStyle name="Shade 3 2 2 2 2" xfId="11781"/>
    <cellStyle name="Shade 3 2 2 2 2 2" xfId="23716"/>
    <cellStyle name="Shade 3 2 2 2 2 3" xfId="19872"/>
    <cellStyle name="Shade 3 2 2 2 2 4" xfId="38165"/>
    <cellStyle name="Shade 3 2 2 2 2 5" xfId="44416"/>
    <cellStyle name="Shade 3 2 2 2 3" xfId="14461"/>
    <cellStyle name="Shade 3 2 2 2 3 2" xfId="23717"/>
    <cellStyle name="Shade 3 2 2 2 3 3" xfId="19871"/>
    <cellStyle name="Shade 3 2 2 2 3 4" xfId="33927"/>
    <cellStyle name="Shade 3 2 2 2 3 5" xfId="47116"/>
    <cellStyle name="Shade 3 2 2 2 4" xfId="17198"/>
    <cellStyle name="Shade 3 2 2 2 4 2" xfId="19870"/>
    <cellStyle name="Shade 3 2 2 2 4 3" xfId="37154"/>
    <cellStyle name="Shade 3 2 2 2 4 4" xfId="48042"/>
    <cellStyle name="Shade 3 2 2 2 5" xfId="19873"/>
    <cellStyle name="Shade 3 2 2 2 6" xfId="33143"/>
    <cellStyle name="Shade 3 2 2 2 7" xfId="41242"/>
    <cellStyle name="Shade 3 2 2 3" xfId="9356"/>
    <cellStyle name="Shade 3 2 2 3 2" xfId="13611"/>
    <cellStyle name="Shade 3 2 2 3 2 2" xfId="23719"/>
    <cellStyle name="Shade 3 2 2 3 2 3" xfId="19868"/>
    <cellStyle name="Shade 3 2 2 3 2 4" xfId="35516"/>
    <cellStyle name="Shade 3 2 2 3 2 5" xfId="42422"/>
    <cellStyle name="Shade 3 2 2 3 3" xfId="14671"/>
    <cellStyle name="Shade 3 2 2 3 3 2" xfId="23720"/>
    <cellStyle name="Shade 3 2 2 3 3 3" xfId="19867"/>
    <cellStyle name="Shade 3 2 2 3 3 4" xfId="37410"/>
    <cellStyle name="Shade 3 2 2 3 3 5" xfId="43193"/>
    <cellStyle name="Shade 3 2 2 3 4" xfId="23718"/>
    <cellStyle name="Shade 3 2 2 4" xfId="10931"/>
    <cellStyle name="Shade 3 2 2 4 2" xfId="23721"/>
    <cellStyle name="Shade 3 2 2 4 3" xfId="19866"/>
    <cellStyle name="Shade 3 2 2 4 4" xfId="32898"/>
    <cellStyle name="Shade 3 2 2 4 5" xfId="42520"/>
    <cellStyle name="Shade 3 2 2 5" xfId="12286"/>
    <cellStyle name="Shade 3 2 2 5 2" xfId="23722"/>
    <cellStyle name="Shade 3 2 2 5 3" xfId="19865"/>
    <cellStyle name="Shade 3 2 2 5 4" xfId="33439"/>
    <cellStyle name="Shade 3 2 2 5 5" xfId="41355"/>
    <cellStyle name="Shade 3 2 2 6" xfId="15118"/>
    <cellStyle name="Shade 3 2 2 6 2" xfId="19864"/>
    <cellStyle name="Shade 3 2 2 6 3" xfId="34611"/>
    <cellStyle name="Shade 3 2 2 6 4" xfId="42600"/>
    <cellStyle name="Shade 3 2 2 7" xfId="22776"/>
    <cellStyle name="Shade 3 2 2 8" xfId="39146"/>
    <cellStyle name="Shade 3 2 3" xfId="7027"/>
    <cellStyle name="Shade 3 2 3 2" xfId="9368"/>
    <cellStyle name="Shade 3 2 3 2 2" xfId="13623"/>
    <cellStyle name="Shade 3 2 3 2 2 2" xfId="23724"/>
    <cellStyle name="Shade 3 2 3 2 2 3" xfId="19861"/>
    <cellStyle name="Shade 3 2 3 2 2 4" xfId="32900"/>
    <cellStyle name="Shade 3 2 3 2 2 5" xfId="39659"/>
    <cellStyle name="Shade 3 2 3 2 3" xfId="16360"/>
    <cellStyle name="Shade 3 2 3 2 3 2" xfId="19860"/>
    <cellStyle name="Shade 3 2 3 2 3 3" xfId="22094"/>
    <cellStyle name="Shade 3 2 3 2 3 4" xfId="42203"/>
    <cellStyle name="Shade 3 2 3 2 4" xfId="19862"/>
    <cellStyle name="Shade 3 2 3 2 5" xfId="38194"/>
    <cellStyle name="Shade 3 2 3 2 6" xfId="46888"/>
    <cellStyle name="Shade 3 2 3 3" xfId="10943"/>
    <cellStyle name="Shade 3 2 3 3 2" xfId="23726"/>
    <cellStyle name="Shade 3 2 3 3 3" xfId="19859"/>
    <cellStyle name="Shade 3 2 3 3 4" xfId="35790"/>
    <cellStyle name="Shade 3 2 3 3 5" xfId="41486"/>
    <cellStyle name="Shade 3 2 3 4" xfId="12298"/>
    <cellStyle name="Shade 3 2 3 4 2" xfId="23727"/>
    <cellStyle name="Shade 3 2 3 4 3" xfId="19858"/>
    <cellStyle name="Shade 3 2 3 4 4" xfId="36586"/>
    <cellStyle name="Shade 3 2 3 4 5" xfId="46038"/>
    <cellStyle name="Shade 3 2 3 5" xfId="15130"/>
    <cellStyle name="Shade 3 2 3 5 2" xfId="19857"/>
    <cellStyle name="Shade 3 2 3 5 3" xfId="38681"/>
    <cellStyle name="Shade 3 2 3 5 4" xfId="43929"/>
    <cellStyle name="Shade 3 2 3 6" xfId="19863"/>
    <cellStyle name="Shade 3 2 3 7" xfId="21968"/>
    <cellStyle name="Shade 3 2 3 8" xfId="40362"/>
    <cellStyle name="Shade 3 2 4" xfId="7037"/>
    <cellStyle name="Shade 3 2 4 2" xfId="9378"/>
    <cellStyle name="Shade 3 2 4 2 2" xfId="13633"/>
    <cellStyle name="Shade 3 2 4 2 2 2" xfId="23731"/>
    <cellStyle name="Shade 3 2 4 2 2 3" xfId="19854"/>
    <cellStyle name="Shade 3 2 4 2 2 4" xfId="33947"/>
    <cellStyle name="Shade 3 2 4 2 2 5" xfId="45050"/>
    <cellStyle name="Shade 3 2 4 2 3" xfId="16370"/>
    <cellStyle name="Shade 3 2 4 2 3 2" xfId="19853"/>
    <cellStyle name="Shade 3 2 4 2 3 3" xfId="32093"/>
    <cellStyle name="Shade 3 2 4 2 3 4" xfId="47988"/>
    <cellStyle name="Shade 3 2 4 2 4" xfId="19855"/>
    <cellStyle name="Shade 3 2 4 2 5" xfId="27079"/>
    <cellStyle name="Shade 3 2 4 2 6" xfId="47252"/>
    <cellStyle name="Shade 3 2 4 3" xfId="10953"/>
    <cellStyle name="Shade 3 2 4 3 2" xfId="23733"/>
    <cellStyle name="Shade 3 2 4 3 3" xfId="19852"/>
    <cellStyle name="Shade 3 2 4 3 4" xfId="34412"/>
    <cellStyle name="Shade 3 2 4 3 5" xfId="42065"/>
    <cellStyle name="Shade 3 2 4 4" xfId="12308"/>
    <cellStyle name="Shade 3 2 4 4 2" xfId="23734"/>
    <cellStyle name="Shade 3 2 4 4 3" xfId="19851"/>
    <cellStyle name="Shade 3 2 4 4 4" xfId="37042"/>
    <cellStyle name="Shade 3 2 4 4 5" xfId="41723"/>
    <cellStyle name="Shade 3 2 4 5" xfId="15140"/>
    <cellStyle name="Shade 3 2 4 5 2" xfId="19850"/>
    <cellStyle name="Shade 3 2 4 5 3" xfId="33661"/>
    <cellStyle name="Shade 3 2 4 5 4" xfId="43020"/>
    <cellStyle name="Shade 3 2 4 6" xfId="19856"/>
    <cellStyle name="Shade 3 2 4 7" xfId="24870"/>
    <cellStyle name="Shade 3 2 4 8" xfId="38999"/>
    <cellStyle name="Shade 3 2 5" xfId="7047"/>
    <cellStyle name="Shade 3 2 5 2" xfId="9388"/>
    <cellStyle name="Shade 3 2 5 2 2" xfId="13643"/>
    <cellStyle name="Shade 3 2 5 2 2 2" xfId="23736"/>
    <cellStyle name="Shade 3 2 5 2 2 3" xfId="19847"/>
    <cellStyle name="Shade 3 2 5 2 2 4" xfId="38761"/>
    <cellStyle name="Shade 3 2 5 2 2 5" xfId="44094"/>
    <cellStyle name="Shade 3 2 5 2 3" xfId="16380"/>
    <cellStyle name="Shade 3 2 5 2 3 2" xfId="19846"/>
    <cellStyle name="Shade 3 2 5 2 3 3" xfId="21832"/>
    <cellStyle name="Shade 3 2 5 2 3 4" xfId="41067"/>
    <cellStyle name="Shade 3 2 5 2 4" xfId="19848"/>
    <cellStyle name="Shade 3 2 5 2 5" xfId="37140"/>
    <cellStyle name="Shade 3 2 5 2 6" xfId="46676"/>
    <cellStyle name="Shade 3 2 5 3" xfId="10963"/>
    <cellStyle name="Shade 3 2 5 3 2" xfId="23738"/>
    <cellStyle name="Shade 3 2 5 3 3" xfId="19845"/>
    <cellStyle name="Shade 3 2 5 3 4" xfId="36379"/>
    <cellStyle name="Shade 3 2 5 3 5" xfId="41444"/>
    <cellStyle name="Shade 3 2 5 4" xfId="12318"/>
    <cellStyle name="Shade 3 2 5 4 2" xfId="23739"/>
    <cellStyle name="Shade 3 2 5 4 3" xfId="19844"/>
    <cellStyle name="Shade 3 2 5 4 4" xfId="27055"/>
    <cellStyle name="Shade 3 2 5 4 5" xfId="45911"/>
    <cellStyle name="Shade 3 2 5 5" xfId="15150"/>
    <cellStyle name="Shade 3 2 5 5 2" xfId="19843"/>
    <cellStyle name="Shade 3 2 5 5 3" xfId="38426"/>
    <cellStyle name="Shade 3 2 5 5 4" xfId="44989"/>
    <cellStyle name="Shade 3 2 5 6" xfId="19849"/>
    <cellStyle name="Shade 3 2 5 7" xfId="22309"/>
    <cellStyle name="Shade 3 2 5 8" xfId="39354"/>
    <cellStyle name="Shade 3 2 6" xfId="7054"/>
    <cellStyle name="Shade 3 2 6 2" xfId="9395"/>
    <cellStyle name="Shade 3 2 6 2 2" xfId="13650"/>
    <cellStyle name="Shade 3 2 6 2 2 2" xfId="23741"/>
    <cellStyle name="Shade 3 2 6 2 2 3" xfId="19840"/>
    <cellStyle name="Shade 3 2 6 2 2 4" xfId="37915"/>
    <cellStyle name="Shade 3 2 6 2 2 5" xfId="47899"/>
    <cellStyle name="Shade 3 2 6 2 3" xfId="16387"/>
    <cellStyle name="Shade 3 2 6 2 3 2" xfId="19839"/>
    <cellStyle name="Shade 3 2 6 2 3 3" xfId="21851"/>
    <cellStyle name="Shade 3 2 6 2 3 4" xfId="41082"/>
    <cellStyle name="Shade 3 2 6 2 4" xfId="19841"/>
    <cellStyle name="Shade 3 2 6 2 5" xfId="35591"/>
    <cellStyle name="Shade 3 2 6 2 6" xfId="44305"/>
    <cellStyle name="Shade 3 2 6 3" xfId="10970"/>
    <cellStyle name="Shade 3 2 6 3 2" xfId="23742"/>
    <cellStyle name="Shade 3 2 6 3 3" xfId="19838"/>
    <cellStyle name="Shade 3 2 6 3 4" xfId="33533"/>
    <cellStyle name="Shade 3 2 6 3 5" xfId="45142"/>
    <cellStyle name="Shade 3 2 6 4" xfId="12325"/>
    <cellStyle name="Shade 3 2 6 4 2" xfId="23743"/>
    <cellStyle name="Shade 3 2 6 4 3" xfId="19837"/>
    <cellStyle name="Shade 3 2 6 4 4" xfId="37983"/>
    <cellStyle name="Shade 3 2 6 4 5" xfId="40442"/>
    <cellStyle name="Shade 3 2 6 5" xfId="15157"/>
    <cellStyle name="Shade 3 2 6 5 2" xfId="19836"/>
    <cellStyle name="Shade 3 2 6 5 3" xfId="38105"/>
    <cellStyle name="Shade 3 2 6 5 4" xfId="43503"/>
    <cellStyle name="Shade 3 2 6 6" xfId="19842"/>
    <cellStyle name="Shade 3 2 6 7" xfId="22330"/>
    <cellStyle name="Shade 3 2 6 8" xfId="39072"/>
    <cellStyle name="Shade 3 2 7" xfId="7064"/>
    <cellStyle name="Shade 3 2 7 2" xfId="9405"/>
    <cellStyle name="Shade 3 2 7 2 2" xfId="13660"/>
    <cellStyle name="Shade 3 2 7 2 2 2" xfId="23746"/>
    <cellStyle name="Shade 3 2 7 2 2 3" xfId="19833"/>
    <cellStyle name="Shade 3 2 7 2 2 4" xfId="27941"/>
    <cellStyle name="Shade 3 2 7 2 2 5" xfId="42471"/>
    <cellStyle name="Shade 3 2 7 2 3" xfId="16397"/>
    <cellStyle name="Shade 3 2 7 2 3 2" xfId="19832"/>
    <cellStyle name="Shade 3 2 7 2 3 3" xfId="20416"/>
    <cellStyle name="Shade 3 2 7 2 3 4" xfId="39068"/>
    <cellStyle name="Shade 3 2 7 2 4" xfId="19834"/>
    <cellStyle name="Shade 3 2 7 2 5" xfId="36098"/>
    <cellStyle name="Shade 3 2 7 2 6" xfId="46353"/>
    <cellStyle name="Shade 3 2 7 3" xfId="10980"/>
    <cellStyle name="Shade 3 2 7 3 2" xfId="23748"/>
    <cellStyle name="Shade 3 2 7 3 3" xfId="19831"/>
    <cellStyle name="Shade 3 2 7 3 4" xfId="38298"/>
    <cellStyle name="Shade 3 2 7 3 5" xfId="43420"/>
    <cellStyle name="Shade 3 2 7 4" xfId="12335"/>
    <cellStyle name="Shade 3 2 7 4 2" xfId="23749"/>
    <cellStyle name="Shade 3 2 7 4 3" xfId="19830"/>
    <cellStyle name="Shade 3 2 7 4 4" xfId="36181"/>
    <cellStyle name="Shade 3 2 7 4 5" xfId="48449"/>
    <cellStyle name="Shade 3 2 7 5" xfId="15167"/>
    <cellStyle name="Shade 3 2 7 5 2" xfId="19829"/>
    <cellStyle name="Shade 3 2 7 5 3" xfId="33207"/>
    <cellStyle name="Shade 3 2 7 5 4" xfId="46556"/>
    <cellStyle name="Shade 3 2 7 6" xfId="19835"/>
    <cellStyle name="Shade 3 2 7 7" xfId="22034"/>
    <cellStyle name="Shade 3 2 7 8" xfId="39737"/>
    <cellStyle name="Shade 3 2 8" xfId="7207"/>
    <cellStyle name="Shade 3 2 8 2" xfId="9548"/>
    <cellStyle name="Shade 3 2 8 2 2" xfId="13803"/>
    <cellStyle name="Shade 3 2 8 2 2 2" xfId="23750"/>
    <cellStyle name="Shade 3 2 8 2 2 3" xfId="19826"/>
    <cellStyle name="Shade 3 2 8 2 2 4" xfId="34468"/>
    <cellStyle name="Shade 3 2 8 2 2 5" xfId="42764"/>
    <cellStyle name="Shade 3 2 8 2 3" xfId="16540"/>
    <cellStyle name="Shade 3 2 8 2 3 2" xfId="19825"/>
    <cellStyle name="Shade 3 2 8 2 3 3" xfId="32346"/>
    <cellStyle name="Shade 3 2 8 2 3 4" xfId="40905"/>
    <cellStyle name="Shade 3 2 8 2 4" xfId="19827"/>
    <cellStyle name="Shade 3 2 8 2 5" xfId="34377"/>
    <cellStyle name="Shade 3 2 8 2 6" xfId="42210"/>
    <cellStyle name="Shade 3 2 8 3" xfId="11123"/>
    <cellStyle name="Shade 3 2 8 3 2" xfId="23751"/>
    <cellStyle name="Shade 3 2 8 3 3" xfId="19824"/>
    <cellStyle name="Shade 3 2 8 3 4" xfId="37565"/>
    <cellStyle name="Shade 3 2 8 3 5" xfId="47146"/>
    <cellStyle name="Shade 3 2 8 4" xfId="12478"/>
    <cellStyle name="Shade 3 2 8 4 2" xfId="23752"/>
    <cellStyle name="Shade 3 2 8 4 3" xfId="19823"/>
    <cellStyle name="Shade 3 2 8 4 4" xfId="33340"/>
    <cellStyle name="Shade 3 2 8 4 5" xfId="47140"/>
    <cellStyle name="Shade 3 2 8 5" xfId="15310"/>
    <cellStyle name="Shade 3 2 8 5 2" xfId="19822"/>
    <cellStyle name="Shade 3 2 8 5 3" xfId="33114"/>
    <cellStyle name="Shade 3 2 8 5 4" xfId="40420"/>
    <cellStyle name="Shade 3 2 8 6" xfId="19828"/>
    <cellStyle name="Shade 3 2 8 7" xfId="38873"/>
    <cellStyle name="Shade 3 2 8 8" xfId="40257"/>
    <cellStyle name="Shade 3 2 9" xfId="8415"/>
    <cellStyle name="Shade 3 2 9 2" xfId="9853"/>
    <cellStyle name="Shade 3 2 9 2 2" xfId="14090"/>
    <cellStyle name="Shade 3 2 9 2 2 2" xfId="23754"/>
    <cellStyle name="Shade 3 2 9 2 2 3" xfId="19819"/>
    <cellStyle name="Shade 3 2 9 2 2 4" xfId="37464"/>
    <cellStyle name="Shade 3 2 9 2 2 5" xfId="45913"/>
    <cellStyle name="Shade 3 2 9 2 3" xfId="16827"/>
    <cellStyle name="Shade 3 2 9 2 3 2" xfId="19818"/>
    <cellStyle name="Shade 3 2 9 2 3 3" xfId="25441"/>
    <cellStyle name="Shade 3 2 9 2 3 4" xfId="39544"/>
    <cellStyle name="Shade 3 2 9 2 4" xfId="19820"/>
    <cellStyle name="Shade 3 2 9 2 5" xfId="37523"/>
    <cellStyle name="Shade 3 2 9 2 6" xfId="45244"/>
    <cellStyle name="Shade 3 2 9 3" xfId="11410"/>
    <cellStyle name="Shade 3 2 9 3 2" xfId="23756"/>
    <cellStyle name="Shade 3 2 9 3 3" xfId="19817"/>
    <cellStyle name="Shade 3 2 9 3 4" xfId="32478"/>
    <cellStyle name="Shade 3 2 9 3 5" xfId="42166"/>
    <cellStyle name="Shade 3 2 9 4" xfId="12765"/>
    <cellStyle name="Shade 3 2 9 4 2" xfId="23757"/>
    <cellStyle name="Shade 3 2 9 4 3" xfId="19816"/>
    <cellStyle name="Shade 3 2 9 4 4" xfId="38029"/>
    <cellStyle name="Shade 3 2 9 4 5" xfId="43581"/>
    <cellStyle name="Shade 3 2 9 5" xfId="15597"/>
    <cellStyle name="Shade 3 2 9 5 2" xfId="19815"/>
    <cellStyle name="Shade 3 2 9 5 3" xfId="36932"/>
    <cellStyle name="Shade 3 2 9 5 4" xfId="40406"/>
    <cellStyle name="Shade 3 2 9 6" xfId="19821"/>
    <cellStyle name="Shade 3 2 9 7" xfId="38766"/>
    <cellStyle name="Shade 3 2 9 8" xfId="45685"/>
    <cellStyle name="Shade 3 20" xfId="8693"/>
    <cellStyle name="Shade 3 20 2" xfId="10129"/>
    <cellStyle name="Shade 3 20 2 2" xfId="14366"/>
    <cellStyle name="Shade 3 20 2 2 2" xfId="23760"/>
    <cellStyle name="Shade 3 20 2 2 3" xfId="19812"/>
    <cellStyle name="Shade 3 20 2 2 4" xfId="34663"/>
    <cellStyle name="Shade 3 20 2 2 5" xfId="41725"/>
    <cellStyle name="Shade 3 20 2 3" xfId="17103"/>
    <cellStyle name="Shade 3 20 2 3 2" xfId="19811"/>
    <cellStyle name="Shade 3 20 2 3 3" xfId="37151"/>
    <cellStyle name="Shade 3 20 2 3 4" xfId="42107"/>
    <cellStyle name="Shade 3 20 2 4" xfId="19813"/>
    <cellStyle name="Shade 3 20 2 5" xfId="35204"/>
    <cellStyle name="Shade 3 20 2 6" xfId="43310"/>
    <cellStyle name="Shade 3 20 3" xfId="11686"/>
    <cellStyle name="Shade 3 20 3 2" xfId="23762"/>
    <cellStyle name="Shade 3 20 3 3" xfId="19810"/>
    <cellStyle name="Shade 3 20 3 4" xfId="32557"/>
    <cellStyle name="Shade 3 20 3 5" xfId="43597"/>
    <cellStyle name="Shade 3 20 4" xfId="13041"/>
    <cellStyle name="Shade 3 20 4 2" xfId="23763"/>
    <cellStyle name="Shade 3 20 4 3" xfId="19809"/>
    <cellStyle name="Shade 3 20 4 4" xfId="34687"/>
    <cellStyle name="Shade 3 20 4 5" xfId="43571"/>
    <cellStyle name="Shade 3 20 5" xfId="15873"/>
    <cellStyle name="Shade 3 20 5 2" xfId="19808"/>
    <cellStyle name="Shade 3 20 5 3" xfId="31993"/>
    <cellStyle name="Shade 3 20 5 4" xfId="42197"/>
    <cellStyle name="Shade 3 20 6" xfId="19814"/>
    <cellStyle name="Shade 3 20 7" xfId="27460"/>
    <cellStyle name="Shade 3 20 8" xfId="48183"/>
    <cellStyle name="Shade 3 21" xfId="8698"/>
    <cellStyle name="Shade 3 21 2" xfId="10134"/>
    <cellStyle name="Shade 3 21 2 2" xfId="14371"/>
    <cellStyle name="Shade 3 21 2 2 2" xfId="23766"/>
    <cellStyle name="Shade 3 21 2 2 3" xfId="19805"/>
    <cellStyle name="Shade 3 21 2 2 4" xfId="32560"/>
    <cellStyle name="Shade 3 21 2 2 5" xfId="47022"/>
    <cellStyle name="Shade 3 21 2 3" xfId="17108"/>
    <cellStyle name="Shade 3 21 2 3 2" xfId="19804"/>
    <cellStyle name="Shade 3 21 2 3 3" xfId="34528"/>
    <cellStyle name="Shade 3 21 2 3 4" xfId="40423"/>
    <cellStyle name="Shade 3 21 2 4" xfId="19806"/>
    <cellStyle name="Shade 3 21 2 5" xfId="36263"/>
    <cellStyle name="Shade 3 21 2 6" xfId="48305"/>
    <cellStyle name="Shade 3 21 3" xfId="11691"/>
    <cellStyle name="Shade 3 21 3 2" xfId="23767"/>
    <cellStyle name="Shade 3 21 3 3" xfId="19803"/>
    <cellStyle name="Shade 3 21 3 4" xfId="35481"/>
    <cellStyle name="Shade 3 21 3 5" xfId="46304"/>
    <cellStyle name="Shade 3 21 4" xfId="13046"/>
    <cellStyle name="Shade 3 21 4 2" xfId="23768"/>
    <cellStyle name="Shade 3 21 4 3" xfId="19802"/>
    <cellStyle name="Shade 3 21 4 4" xfId="32584"/>
    <cellStyle name="Shade 3 21 4 5" xfId="41299"/>
    <cellStyle name="Shade 3 21 5" xfId="15878"/>
    <cellStyle name="Shade 3 21 5 2" xfId="19801"/>
    <cellStyle name="Shade 3 21 5 3" xfId="31998"/>
    <cellStyle name="Shade 3 21 5 4" xfId="46899"/>
    <cellStyle name="Shade 3 21 6" xfId="19807"/>
    <cellStyle name="Shade 3 21 7" xfId="38708"/>
    <cellStyle name="Shade 3 21 8" xfId="41162"/>
    <cellStyle name="Shade 3 22" xfId="8704"/>
    <cellStyle name="Shade 3 22 2" xfId="10140"/>
    <cellStyle name="Shade 3 22 2 2" xfId="14377"/>
    <cellStyle name="Shade 3 22 2 2 2" xfId="23771"/>
    <cellStyle name="Shade 3 22 2 2 3" xfId="19798"/>
    <cellStyle name="Shade 3 22 2 2 4" xfId="33901"/>
    <cellStyle name="Shade 3 22 2 2 5" xfId="45616"/>
    <cellStyle name="Shade 3 22 2 3" xfId="17114"/>
    <cellStyle name="Shade 3 22 2 3 2" xfId="19797"/>
    <cellStyle name="Shade 3 22 2 3 3" xfId="37130"/>
    <cellStyle name="Shade 3 22 2 3 4" xfId="40620"/>
    <cellStyle name="Shade 3 22 2 4" xfId="19799"/>
    <cellStyle name="Shade 3 22 2 5" xfId="38386"/>
    <cellStyle name="Shade 3 22 2 6" xfId="42275"/>
    <cellStyle name="Shade 3 22 3" xfId="11697"/>
    <cellStyle name="Shade 3 22 3 2" xfId="23773"/>
    <cellStyle name="Shade 3 22 3 3" xfId="19796"/>
    <cellStyle name="Shade 3 22 3 4" xfId="38139"/>
    <cellStyle name="Shade 3 22 3 5" xfId="42899"/>
    <cellStyle name="Shade 3 22 4" xfId="13052"/>
    <cellStyle name="Shade 3 22 4 2" xfId="23774"/>
    <cellStyle name="Shade 3 22 4 3" xfId="19795"/>
    <cellStyle name="Shade 3 22 4 4" xfId="36993"/>
    <cellStyle name="Shade 3 22 4 5" xfId="43858"/>
    <cellStyle name="Shade 3 22 5" xfId="15884"/>
    <cellStyle name="Shade 3 22 5 2" xfId="19794"/>
    <cellStyle name="Shade 3 22 5 3" xfId="32025"/>
    <cellStyle name="Shade 3 22 5 4" xfId="44600"/>
    <cellStyle name="Shade 3 22 6" xfId="19800"/>
    <cellStyle name="Shade 3 22 7" xfId="21834"/>
    <cellStyle name="Shade 3 22 8" xfId="40155"/>
    <cellStyle name="Shade 3 23" xfId="8708"/>
    <cellStyle name="Shade 3 23 2" xfId="10144"/>
    <cellStyle name="Shade 3 23 2 2" xfId="14381"/>
    <cellStyle name="Shade 3 23 2 2 2" xfId="23777"/>
    <cellStyle name="Shade 3 23 2 2 3" xfId="19791"/>
    <cellStyle name="Shade 3 23 2 2 4" xfId="36543"/>
    <cellStyle name="Shade 3 23 2 2 5" xfId="45608"/>
    <cellStyle name="Shade 3 23 2 3" xfId="17118"/>
    <cellStyle name="Shade 3 23 2 3 2" xfId="19790"/>
    <cellStyle name="Shade 3 23 2 3 3" xfId="38207"/>
    <cellStyle name="Shade 3 23 2 3 4" xfId="40698"/>
    <cellStyle name="Shade 3 23 2 4" xfId="19792"/>
    <cellStyle name="Shade 3 23 2 5" xfId="34886"/>
    <cellStyle name="Shade 3 23 2 6" xfId="46873"/>
    <cellStyle name="Shade 3 23 3" xfId="11701"/>
    <cellStyle name="Shade 3 23 3 2" xfId="23779"/>
    <cellStyle name="Shade 3 23 3 3" xfId="19789"/>
    <cellStyle name="Shade 3 23 3 4" xfId="37617"/>
    <cellStyle name="Shade 3 23 3 5" xfId="44779"/>
    <cellStyle name="Shade 3 23 4" xfId="13056"/>
    <cellStyle name="Shade 3 23 4 2" xfId="23780"/>
    <cellStyle name="Shade 3 23 4 3" xfId="19788"/>
    <cellStyle name="Shade 3 23 4 4" xfId="38070"/>
    <cellStyle name="Shade 3 23 4 5" xfId="42850"/>
    <cellStyle name="Shade 3 23 5" xfId="15888"/>
    <cellStyle name="Shade 3 23 5 2" xfId="19787"/>
    <cellStyle name="Shade 3 23 5 3" xfId="32007"/>
    <cellStyle name="Shade 3 23 5 4" xfId="45658"/>
    <cellStyle name="Shade 3 23 6" xfId="19793"/>
    <cellStyle name="Shade 3 23 7" xfId="22152"/>
    <cellStyle name="Shade 3 23 8" xfId="39446"/>
    <cellStyle name="Shade 3 24" xfId="8715"/>
    <cellStyle name="Shade 3 24 2" xfId="10151"/>
    <cellStyle name="Shade 3 24 2 2" xfId="14388"/>
    <cellStyle name="Shade 3 24 2 2 2" xfId="23783"/>
    <cellStyle name="Shade 3 24 2 2 3" xfId="19784"/>
    <cellStyle name="Shade 3 24 2 2 4" xfId="33629"/>
    <cellStyle name="Shade 3 24 2 2 5" xfId="47295"/>
    <cellStyle name="Shade 3 24 2 3" xfId="17125"/>
    <cellStyle name="Shade 3 24 2 3 2" xfId="19783"/>
    <cellStyle name="Shade 3 24 2 3 3" xfId="38738"/>
    <cellStyle name="Shade 3 24 2 3 4" xfId="43485"/>
    <cellStyle name="Shade 3 24 2 4" xfId="19785"/>
    <cellStyle name="Shade 3 24 2 5" xfId="37543"/>
    <cellStyle name="Shade 3 24 2 6" xfId="46833"/>
    <cellStyle name="Shade 3 24 3" xfId="11708"/>
    <cellStyle name="Shade 3 24 3 2" xfId="23784"/>
    <cellStyle name="Shade 3 24 3 3" xfId="19782"/>
    <cellStyle name="Shade 3 24 3 4" xfId="37867"/>
    <cellStyle name="Shade 3 24 3 5" xfId="42474"/>
    <cellStyle name="Shade 3 24 4" xfId="13063"/>
    <cellStyle name="Shade 3 24 4 2" xfId="23785"/>
    <cellStyle name="Shade 3 24 4 3" xfId="19781"/>
    <cellStyle name="Shade 3 24 4 4" xfId="33694"/>
    <cellStyle name="Shade 3 24 4 5" xfId="45611"/>
    <cellStyle name="Shade 3 24 5" xfId="15895"/>
    <cellStyle name="Shade 3 24 5 2" xfId="19780"/>
    <cellStyle name="Shade 3 24 5 3" xfId="32014"/>
    <cellStyle name="Shade 3 24 5 4" xfId="45659"/>
    <cellStyle name="Shade 3 24 6" xfId="19786"/>
    <cellStyle name="Shade 3 24 7" xfId="22172"/>
    <cellStyle name="Shade 3 24 8" xfId="39592"/>
    <cellStyle name="Shade 3 25" xfId="8718"/>
    <cellStyle name="Shade 3 25 2" xfId="10154"/>
    <cellStyle name="Shade 3 25 2 2" xfId="14391"/>
    <cellStyle name="Shade 3 25 2 2 2" xfId="23789"/>
    <cellStyle name="Shade 3 25 2 2 3" xfId="19777"/>
    <cellStyle name="Shade 3 25 2 2 4" xfId="33108"/>
    <cellStyle name="Shade 3 25 2 2 5" xfId="41853"/>
    <cellStyle name="Shade 3 25 2 3" xfId="17128"/>
    <cellStyle name="Shade 3 25 2 3 2" xfId="19776"/>
    <cellStyle name="Shade 3 25 2 3 3" xfId="26096"/>
    <cellStyle name="Shade 3 25 2 3 4" xfId="46000"/>
    <cellStyle name="Shade 3 25 2 4" xfId="19778"/>
    <cellStyle name="Shade 3 25 2 5" xfId="33689"/>
    <cellStyle name="Shade 3 25 2 6" xfId="43264"/>
    <cellStyle name="Shade 3 25 3" xfId="11711"/>
    <cellStyle name="Shade 3 25 3 2" xfId="23791"/>
    <cellStyle name="Shade 3 25 3 3" xfId="19775"/>
    <cellStyle name="Shade 3 25 3 4" xfId="35748"/>
    <cellStyle name="Shade 3 25 3 5" xfId="42099"/>
    <cellStyle name="Shade 3 25 4" xfId="13066"/>
    <cellStyle name="Shade 3 25 4 2" xfId="23792"/>
    <cellStyle name="Shade 3 25 4 3" xfId="19774"/>
    <cellStyle name="Shade 3 25 4 4" xfId="33173"/>
    <cellStyle name="Shade 3 25 4 5" xfId="48431"/>
    <cellStyle name="Shade 3 25 5" xfId="15898"/>
    <cellStyle name="Shade 3 25 5 2" xfId="19773"/>
    <cellStyle name="Shade 3 25 5 3" xfId="32017"/>
    <cellStyle name="Shade 3 25 5 4" xfId="43490"/>
    <cellStyle name="Shade 3 25 6" xfId="19779"/>
    <cellStyle name="Shade 3 25 7" xfId="21857"/>
    <cellStyle name="Shade 3 25 8" xfId="39562"/>
    <cellStyle name="Shade 3 26" xfId="10331"/>
    <cellStyle name="Shade 3 26 2" xfId="14568"/>
    <cellStyle name="Shade 3 26 2 2" xfId="23794"/>
    <cellStyle name="Shade 3 26 2 3" xfId="19771"/>
    <cellStyle name="Shade 3 26 2 4" xfId="37006"/>
    <cellStyle name="Shade 3 26 2 5" xfId="42863"/>
    <cellStyle name="Shade 3 26 3" xfId="17305"/>
    <cellStyle name="Shade 3 26 3 2" xfId="19770"/>
    <cellStyle name="Shade 3 26 3 3" xfId="32187"/>
    <cellStyle name="Shade 3 26 3 4" xfId="46667"/>
    <cellStyle name="Shade 3 26 4" xfId="19772"/>
    <cellStyle name="Shade 3 26 5" xfId="33159"/>
    <cellStyle name="Shade 3 26 6" xfId="45944"/>
    <cellStyle name="Shade 3 27" xfId="10335"/>
    <cellStyle name="Shade 3 27 2" xfId="14572"/>
    <cellStyle name="Shade 3 27 2 2" xfId="23797"/>
    <cellStyle name="Shade 3 27 2 3" xfId="19768"/>
    <cellStyle name="Shade 3 27 2 4" xfId="38083"/>
    <cellStyle name="Shade 3 27 2 5" xfId="42242"/>
    <cellStyle name="Shade 3 27 3" xfId="17309"/>
    <cellStyle name="Shade 3 27 3 2" xfId="19767"/>
    <cellStyle name="Shade 3 27 3 3" xfId="32246"/>
    <cellStyle name="Shade 3 27 3 4" xfId="42028"/>
    <cellStyle name="Shade 3 27 4" xfId="19769"/>
    <cellStyle name="Shade 3 27 5" xfId="32638"/>
    <cellStyle name="Shade 3 27 6" xfId="43864"/>
    <cellStyle name="Shade 3 28" xfId="10338"/>
    <cellStyle name="Shade 3 28 2" xfId="14575"/>
    <cellStyle name="Shade 3 28 2 2" xfId="23799"/>
    <cellStyle name="Shade 3 28 2 3" xfId="19765"/>
    <cellStyle name="Shade 3 28 2 4" xfId="35963"/>
    <cellStyle name="Shade 3 28 2 5" xfId="42072"/>
    <cellStyle name="Shade 3 28 3" xfId="17312"/>
    <cellStyle name="Shade 3 28 3 2" xfId="19764"/>
    <cellStyle name="Shade 3 28 3 3" xfId="26387"/>
    <cellStyle name="Shade 3 28 3 4" xfId="48495"/>
    <cellStyle name="Shade 3 28 4" xfId="19766"/>
    <cellStyle name="Shade 3 28 5" xfId="35060"/>
    <cellStyle name="Shade 3 28 6" xfId="45953"/>
    <cellStyle name="Shade 3 29" xfId="10488"/>
    <cellStyle name="Shade 3 29 2" xfId="23800"/>
    <cellStyle name="Shade 3 29 3" xfId="19763"/>
    <cellStyle name="Shade 3 29 4" xfId="38221"/>
    <cellStyle name="Shade 3 29 5" xfId="44202"/>
    <cellStyle name="Shade 3 3" xfId="7006"/>
    <cellStyle name="Shade 3 3 2" xfId="10221"/>
    <cellStyle name="Shade 3 3 2 2" xfId="11778"/>
    <cellStyle name="Shade 3 3 2 2 2" xfId="23802"/>
    <cellStyle name="Shade 3 3 2 2 3" xfId="19760"/>
    <cellStyle name="Shade 3 3 2 2 4" xfId="34986"/>
    <cellStyle name="Shade 3 3 2 2 5" xfId="43404"/>
    <cellStyle name="Shade 3 3 2 3" xfId="14458"/>
    <cellStyle name="Shade 3 3 2 3 2" xfId="23803"/>
    <cellStyle name="Shade 3 3 2 3 3" xfId="19759"/>
    <cellStyle name="Shade 3 3 2 3 4" xfId="38530"/>
    <cellStyle name="Shade 3 3 2 3 5" xfId="45022"/>
    <cellStyle name="Shade 3 3 2 4" xfId="17195"/>
    <cellStyle name="Shade 3 3 2 4 2" xfId="19758"/>
    <cellStyle name="Shade 3 3 2 4 3" xfId="32176"/>
    <cellStyle name="Shade 3 3 2 4 4" xfId="46905"/>
    <cellStyle name="Shade 3 3 2 5" xfId="19761"/>
    <cellStyle name="Shade 3 3 2 6" xfId="33664"/>
    <cellStyle name="Shade 3 3 2 7" xfId="40618"/>
    <cellStyle name="Shade 3 3 3" xfId="9347"/>
    <cellStyle name="Shade 3 3 3 2" xfId="13602"/>
    <cellStyle name="Shade 3 3 3 2 2" xfId="23806"/>
    <cellStyle name="Shade 3 3 3 2 3" xfId="19756"/>
    <cellStyle name="Shade 3 3 3 2 4" xfId="36210"/>
    <cellStyle name="Shade 3 3 3 2 5" xfId="40405"/>
    <cellStyle name="Shade 3 3 3 3" xfId="14668"/>
    <cellStyle name="Shade 3 3 3 3 2" xfId="23807"/>
    <cellStyle name="Shade 3 3 3 3 3" xfId="19755"/>
    <cellStyle name="Shade 3 3 3 3 4" xfId="34220"/>
    <cellStyle name="Shade 3 3 3 3 5" xfId="43138"/>
    <cellStyle name="Shade 3 3 3 4" xfId="23805"/>
    <cellStyle name="Shade 3 3 4" xfId="10922"/>
    <cellStyle name="Shade 3 3 4 2" xfId="23808"/>
    <cellStyle name="Shade 3 3 4 3" xfId="19754"/>
    <cellStyle name="Shade 3 3 4 4" xfId="38525"/>
    <cellStyle name="Shade 3 3 4 5" xfId="43575"/>
    <cellStyle name="Shade 3 3 5" xfId="12277"/>
    <cellStyle name="Shade 3 3 5 2" xfId="23809"/>
    <cellStyle name="Shade 3 3 5 3" xfId="19753"/>
    <cellStyle name="Shade 3 3 5 4" xfId="37098"/>
    <cellStyle name="Shade 3 3 5 5" xfId="40412"/>
    <cellStyle name="Shade 3 3 6" xfId="15109"/>
    <cellStyle name="Shade 3 3 6 2" xfId="19752"/>
    <cellStyle name="Shade 3 3 6 3" xfId="36396"/>
    <cellStyle name="Shade 3 3 6 4" xfId="48376"/>
    <cellStyle name="Shade 3 3 7" xfId="32397"/>
    <cellStyle name="Shade 3 3 8" xfId="44500"/>
    <cellStyle name="Shade 3 30" xfId="10491"/>
    <cellStyle name="Shade 3 30 2" xfId="23811"/>
    <cellStyle name="Shade 3 30 3" xfId="19751"/>
    <cellStyle name="Shade 3 30 4" xfId="36101"/>
    <cellStyle name="Shade 3 30 5" xfId="48459"/>
    <cellStyle name="Shade 3 4" xfId="7013"/>
    <cellStyle name="Shade 3 4 2" xfId="9354"/>
    <cellStyle name="Shade 3 4 2 2" xfId="13609"/>
    <cellStyle name="Shade 3 4 2 2 2" xfId="23814"/>
    <cellStyle name="Shade 3 4 2 2 3" xfId="19748"/>
    <cellStyle name="Shade 3 4 2 2 4" xfId="38537"/>
    <cellStyle name="Shade 3 4 2 2 5" xfId="44396"/>
    <cellStyle name="Shade 3 4 2 3" xfId="16347"/>
    <cellStyle name="Shade 3 4 2 3 2" xfId="19747"/>
    <cellStyle name="Shade 3 4 2 3 3" xfId="21794"/>
    <cellStyle name="Shade 3 4 2 3 4" xfId="40972"/>
    <cellStyle name="Shade 3 4 2 4" xfId="19749"/>
    <cellStyle name="Shade 3 4 2 5" xfId="35037"/>
    <cellStyle name="Shade 3 4 2 6" xfId="42976"/>
    <cellStyle name="Shade 3 4 3" xfId="10929"/>
    <cellStyle name="Shade 3 4 3 2" xfId="23815"/>
    <cellStyle name="Shade 3 4 3 3" xfId="19746"/>
    <cellStyle name="Shade 3 4 3 4" xfId="38181"/>
    <cellStyle name="Shade 3 4 3 5" xfId="40635"/>
    <cellStyle name="Shade 3 4 4" xfId="12284"/>
    <cellStyle name="Shade 3 4 4 2" xfId="23816"/>
    <cellStyle name="Shade 3 4 4 3" xfId="19745"/>
    <cellStyle name="Shade 3 4 4 4" xfId="37124"/>
    <cellStyle name="Shade 3 4 4 5" xfId="41747"/>
    <cellStyle name="Shade 3 4 5" xfId="15116"/>
    <cellStyle name="Shade 3 4 5 2" xfId="19744"/>
    <cellStyle name="Shade 3 4 5 3" xfId="33550"/>
    <cellStyle name="Shade 3 4 5 4" xfId="44209"/>
    <cellStyle name="Shade 3 4 6" xfId="19750"/>
    <cellStyle name="Shade 3 4 7" xfId="32370"/>
    <cellStyle name="Shade 3 4 8" xfId="47779"/>
    <cellStyle name="Shade 3 5" xfId="7025"/>
    <cellStyle name="Shade 3 5 2" xfId="9366"/>
    <cellStyle name="Shade 3 5 2 2" xfId="13621"/>
    <cellStyle name="Shade 3 5 2 2 2" xfId="23817"/>
    <cellStyle name="Shade 3 5 2 2 3" xfId="19741"/>
    <cellStyle name="Shade 3 5 2 2 4" xfId="38183"/>
    <cellStyle name="Shade 3 5 2 2 5" xfId="40517"/>
    <cellStyle name="Shade 3 5 2 3" xfId="16358"/>
    <cellStyle name="Shade 3 5 2 3 2" xfId="19740"/>
    <cellStyle name="Shade 3 5 2 3 3" xfId="23633"/>
    <cellStyle name="Shade 3 5 2 3 4" xfId="48082"/>
    <cellStyle name="Shade 3 5 2 4" xfId="19742"/>
    <cellStyle name="Shade 3 5 2 5" xfId="33432"/>
    <cellStyle name="Shade 3 5 2 6" xfId="40821"/>
    <cellStyle name="Shade 3 5 3" xfId="10941"/>
    <cellStyle name="Shade 3 5 3 2" xfId="23818"/>
    <cellStyle name="Shade 3 5 3 3" xfId="19739"/>
    <cellStyle name="Shade 3 5 3 4" xfId="34208"/>
    <cellStyle name="Shade 3 5 3 5" xfId="40787"/>
    <cellStyle name="Shade 3 5 4" xfId="12296"/>
    <cellStyle name="Shade 3 5 4 2" xfId="23819"/>
    <cellStyle name="Shade 3 5 4 3" xfId="19738"/>
    <cellStyle name="Shade 3 5 4 4" xfId="35005"/>
    <cellStyle name="Shade 3 5 4 5" xfId="41240"/>
    <cellStyle name="Shade 3 5 5" xfId="15128"/>
    <cellStyle name="Shade 3 5 5 2" xfId="19737"/>
    <cellStyle name="Shade 3 5 5 3" xfId="38655"/>
    <cellStyle name="Shade 3 5 5 4" xfId="45431"/>
    <cellStyle name="Shade 3 5 6" xfId="19743"/>
    <cellStyle name="Shade 3 5 7" xfId="24563"/>
    <cellStyle name="Shade 3 5 8" xfId="39139"/>
    <cellStyle name="Shade 3 6" xfId="7035"/>
    <cellStyle name="Shade 3 6 2" xfId="9376"/>
    <cellStyle name="Shade 3 6 2 2" xfId="13631"/>
    <cellStyle name="Shade 3 6 2 2 2" xfId="23820"/>
    <cellStyle name="Shade 3 6 2 2 3" xfId="19734"/>
    <cellStyle name="Shade 3 6 2 2 4" xfId="38797"/>
    <cellStyle name="Shade 3 6 2 2 5" xfId="47920"/>
    <cellStyle name="Shade 3 6 2 3" xfId="16368"/>
    <cellStyle name="Shade 3 6 2 3 2" xfId="19733"/>
    <cellStyle name="Shade 3 6 2 3 3" xfId="32091"/>
    <cellStyle name="Shade 3 6 2 3 4" xfId="42332"/>
    <cellStyle name="Shade 3 6 2 4" xfId="19735"/>
    <cellStyle name="Shade 3 6 2 5" xfId="27075"/>
    <cellStyle name="Shade 3 6 2 6" xfId="43835"/>
    <cellStyle name="Shade 3 6 3" xfId="10951"/>
    <cellStyle name="Shade 3 6 3 2" xfId="23821"/>
    <cellStyle name="Shade 3 6 3 3" xfId="19732"/>
    <cellStyle name="Shade 3 6 3 4" xfId="36515"/>
    <cellStyle name="Shade 3 6 3 5" xfId="45382"/>
    <cellStyle name="Shade 3 6 4" xfId="12306"/>
    <cellStyle name="Shade 3 6 4 2" xfId="23822"/>
    <cellStyle name="Shade 3 6 4 3" xfId="19731"/>
    <cellStyle name="Shade 3 6 4 4" xfId="35461"/>
    <cellStyle name="Shade 3 6 4 5" xfId="48272"/>
    <cellStyle name="Shade 3 6 5" xfId="15138"/>
    <cellStyle name="Shade 3 6 5 2" xfId="19730"/>
    <cellStyle name="Shade 3 6 5 3" xfId="37651"/>
    <cellStyle name="Shade 3 6 5 4" xfId="46210"/>
    <cellStyle name="Shade 3 6 6" xfId="19736"/>
    <cellStyle name="Shade 3 6 7" xfId="31903"/>
    <cellStyle name="Shade 3 6 8" xfId="40144"/>
    <cellStyle name="Shade 3 7" xfId="7045"/>
    <cellStyle name="Shade 3 7 2" xfId="9386"/>
    <cellStyle name="Shade 3 7 2 2" xfId="13641"/>
    <cellStyle name="Shade 3 7 2 2 2" xfId="23823"/>
    <cellStyle name="Shade 3 7 2 2 3" xfId="19727"/>
    <cellStyle name="Shade 3 7 2 2 4" xfId="36067"/>
    <cellStyle name="Shade 3 7 2 2 5" xfId="41437"/>
    <cellStyle name="Shade 3 7 2 3" xfId="16378"/>
    <cellStyle name="Shade 3 7 2 3 2" xfId="19726"/>
    <cellStyle name="Shade 3 7 2 3 3" xfId="32101"/>
    <cellStyle name="Shade 3 7 2 3 4" xfId="42329"/>
    <cellStyle name="Shade 3 7 2 4" xfId="19728"/>
    <cellStyle name="Shade 3 7 2 5" xfId="35559"/>
    <cellStyle name="Shade 3 7 2 6" xfId="44728"/>
    <cellStyle name="Shade 3 7 3" xfId="10961"/>
    <cellStyle name="Shade 3 7 3 2" xfId="23824"/>
    <cellStyle name="Shade 3 7 3 3" xfId="19725"/>
    <cellStyle name="Shade 3 7 3 4" xfId="34798"/>
    <cellStyle name="Shade 3 7 3 5" xfId="44699"/>
    <cellStyle name="Shade 3 7 4" xfId="12316"/>
    <cellStyle name="Shade 3 7 4 2" xfId="23825"/>
    <cellStyle name="Shade 3 7 4 3" xfId="19724"/>
    <cellStyle name="Shade 3 7 4 4" xfId="37597"/>
    <cellStyle name="Shade 3 7 4 5" xfId="45601"/>
    <cellStyle name="Shade 3 7 5" xfId="15148"/>
    <cellStyle name="Shade 3 7 5 2" xfId="19723"/>
    <cellStyle name="Shade 3 7 5 3" xfId="35782"/>
    <cellStyle name="Shade 3 7 5 4" xfId="47132"/>
    <cellStyle name="Shade 3 7 6" xfId="19729"/>
    <cellStyle name="Shade 3 7 7" xfId="26492"/>
    <cellStyle name="Shade 3 7 8" xfId="41094"/>
    <cellStyle name="Shade 3 8" xfId="7052"/>
    <cellStyle name="Shade 3 8 2" xfId="9393"/>
    <cellStyle name="Shade 3 8 2 2" xfId="13648"/>
    <cellStyle name="Shade 3 8 2 2 2" xfId="23826"/>
    <cellStyle name="Shade 3 8 2 2 3" xfId="19720"/>
    <cellStyle name="Shade 3 8 2 2 4" xfId="33154"/>
    <cellStyle name="Shade 3 8 2 2 5" xfId="43760"/>
    <cellStyle name="Shade 3 8 2 3" xfId="16385"/>
    <cellStyle name="Shade 3 8 2 3 2" xfId="19719"/>
    <cellStyle name="Shade 3 8 2 3 3" xfId="25476"/>
    <cellStyle name="Shade 3 8 2 3 4" xfId="41425"/>
    <cellStyle name="Shade 3 8 2 4" xfId="19721"/>
    <cellStyle name="Shade 3 8 2 5" xfId="34009"/>
    <cellStyle name="Shade 3 8 2 6" xfId="40382"/>
    <cellStyle name="Shade 3 8 3" xfId="10968"/>
    <cellStyle name="Shade 3 8 3 2" xfId="23827"/>
    <cellStyle name="Shade 3 8 3 3" xfId="19718"/>
    <cellStyle name="Shade 3 8 3 4" xfId="37465"/>
    <cellStyle name="Shade 3 8 3 5" xfId="48127"/>
    <cellStyle name="Shade 3 8 4" xfId="12323"/>
    <cellStyle name="Shade 3 8 4 2" xfId="23828"/>
    <cellStyle name="Shade 3 8 4 3" xfId="19717"/>
    <cellStyle name="Shade 3 8 4 4" xfId="33221"/>
    <cellStyle name="Shade 3 8 4 5" xfId="46475"/>
    <cellStyle name="Shade 3 8 5" xfId="15155"/>
    <cellStyle name="Shade 3 8 5 2" xfId="19716"/>
    <cellStyle name="Shade 3 8 5 3" xfId="33343"/>
    <cellStyle name="Shade 3 8 5 4" xfId="42392"/>
    <cellStyle name="Shade 3 8 6" xfId="19722"/>
    <cellStyle name="Shade 3 8 7" xfId="26448"/>
    <cellStyle name="Shade 3 8 8" xfId="41606"/>
    <cellStyle name="Shade 3 9" xfId="7059"/>
    <cellStyle name="Shade 3 9 2" xfId="9400"/>
    <cellStyle name="Shade 3 9 2 2" xfId="13655"/>
    <cellStyle name="Shade 3 9 2 2 2" xfId="23829"/>
    <cellStyle name="Shade 3 9 2 2 3" xfId="19713"/>
    <cellStyle name="Shade 3 9 2 2 4" xfId="38440"/>
    <cellStyle name="Shade 3 9 2 2 5" xfId="47737"/>
    <cellStyle name="Shade 3 9 2 3" xfId="16392"/>
    <cellStyle name="Shade 3 9 2 3 2" xfId="19712"/>
    <cellStyle name="Shade 3 9 2 3 3" xfId="25514"/>
    <cellStyle name="Shade 3 9 2 3 4" xfId="41516"/>
    <cellStyle name="Shade 3 9 2 4" xfId="19714"/>
    <cellStyle name="Shade 3 9 2 5" xfId="38218"/>
    <cellStyle name="Shade 3 9 2 6" xfId="45741"/>
    <cellStyle name="Shade 3 9 3" xfId="10975"/>
    <cellStyle name="Shade 3 9 3 2" xfId="23830"/>
    <cellStyle name="Shade 3 9 3 3" xfId="19711"/>
    <cellStyle name="Shade 3 9 3 4" xfId="37773"/>
    <cellStyle name="Shade 3 9 3 5" xfId="42706"/>
    <cellStyle name="Shade 3 9 4" xfId="12330"/>
    <cellStyle name="Shade 3 9 4 2" xfId="23831"/>
    <cellStyle name="Shade 3 9 4 3" xfId="19710"/>
    <cellStyle name="Shade 3 9 4 4" xfId="35122"/>
    <cellStyle name="Shade 3 9 4 5" xfId="47804"/>
    <cellStyle name="Shade 3 9 5" xfId="15162"/>
    <cellStyle name="Shade 3 9 5 2" xfId="19709"/>
    <cellStyle name="Shade 3 9 5 3" xfId="38630"/>
    <cellStyle name="Shade 3 9 5 4" xfId="45808"/>
    <cellStyle name="Shade 3 9 6" xfId="19715"/>
    <cellStyle name="Shade 3 9 7" xfId="26586"/>
    <cellStyle name="Shade 3 9 8" xfId="41102"/>
    <cellStyle name="Style 107" xfId="133"/>
    <cellStyle name="Style 107 10" xfId="8318"/>
    <cellStyle name="Style 107 10 2" xfId="9756"/>
    <cellStyle name="Style 107 10 2 2" xfId="13993"/>
    <cellStyle name="Style 107 10 2 2 2" xfId="23832"/>
    <cellStyle name="Style 107 10 2 2 3" xfId="19706"/>
    <cellStyle name="Style 107 10 2 2 4" xfId="32783"/>
    <cellStyle name="Style 107 10 2 2 5" xfId="45454"/>
    <cellStyle name="Style 107 10 2 3" xfId="16730"/>
    <cellStyle name="Style 107 10 2 3 2" xfId="19705"/>
    <cellStyle name="Style 107 10 2 3 3" xfId="23106"/>
    <cellStyle name="Style 107 10 2 3 4" xfId="39391"/>
    <cellStyle name="Style 107 10 2 4" xfId="19707"/>
    <cellStyle name="Style 107 10 2 5" xfId="35161"/>
    <cellStyle name="Style 107 10 2 6" xfId="47338"/>
    <cellStyle name="Style 107 10 3" xfId="11313"/>
    <cellStyle name="Style 107 10 3 2" xfId="23833"/>
    <cellStyle name="Style 107 10 3 3" xfId="19704"/>
    <cellStyle name="Style 107 10 3 4" xfId="37938"/>
    <cellStyle name="Style 107 10 3 5" xfId="41318"/>
    <cellStyle name="Style 107 10 4" xfId="12668"/>
    <cellStyle name="Style 107 10 4 2" xfId="23834"/>
    <cellStyle name="Style 107 10 4 3" xfId="19703"/>
    <cellStyle name="Style 107 10 4 4" xfId="36130"/>
    <cellStyle name="Style 107 10 4 5" xfId="47814"/>
    <cellStyle name="Style 107 10 5" xfId="15500"/>
    <cellStyle name="Style 107 10 5 2" xfId="19702"/>
    <cellStyle name="Style 107 10 5 3" xfId="33540"/>
    <cellStyle name="Style 107 10 5 4" xfId="44065"/>
    <cellStyle name="Style 107 10 6" xfId="19708"/>
    <cellStyle name="Style 107 10 7" xfId="25504"/>
    <cellStyle name="Style 107 10 8" xfId="41076"/>
    <cellStyle name="Style 107 11" xfId="8304"/>
    <cellStyle name="Style 107 11 2" xfId="9742"/>
    <cellStyle name="Style 107 11 2 2" xfId="13979"/>
    <cellStyle name="Style 107 11 2 2 2" xfId="23835"/>
    <cellStyle name="Style 107 11 2 2 3" xfId="19699"/>
    <cellStyle name="Style 107 11 2 2 4" xfId="37862"/>
    <cellStyle name="Style 107 11 2 2 5" xfId="48115"/>
    <cellStyle name="Style 107 11 2 3" xfId="16716"/>
    <cellStyle name="Style 107 11 2 3 2" xfId="19698"/>
    <cellStyle name="Style 107 11 2 3 3" xfId="31950"/>
    <cellStyle name="Style 107 11 2 3 4" xfId="39206"/>
    <cellStyle name="Style 107 11 2 4" xfId="19700"/>
    <cellStyle name="Style 107 11 2 5" xfId="36077"/>
    <cellStyle name="Style 107 11 2 6" xfId="41850"/>
    <cellStyle name="Style 107 11 3" xfId="11299"/>
    <cellStyle name="Style 107 11 3 2" xfId="23836"/>
    <cellStyle name="Style 107 11 3 3" xfId="19697"/>
    <cellStyle name="Style 107 11 3 4" xfId="33312"/>
    <cellStyle name="Style 107 11 3 5" xfId="46515"/>
    <cellStyle name="Style 107 11 4" xfId="12654"/>
    <cellStyle name="Style 107 11 4 2" xfId="23837"/>
    <cellStyle name="Style 107 11 4 3" xfId="19696"/>
    <cellStyle name="Style 107 11 4 4" xfId="36854"/>
    <cellStyle name="Style 107 11 4 5" xfId="47825"/>
    <cellStyle name="Style 107 11 5" xfId="15486"/>
    <cellStyle name="Style 107 11 5 2" xfId="19695"/>
    <cellStyle name="Style 107 11 5 3" xfId="37598"/>
    <cellStyle name="Style 107 11 5 4" xfId="44004"/>
    <cellStyle name="Style 107 11 6" xfId="19701"/>
    <cellStyle name="Style 107 11 7" xfId="25482"/>
    <cellStyle name="Style 107 11 8" xfId="39798"/>
    <cellStyle name="Style 107 12" xfId="8577"/>
    <cellStyle name="Style 107 12 2" xfId="10013"/>
    <cellStyle name="Style 107 12 2 2" xfId="14250"/>
    <cellStyle name="Style 107 12 2 2 2" xfId="23838"/>
    <cellStyle name="Style 107 12 2 2 3" xfId="19692"/>
    <cellStyle name="Style 107 12 2 2 4" xfId="34771"/>
    <cellStyle name="Style 107 12 2 2 5" xfId="40470"/>
    <cellStyle name="Style 107 12 2 3" xfId="16987"/>
    <cellStyle name="Style 107 12 2 3 2" xfId="19691"/>
    <cellStyle name="Style 107 12 2 3 3" xfId="37147"/>
    <cellStyle name="Style 107 12 2 3 4" xfId="42572"/>
    <cellStyle name="Style 107 12 2 4" xfId="19693"/>
    <cellStyle name="Style 107 12 2 5" xfId="34842"/>
    <cellStyle name="Style 107 12 2 6" xfId="43098"/>
    <cellStyle name="Style 107 12 3" xfId="11570"/>
    <cellStyle name="Style 107 12 3 2" xfId="23839"/>
    <cellStyle name="Style 107 12 3 3" xfId="19690"/>
    <cellStyle name="Style 107 12 3 4" xfId="36643"/>
    <cellStyle name="Style 107 12 3 5" xfId="45566"/>
    <cellStyle name="Style 107 12 4" xfId="12925"/>
    <cellStyle name="Style 107 12 4 2" xfId="23840"/>
    <cellStyle name="Style 107 12 4 3" xfId="19689"/>
    <cellStyle name="Style 107 12 4 4" xfId="38473"/>
    <cellStyle name="Style 107 12 4 5" xfId="48353"/>
    <cellStyle name="Style 107 12 5" xfId="15757"/>
    <cellStyle name="Style 107 12 5 2" xfId="19688"/>
    <cellStyle name="Style 107 12 5 3" xfId="37161"/>
    <cellStyle name="Style 107 12 5 4" xfId="40591"/>
    <cellStyle name="Style 107 12 6" xfId="19694"/>
    <cellStyle name="Style 107 12 7" xfId="27336"/>
    <cellStyle name="Style 107 12 8" xfId="46527"/>
    <cellStyle name="Style 107 13" xfId="8597"/>
    <cellStyle name="Style 107 13 2" xfId="10033"/>
    <cellStyle name="Style 107 13 2 2" xfId="14270"/>
    <cellStyle name="Style 107 13 2 2 2" xfId="23841"/>
    <cellStyle name="Style 107 13 2 2 3" xfId="19685"/>
    <cellStyle name="Style 107 13 2 2 4" xfId="38475"/>
    <cellStyle name="Style 107 13 2 2 5" xfId="41694"/>
    <cellStyle name="Style 107 13 2 3" xfId="17007"/>
    <cellStyle name="Style 107 13 2 3 2" xfId="19684"/>
    <cellStyle name="Style 107 13 2 3 3" xfId="32151"/>
    <cellStyle name="Style 107 13 2 3 4" xfId="45037"/>
    <cellStyle name="Style 107 13 2 4" xfId="19686"/>
    <cellStyle name="Style 107 13 2 5" xfId="38546"/>
    <cellStyle name="Style 107 13 2 6" xfId="43232"/>
    <cellStyle name="Style 107 13 3" xfId="11590"/>
    <cellStyle name="Style 107 13 3 2" xfId="23842"/>
    <cellStyle name="Style 107 13 3 3" xfId="19683"/>
    <cellStyle name="Style 107 13 3 4" xfId="35871"/>
    <cellStyle name="Style 107 13 3 5" xfId="44139"/>
    <cellStyle name="Style 107 13 4" xfId="12945"/>
    <cellStyle name="Style 107 13 4 2" xfId="23843"/>
    <cellStyle name="Style 107 13 4 3" xfId="19682"/>
    <cellStyle name="Style 107 13 4 4" xfId="32529"/>
    <cellStyle name="Style 107 13 4 5" xfId="47414"/>
    <cellStyle name="Style 107 13 5" xfId="15777"/>
    <cellStyle name="Style 107 13 5 2" xfId="19681"/>
    <cellStyle name="Style 107 13 5 3" xfId="35013"/>
    <cellStyle name="Style 107 13 5 4" xfId="42478"/>
    <cellStyle name="Style 107 13 6" xfId="19687"/>
    <cellStyle name="Style 107 13 7" xfId="27369"/>
    <cellStyle name="Style 107 13 8" xfId="41865"/>
    <cellStyle name="Style 107 14" xfId="8712"/>
    <cellStyle name="Style 107 14 2" xfId="10148"/>
    <cellStyle name="Style 107 14 2 2" xfId="14385"/>
    <cellStyle name="Style 107 14 2 2 2" xfId="23844"/>
    <cellStyle name="Style 107 14 2 2 3" xfId="19678"/>
    <cellStyle name="Style 107 14 2 2 4" xfId="36021"/>
    <cellStyle name="Style 107 14 2 2 5" xfId="45128"/>
    <cellStyle name="Style 107 14 2 3" xfId="17122"/>
    <cellStyle name="Style 107 14 2 3 2" xfId="19677"/>
    <cellStyle name="Style 107 14 2 3 3" xfId="37685"/>
    <cellStyle name="Style 107 14 2 3 4" xfId="42560"/>
    <cellStyle name="Style 107 14 2 4" xfId="19679"/>
    <cellStyle name="Style 107 14 2 5" xfId="34364"/>
    <cellStyle name="Style 107 14 2 6" xfId="47060"/>
    <cellStyle name="Style 107 14 3" xfId="11705"/>
    <cellStyle name="Style 107 14 3 2" xfId="23845"/>
    <cellStyle name="Style 107 14 3 3" xfId="19676"/>
    <cellStyle name="Style 107 14 3 4" xfId="34688"/>
    <cellStyle name="Style 107 14 3 5" xfId="44690"/>
    <cellStyle name="Style 107 14 4" xfId="13060"/>
    <cellStyle name="Style 107 14 4 2" xfId="23846"/>
    <cellStyle name="Style 107 14 4 3" xfId="19675"/>
    <cellStyle name="Style 107 14 4 4" xfId="37548"/>
    <cellStyle name="Style 107 14 4 5" xfId="43551"/>
    <cellStyle name="Style 107 14 5" xfId="15892"/>
    <cellStyle name="Style 107 14 5 2" xfId="19674"/>
    <cellStyle name="Style 107 14 5 3" xfId="32011"/>
    <cellStyle name="Style 107 14 5 4" xfId="46907"/>
    <cellStyle name="Style 107 14 6" xfId="19680"/>
    <cellStyle name="Style 107 14 7" xfId="22723"/>
    <cellStyle name="Style 107 14 8" xfId="40865"/>
    <cellStyle name="Style 107 15" xfId="10328"/>
    <cellStyle name="Style 107 15 2" xfId="14565"/>
    <cellStyle name="Style 107 15 2 2" xfId="23847"/>
    <cellStyle name="Style 107 15 2 3" xfId="19672"/>
    <cellStyle name="Style 107 15 2 4" xfId="38404"/>
    <cellStyle name="Style 107 15 2 5" xfId="43711"/>
    <cellStyle name="Style 107 15 3" xfId="17302"/>
    <cellStyle name="Style 107 15 3 2" xfId="19671"/>
    <cellStyle name="Style 107 15 3 3" xfId="32930"/>
    <cellStyle name="Style 107 15 3 4" xfId="43632"/>
    <cellStyle name="Style 107 15 4" xfId="19673"/>
    <cellStyle name="Style 107 15 5" xfId="33680"/>
    <cellStyle name="Style 107 15 6" xfId="45314"/>
    <cellStyle name="Style 107 16" xfId="10402"/>
    <cellStyle name="Style 107 16 2" xfId="23848"/>
    <cellStyle name="Style 107 16 3" xfId="19670"/>
    <cellStyle name="Style 107 16 4" xfId="34903"/>
    <cellStyle name="Style 107 16 5" xfId="42356"/>
    <cellStyle name="Style 107 17" xfId="10474"/>
    <cellStyle name="Style 107 17 2" xfId="23849"/>
    <cellStyle name="Style 107 17 3" xfId="19669"/>
    <cellStyle name="Style 107 17 4" xfId="35562"/>
    <cellStyle name="Style 107 17 5" xfId="41296"/>
    <cellStyle name="Style 107 18" xfId="11842"/>
    <cellStyle name="Style 107 18 2" xfId="23850"/>
    <cellStyle name="Style 107 18 3" xfId="19668"/>
    <cellStyle name="Style 107 18 4" xfId="32761"/>
    <cellStyle name="Style 107 18 5" xfId="46356"/>
    <cellStyle name="Style 107 2" xfId="6801"/>
    <cellStyle name="Style 107 2 2" xfId="10193"/>
    <cellStyle name="Style 107 2 2 2" xfId="11750"/>
    <cellStyle name="Style 107 2 2 2 2" xfId="23851"/>
    <cellStyle name="Style 107 2 2 2 3" xfId="19665"/>
    <cellStyle name="Style 107 2 2 2 4" xfId="35346"/>
    <cellStyle name="Style 107 2 2 2 5" xfId="41283"/>
    <cellStyle name="Style 107 2 2 3" xfId="14430"/>
    <cellStyle name="Style 107 2 2 3 2" xfId="23852"/>
    <cellStyle name="Style 107 2 2 3 3" xfId="19664"/>
    <cellStyle name="Style 107 2 2 3 4" xfId="32452"/>
    <cellStyle name="Style 107 2 2 3 5" xfId="42051"/>
    <cellStyle name="Style 107 2 2 4" xfId="17167"/>
    <cellStyle name="Style 107 2 2 4 2" xfId="19663"/>
    <cellStyle name="Style 107 2 2 4 3" xfId="35572"/>
    <cellStyle name="Style 107 2 2 4 4" xfId="44603"/>
    <cellStyle name="Style 107 2 2 5" xfId="19666"/>
    <cellStyle name="Style 107 2 2 6" xfId="36195"/>
    <cellStyle name="Style 107 2 2 7" xfId="46644"/>
    <cellStyle name="Style 107 2 3" xfId="9142"/>
    <cellStyle name="Style 107 2 3 2" xfId="13397"/>
    <cellStyle name="Style 107 2 3 2 2" xfId="23854"/>
    <cellStyle name="Style 107 2 3 2 3" xfId="19662"/>
    <cellStyle name="Style 107 2 3 2 4" xfId="36893"/>
    <cellStyle name="Style 107 2 3 2 5" xfId="47265"/>
    <cellStyle name="Style 107 2 3 3" xfId="14640"/>
    <cellStyle name="Style 107 2 3 3 2" xfId="23855"/>
    <cellStyle name="Style 107 2 3 3 3" xfId="19661"/>
    <cellStyle name="Style 107 2 3 3 4" xfId="34674"/>
    <cellStyle name="Style 107 2 3 3 5" xfId="44156"/>
    <cellStyle name="Style 107 2 3 4" xfId="23853"/>
    <cellStyle name="Style 107 2 4" xfId="10717"/>
    <cellStyle name="Style 107 2 4 2" xfId="23856"/>
    <cellStyle name="Style 107 2 4 3" xfId="19660"/>
    <cellStyle name="Style 107 2 4 4" xfId="32684"/>
    <cellStyle name="Style 107 2 4 5" xfId="47713"/>
    <cellStyle name="Style 107 2 5" xfId="12072"/>
    <cellStyle name="Style 107 2 5 2" xfId="23857"/>
    <cellStyle name="Style 107 2 5 3" xfId="19659"/>
    <cellStyle name="Style 107 2 5 4" xfId="36690"/>
    <cellStyle name="Style 107 2 5 5" xfId="41472"/>
    <cellStyle name="Style 107 2 6" xfId="14904"/>
    <cellStyle name="Style 107 2 6 2" xfId="19658"/>
    <cellStyle name="Style 107 2 6 3" xfId="37018"/>
    <cellStyle name="Style 107 2 6 4" xfId="44102"/>
    <cellStyle name="Style 107 2 7" xfId="32324"/>
    <cellStyle name="Style 107 2 8" xfId="45939"/>
    <cellStyle name="Style 107 3" xfId="6725"/>
    <cellStyle name="Style 107 3 2" xfId="9066"/>
    <cellStyle name="Style 107 3 2 2" xfId="13321"/>
    <cellStyle name="Style 107 3 2 2 2" xfId="23858"/>
    <cellStyle name="Style 107 3 2 2 3" xfId="19655"/>
    <cellStyle name="Style 107 3 2 2 4" xfId="35808"/>
    <cellStyle name="Style 107 3 2 2 5" xfId="43535"/>
    <cellStyle name="Style 107 3 2 3" xfId="16094"/>
    <cellStyle name="Style 107 3 2 3 2" xfId="19654"/>
    <cellStyle name="Style 107 3 2 3 3" xfId="38823"/>
    <cellStyle name="Style 107 3 2 3 4" xfId="41068"/>
    <cellStyle name="Style 107 3 2 4" xfId="19656"/>
    <cellStyle name="Style 107 3 2 5" xfId="22557"/>
    <cellStyle name="Style 107 3 2 6" xfId="39002"/>
    <cellStyle name="Style 107 3 3" xfId="10641"/>
    <cellStyle name="Style 107 3 3 2" xfId="23859"/>
    <cellStyle name="Style 107 3 3 3" xfId="19653"/>
    <cellStyle name="Style 107 3 3 4" xfId="26291"/>
    <cellStyle name="Style 107 3 3 5" xfId="46620"/>
    <cellStyle name="Style 107 3 4" xfId="11996"/>
    <cellStyle name="Style 107 3 4 2" xfId="23860"/>
    <cellStyle name="Style 107 3 4 3" xfId="19652"/>
    <cellStyle name="Style 107 3 4 4" xfId="35606"/>
    <cellStyle name="Style 107 3 4 5" xfId="48209"/>
    <cellStyle name="Style 107 3 5" xfId="14828"/>
    <cellStyle name="Style 107 3 5 2" xfId="19651"/>
    <cellStyle name="Style 107 3 5 3" xfId="37547"/>
    <cellStyle name="Style 107 3 5 4" xfId="47938"/>
    <cellStyle name="Style 107 3 6" xfId="19657"/>
    <cellStyle name="Style 107 3 7" xfId="25395"/>
    <cellStyle name="Style 107 3 8" xfId="40321"/>
    <cellStyle name="Style 107 4" xfId="6884"/>
    <cellStyle name="Style 107 4 2" xfId="9225"/>
    <cellStyle name="Style 107 4 2 2" xfId="13480"/>
    <cellStyle name="Style 107 4 2 2 2" xfId="23861"/>
    <cellStyle name="Style 107 4 2 2 3" xfId="19648"/>
    <cellStyle name="Style 107 4 2 2 4" xfId="36841"/>
    <cellStyle name="Style 107 4 2 2 5" xfId="43259"/>
    <cellStyle name="Style 107 4 2 3" xfId="16235"/>
    <cellStyle name="Style 107 4 2 3 2" xfId="19647"/>
    <cellStyle name="Style 107 4 2 3 3" xfId="31875"/>
    <cellStyle name="Style 107 4 2 3 4" xfId="39916"/>
    <cellStyle name="Style 107 4 2 4" xfId="19649"/>
    <cellStyle name="Style 107 4 2 5" xfId="23247"/>
    <cellStyle name="Style 107 4 2 6" xfId="41009"/>
    <cellStyle name="Style 107 4 3" xfId="10800"/>
    <cellStyle name="Style 107 4 3 2" xfId="23862"/>
    <cellStyle name="Style 107 4 3 3" xfId="19646"/>
    <cellStyle name="Style 107 4 3 4" xfId="32675"/>
    <cellStyle name="Style 107 4 3 5" xfId="42091"/>
    <cellStyle name="Style 107 4 4" xfId="12155"/>
    <cellStyle name="Style 107 4 4 2" xfId="23863"/>
    <cellStyle name="Style 107 4 4 3" xfId="19645"/>
    <cellStyle name="Style 107 4 4 4" xfId="36639"/>
    <cellStyle name="Style 107 4 4 5" xfId="44333"/>
    <cellStyle name="Style 107 4 5" xfId="14987"/>
    <cellStyle name="Style 107 4 5 2" xfId="19644"/>
    <cellStyle name="Style 107 4 5 3" xfId="37011"/>
    <cellStyle name="Style 107 4 5 4" xfId="43975"/>
    <cellStyle name="Style 107 4 6" xfId="19650"/>
    <cellStyle name="Style 107 4 7" xfId="22301"/>
    <cellStyle name="Style 107 4 8" xfId="39812"/>
    <cellStyle name="Style 107 5" xfId="6970"/>
    <cellStyle name="Style 107 5 2" xfId="9311"/>
    <cellStyle name="Style 107 5 2 2" xfId="13566"/>
    <cellStyle name="Style 107 5 2 2 2" xfId="23864"/>
    <cellStyle name="Style 107 5 2 2 3" xfId="19641"/>
    <cellStyle name="Style 107 5 2 2 4" xfId="33182"/>
    <cellStyle name="Style 107 5 2 2 5" xfId="45269"/>
    <cellStyle name="Style 107 5 2 3" xfId="16313"/>
    <cellStyle name="Style 107 5 2 3 2" xfId="19640"/>
    <cellStyle name="Style 107 5 2 3 3" xfId="32078"/>
    <cellStyle name="Style 107 5 2 3 4" xfId="41767"/>
    <cellStyle name="Style 107 5 2 4" xfId="19642"/>
    <cellStyle name="Style 107 5 2 5" xfId="26282"/>
    <cellStyle name="Style 107 5 2 6" xfId="47279"/>
    <cellStyle name="Style 107 5 3" xfId="10886"/>
    <cellStyle name="Style 107 5 3 2" xfId="23865"/>
    <cellStyle name="Style 107 5 3 3" xfId="19639"/>
    <cellStyle name="Style 107 5 3 4" xfId="35072"/>
    <cellStyle name="Style 107 5 3 5" xfId="42952"/>
    <cellStyle name="Style 107 5 4" xfId="12241"/>
    <cellStyle name="Style 107 5 4 2" xfId="23866"/>
    <cellStyle name="Style 107 5 4 3" xfId="19638"/>
    <cellStyle name="Style 107 5 4 4" xfId="32980"/>
    <cellStyle name="Style 107 5 4 5" xfId="46364"/>
    <cellStyle name="Style 107 5 5" xfId="15073"/>
    <cellStyle name="Style 107 5 5 2" xfId="19637"/>
    <cellStyle name="Style 107 5 5 3" xfId="36464"/>
    <cellStyle name="Style 107 5 5 4" xfId="47919"/>
    <cellStyle name="Style 107 5 6" xfId="19643"/>
    <cellStyle name="Style 107 5 7" xfId="32321"/>
    <cellStyle name="Style 107 5 8" xfId="46504"/>
    <cellStyle name="Style 107 6" xfId="6617"/>
    <cellStyle name="Style 107 6 2" xfId="8958"/>
    <cellStyle name="Style 107 6 2 2" xfId="13213"/>
    <cellStyle name="Style 107 6 2 2 2" xfId="23870"/>
    <cellStyle name="Style 107 6 2 2 3" xfId="19634"/>
    <cellStyle name="Style 107 6 2 2 4" xfId="32603"/>
    <cellStyle name="Style 107 6 2 2 5" xfId="44850"/>
    <cellStyle name="Style 107 6 2 3" xfId="16000"/>
    <cellStyle name="Style 107 6 2 3 2" xfId="19633"/>
    <cellStyle name="Style 107 6 2 3 3" xfId="32336"/>
    <cellStyle name="Style 107 6 2 3 4" xfId="40105"/>
    <cellStyle name="Style 107 6 2 4" xfId="19635"/>
    <cellStyle name="Style 107 6 2 5" xfId="22087"/>
    <cellStyle name="Style 107 6 2 6" xfId="44579"/>
    <cellStyle name="Style 107 6 3" xfId="10533"/>
    <cellStyle name="Style 107 6 3 2" xfId="23872"/>
    <cellStyle name="Style 107 6 3 3" xfId="19632"/>
    <cellStyle name="Style 107 6 3 4" xfId="27748"/>
    <cellStyle name="Style 107 6 3 5" xfId="43628"/>
    <cellStyle name="Style 107 6 4" xfId="11888"/>
    <cellStyle name="Style 107 6 4 2" xfId="23873"/>
    <cellStyle name="Style 107 6 4 3" xfId="19631"/>
    <cellStyle name="Style 107 6 4 4" xfId="34389"/>
    <cellStyle name="Style 107 6 4 5" xfId="46025"/>
    <cellStyle name="Style 107 6 5" xfId="14720"/>
    <cellStyle name="Style 107 6 5 2" xfId="19630"/>
    <cellStyle name="Style 107 6 5 3" xfId="35253"/>
    <cellStyle name="Style 107 6 5 4" xfId="46094"/>
    <cellStyle name="Style 107 6 6" xfId="19636"/>
    <cellStyle name="Style 107 6 7" xfId="32323"/>
    <cellStyle name="Style 107 6 8" xfId="42499"/>
    <cellStyle name="Style 107 7" xfId="6658"/>
    <cellStyle name="Style 107 7 2" xfId="8999"/>
    <cellStyle name="Style 107 7 2 2" xfId="13254"/>
    <cellStyle name="Style 107 7 2 2 2" xfId="23877"/>
    <cellStyle name="Style 107 7 2 2 3" xfId="19627"/>
    <cellStyle name="Style 107 7 2 2 4" xfId="33794"/>
    <cellStyle name="Style 107 7 2 2 5" xfId="43014"/>
    <cellStyle name="Style 107 7 2 3" xfId="16039"/>
    <cellStyle name="Style 107 7 2 3 2" xfId="19626"/>
    <cellStyle name="Style 107 7 2 3 3" xfId="22310"/>
    <cellStyle name="Style 107 7 2 3 4" xfId="40995"/>
    <cellStyle name="Style 107 7 2 4" xfId="19628"/>
    <cellStyle name="Style 107 7 2 5" xfId="22106"/>
    <cellStyle name="Style 107 7 2 6" xfId="39793"/>
    <cellStyle name="Style 107 7 3" xfId="10574"/>
    <cellStyle name="Style 107 7 3 2" xfId="23879"/>
    <cellStyle name="Style 107 7 3 3" xfId="19625"/>
    <cellStyle name="Style 107 7 3 4" xfId="27797"/>
    <cellStyle name="Style 107 7 3 5" xfId="45096"/>
    <cellStyle name="Style 107 7 4" xfId="11929"/>
    <cellStyle name="Style 107 7 4 2" xfId="23880"/>
    <cellStyle name="Style 107 7 4 3" xfId="19624"/>
    <cellStyle name="Style 107 7 4 4" xfId="33591"/>
    <cellStyle name="Style 107 7 4 5" xfId="43441"/>
    <cellStyle name="Style 107 7 5" xfId="14761"/>
    <cellStyle name="Style 107 7 5 2" xfId="19623"/>
    <cellStyle name="Style 107 7 5 3" xfId="34595"/>
    <cellStyle name="Style 107 7 5 4" xfId="47053"/>
    <cellStyle name="Style 107 7 6" xfId="19629"/>
    <cellStyle name="Style 107 7 7" xfId="24379"/>
    <cellStyle name="Style 107 7 8" xfId="39113"/>
    <cellStyle name="Style 107 8" xfId="7127"/>
    <cellStyle name="Style 107 8 2" xfId="9468"/>
    <cellStyle name="Style 107 8 2 2" xfId="13723"/>
    <cellStyle name="Style 107 8 2 2 2" xfId="23882"/>
    <cellStyle name="Style 107 8 2 2 3" xfId="19620"/>
    <cellStyle name="Style 107 8 2 2 4" xfId="34692"/>
    <cellStyle name="Style 107 8 2 2 5" xfId="42378"/>
    <cellStyle name="Style 107 8 2 3" xfId="16460"/>
    <cellStyle name="Style 107 8 2 3 2" xfId="19619"/>
    <cellStyle name="Style 107 8 2 3 3" xfId="22328"/>
    <cellStyle name="Style 107 8 2 3 4" xfId="41607"/>
    <cellStyle name="Style 107 8 2 4" xfId="19621"/>
    <cellStyle name="Style 107 8 2 5" xfId="38804"/>
    <cellStyle name="Style 107 8 2 6" xfId="47662"/>
    <cellStyle name="Style 107 8 3" xfId="11043"/>
    <cellStyle name="Style 107 8 3 2" xfId="23884"/>
    <cellStyle name="Style 107 8 3 3" xfId="19618"/>
    <cellStyle name="Style 107 8 3 4" xfId="36848"/>
    <cellStyle name="Style 107 8 3 5" xfId="43128"/>
    <cellStyle name="Style 107 8 4" xfId="12398"/>
    <cellStyle name="Style 107 8 4 2" xfId="23885"/>
    <cellStyle name="Style 107 8 4 3" xfId="19617"/>
    <cellStyle name="Style 107 8 4 4" xfId="32793"/>
    <cellStyle name="Style 107 8 4 5" xfId="44413"/>
    <cellStyle name="Style 107 8 5" xfId="15230"/>
    <cellStyle name="Style 107 8 5 2" xfId="19616"/>
    <cellStyle name="Style 107 8 5 3" xfId="32567"/>
    <cellStyle name="Style 107 8 5 4" xfId="44129"/>
    <cellStyle name="Style 107 8 6" xfId="19622"/>
    <cellStyle name="Style 107 8 7" xfId="21846"/>
    <cellStyle name="Style 107 8 8" xfId="39954"/>
    <cellStyle name="Style 107 9" xfId="8253"/>
    <cellStyle name="Style 107 9 2" xfId="9691"/>
    <cellStyle name="Style 107 9 2 2" xfId="13928"/>
    <cellStyle name="Style 107 9 2 2 2" xfId="23886"/>
    <cellStyle name="Style 107 9 2 2 3" xfId="19613"/>
    <cellStyle name="Style 107 9 2 2 4" xfId="34573"/>
    <cellStyle name="Style 107 9 2 2 5" xfId="46802"/>
    <cellStyle name="Style 107 9 2 3" xfId="16665"/>
    <cellStyle name="Style 107 9 2 3 2" xfId="19612"/>
    <cellStyle name="Style 107 9 2 3 3" xfId="25845"/>
    <cellStyle name="Style 107 9 2 3 4" xfId="39863"/>
    <cellStyle name="Style 107 9 2 4" xfId="19614"/>
    <cellStyle name="Style 107 9 2 5" xfId="37027"/>
    <cellStyle name="Style 107 9 2 6" xfId="42195"/>
    <cellStyle name="Style 107 9 3" xfId="11248"/>
    <cellStyle name="Style 107 9 3 2" xfId="23888"/>
    <cellStyle name="Style 107 9 3 3" xfId="19611"/>
    <cellStyle name="Style 107 9 3 4" xfId="35390"/>
    <cellStyle name="Style 107 9 3 5" xfId="43159"/>
    <cellStyle name="Style 107 9 4" xfId="12603"/>
    <cellStyle name="Style 107 9 4 2" xfId="23889"/>
    <cellStyle name="Style 107 9 4 3" xfId="19610"/>
    <cellStyle name="Style 107 9 4 4" xfId="37516"/>
    <cellStyle name="Style 107 9 4 5" xfId="45384"/>
    <cellStyle name="Style 107 9 5" xfId="15435"/>
    <cellStyle name="Style 107 9 5 2" xfId="19609"/>
    <cellStyle name="Style 107 9 5 3" xfId="37596"/>
    <cellStyle name="Style 107 9 5 4" xfId="45245"/>
    <cellStyle name="Style 107 9 6" xfId="19615"/>
    <cellStyle name="Style 107 9 7" xfId="22149"/>
    <cellStyle name="Style 107 9 8" xfId="39718"/>
    <cellStyle name="Style 110" xfId="135"/>
    <cellStyle name="Style 110 10" xfId="8339"/>
    <cellStyle name="Style 110 10 2" xfId="9777"/>
    <cellStyle name="Style 110 10 2 2" xfId="14014"/>
    <cellStyle name="Style 110 10 2 2 2" xfId="23891"/>
    <cellStyle name="Style 110 10 2 2 3" xfId="19605"/>
    <cellStyle name="Style 110 10 2 2 4" xfId="37727"/>
    <cellStyle name="Style 110 10 2 2 5" xfId="48005"/>
    <cellStyle name="Style 110 10 2 3" xfId="16751"/>
    <cellStyle name="Style 110 10 2 3 2" xfId="19604"/>
    <cellStyle name="Style 110 10 2 3 3" xfId="23209"/>
    <cellStyle name="Style 110 10 2 3 4" xfId="40184"/>
    <cellStyle name="Style 110 10 2 4" xfId="19606"/>
    <cellStyle name="Style 110 10 2 5" xfId="35560"/>
    <cellStyle name="Style 110 10 2 6" xfId="40668"/>
    <cellStyle name="Style 110 10 3" xfId="11334"/>
    <cellStyle name="Style 110 10 3 2" xfId="23893"/>
    <cellStyle name="Style 110 10 3 3" xfId="19603"/>
    <cellStyle name="Style 110 10 3 4" xfId="34827"/>
    <cellStyle name="Style 110 10 3 5" xfId="47247"/>
    <cellStyle name="Style 110 10 4" xfId="12689"/>
    <cellStyle name="Style 110 10 4 2" xfId="23894"/>
    <cellStyle name="Style 110 10 4 3" xfId="19602"/>
    <cellStyle name="Style 110 10 4 4" xfId="36718"/>
    <cellStyle name="Style 110 10 4 5" xfId="43207"/>
    <cellStyle name="Style 110 10 5" xfId="15521"/>
    <cellStyle name="Style 110 10 5 2" xfId="19601"/>
    <cellStyle name="Style 110 10 5 3" xfId="35930"/>
    <cellStyle name="Style 110 10 5 4" xfId="47061"/>
    <cellStyle name="Style 110 10 6" xfId="19607"/>
    <cellStyle name="Style 110 10 7" xfId="26025"/>
    <cellStyle name="Style 110 10 8" xfId="41630"/>
    <cellStyle name="Style 110 11" xfId="8259"/>
    <cellStyle name="Style 110 11 2" xfId="9697"/>
    <cellStyle name="Style 110 11 2 2" xfId="13934"/>
    <cellStyle name="Style 110 11 2 2 2" xfId="23897"/>
    <cellStyle name="Style 110 11 2 2 3" xfId="19598"/>
    <cellStyle name="Style 110 11 2 2 4" xfId="35633"/>
    <cellStyle name="Style 110 11 2 2 5" xfId="47484"/>
    <cellStyle name="Style 110 11 2 3" xfId="16671"/>
    <cellStyle name="Style 110 11 2 3 2" xfId="19597"/>
    <cellStyle name="Style 110 11 2 3 3" xfId="22234"/>
    <cellStyle name="Style 110 11 2 3 4" xfId="41774"/>
    <cellStyle name="Style 110 11 2 4" xfId="19599"/>
    <cellStyle name="Style 110 11 2 5" xfId="27676"/>
    <cellStyle name="Style 110 11 2 6" xfId="47888"/>
    <cellStyle name="Style 110 11 3" xfId="11254"/>
    <cellStyle name="Style 110 11 3 2" xfId="23898"/>
    <cellStyle name="Style 110 11 3 3" xfId="19596"/>
    <cellStyle name="Style 110 11 3 4" xfId="38048"/>
    <cellStyle name="Style 110 11 3 5" xfId="42482"/>
    <cellStyle name="Style 110 11 4" xfId="12609"/>
    <cellStyle name="Style 110 11 4 2" xfId="23899"/>
    <cellStyle name="Style 110 11 4 3" xfId="19595"/>
    <cellStyle name="Style 110 11 4 4" xfId="36236"/>
    <cellStyle name="Style 110 11 4 5" xfId="44546"/>
    <cellStyle name="Style 110 11 5" xfId="15441"/>
    <cellStyle name="Style 110 11 5 2" xfId="19594"/>
    <cellStyle name="Style 110 11 5 3" xfId="33461"/>
    <cellStyle name="Style 110 11 5 4" xfId="41539"/>
    <cellStyle name="Style 110 11 6" xfId="19600"/>
    <cellStyle name="Style 110 11 7" xfId="20006"/>
    <cellStyle name="Style 110 11 8" xfId="44971"/>
    <cellStyle name="Style 110 12" xfId="8638"/>
    <cellStyle name="Style 110 12 2" xfId="10074"/>
    <cellStyle name="Style 110 12 2 2" xfId="14311"/>
    <cellStyle name="Style 110 12 2 2 2" xfId="23900"/>
    <cellStyle name="Style 110 12 2 2 3" xfId="19591"/>
    <cellStyle name="Style 110 12 2 2 4" xfId="34204"/>
    <cellStyle name="Style 110 12 2 2 5" xfId="47604"/>
    <cellStyle name="Style 110 12 2 3" xfId="17048"/>
    <cellStyle name="Style 110 12 2 3 2" xfId="19590"/>
    <cellStyle name="Style 110 12 2 3 3" xfId="36628"/>
    <cellStyle name="Style 110 12 2 3 4" xfId="44091"/>
    <cellStyle name="Style 110 12 2 4" xfId="19592"/>
    <cellStyle name="Style 110 12 2 5" xfId="33193"/>
    <cellStyle name="Style 110 12 2 6" xfId="46704"/>
    <cellStyle name="Style 110 12 3" xfId="11631"/>
    <cellStyle name="Style 110 12 3 2" xfId="23901"/>
    <cellStyle name="Style 110 12 3 3" xfId="19589"/>
    <cellStyle name="Style 110 12 3 4" xfId="35458"/>
    <cellStyle name="Style 110 12 3 5" xfId="41523"/>
    <cellStyle name="Style 110 12 4" xfId="12986"/>
    <cellStyle name="Style 110 12 4 2" xfId="23902"/>
    <cellStyle name="Style 110 12 4 3" xfId="19588"/>
    <cellStyle name="Style 110 12 4 4" xfId="34278"/>
    <cellStyle name="Style 110 12 4 5" xfId="43739"/>
    <cellStyle name="Style 110 12 5" xfId="15818"/>
    <cellStyle name="Style 110 12 5 2" xfId="19587"/>
    <cellStyle name="Style 110 12 5 3" xfId="27050"/>
    <cellStyle name="Style 110 12 5 4" xfId="44261"/>
    <cellStyle name="Style 110 12 6" xfId="19593"/>
    <cellStyle name="Style 110 12 7" xfId="34497"/>
    <cellStyle name="Style 110 12 8" xfId="41552"/>
    <cellStyle name="Style 110 13" xfId="8486"/>
    <cellStyle name="Style 110 13 2" xfId="9922"/>
    <cellStyle name="Style 110 13 2 2" xfId="14159"/>
    <cellStyle name="Style 110 13 2 2 2" xfId="23904"/>
    <cellStyle name="Style 110 13 2 2 3" xfId="19584"/>
    <cellStyle name="Style 110 13 2 2 4" xfId="32777"/>
    <cellStyle name="Style 110 13 2 2 5" xfId="47481"/>
    <cellStyle name="Style 110 13 2 3" xfId="16896"/>
    <cellStyle name="Style 110 13 2 3 2" xfId="19583"/>
    <cellStyle name="Style 110 13 2 3 3" xfId="23813"/>
    <cellStyle name="Style 110 13 2 3 4" xfId="40058"/>
    <cellStyle name="Style 110 13 2 4" xfId="19585"/>
    <cellStyle name="Style 110 13 2 5" xfId="35614"/>
    <cellStyle name="Style 110 13 2 6" xfId="46204"/>
    <cellStyle name="Style 110 13 3" xfId="11479"/>
    <cellStyle name="Style 110 13 3 2" xfId="23906"/>
    <cellStyle name="Style 110 13 3 3" xfId="19582"/>
    <cellStyle name="Style 110 13 3 4" xfId="36351"/>
    <cellStyle name="Style 110 13 3 5" xfId="41292"/>
    <cellStyle name="Style 110 13 4" xfId="12834"/>
    <cellStyle name="Style 110 13 4 2" xfId="23907"/>
    <cellStyle name="Style 110 13 4 3" xfId="19581"/>
    <cellStyle name="Style 110 13 4 4" xfId="36121"/>
    <cellStyle name="Style 110 13 4 5" xfId="41783"/>
    <cellStyle name="Style 110 13 5" xfId="15666"/>
    <cellStyle name="Style 110 13 5 2" xfId="19580"/>
    <cellStyle name="Style 110 13 5 3" xfId="28009"/>
    <cellStyle name="Style 110 13 5 4" xfId="44977"/>
    <cellStyle name="Style 110 13 6" xfId="19586"/>
    <cellStyle name="Style 110 13 7" xfId="38705"/>
    <cellStyle name="Style 110 13 8" xfId="41796"/>
    <cellStyle name="Style 110 14" xfId="8613"/>
    <cellStyle name="Style 110 14 2" xfId="10049"/>
    <cellStyle name="Style 110 14 2 2" xfId="14286"/>
    <cellStyle name="Style 110 14 2 2 2" xfId="23909"/>
    <cellStyle name="Style 110 14 2 2 3" xfId="19577"/>
    <cellStyle name="Style 110 14 2 2 4" xfId="33051"/>
    <cellStyle name="Style 110 14 2 2 5" xfId="48329"/>
    <cellStyle name="Style 110 14 2 3" xfId="17023"/>
    <cellStyle name="Style 110 14 2 3 2" xfId="19576"/>
    <cellStyle name="Style 110 14 2 3 3" xfId="36106"/>
    <cellStyle name="Style 110 14 2 3 4" xfId="44442"/>
    <cellStyle name="Style 110 14 2 4" xfId="19578"/>
    <cellStyle name="Style 110 14 2 5" xfId="33126"/>
    <cellStyle name="Style 110 14 2 6" xfId="44567"/>
    <cellStyle name="Style 110 14 3" xfId="11606"/>
    <cellStyle name="Style 110 14 3 2" xfId="23910"/>
    <cellStyle name="Style 110 14 3 3" xfId="19575"/>
    <cellStyle name="Style 110 14 3 4" xfId="35495"/>
    <cellStyle name="Style 110 14 3 5" xfId="46158"/>
    <cellStyle name="Style 110 14 4" xfId="12961"/>
    <cellStyle name="Style 110 14 4 2" xfId="23911"/>
    <cellStyle name="Style 110 14 4 3" xfId="19574"/>
    <cellStyle name="Style 110 14 4 4" xfId="37911"/>
    <cellStyle name="Style 110 14 4 5" xfId="45099"/>
    <cellStyle name="Style 110 14 5" xfId="15793"/>
    <cellStyle name="Style 110 14 5 2" xfId="19573"/>
    <cellStyle name="Style 110 14 5 3" xfId="38857"/>
    <cellStyle name="Style 110 14 5 4" xfId="44186"/>
    <cellStyle name="Style 110 14 6" xfId="19579"/>
    <cellStyle name="Style 110 14 7" xfId="33979"/>
    <cellStyle name="Style 110 14 8" xfId="42538"/>
    <cellStyle name="Style 110 15" xfId="10277"/>
    <cellStyle name="Style 110 15 2" xfId="14514"/>
    <cellStyle name="Style 110 15 2 2" xfId="23913"/>
    <cellStyle name="Style 110 15 2 3" xfId="19571"/>
    <cellStyle name="Style 110 15 2 4" xfId="32477"/>
    <cellStyle name="Style 110 15 2 5" xfId="43757"/>
    <cellStyle name="Style 110 15 3" xfId="17251"/>
    <cellStyle name="Style 110 15 3 2" xfId="19570"/>
    <cellStyle name="Style 110 15 3 3" xfId="32240"/>
    <cellStyle name="Style 110 15 3 4" xfId="42201"/>
    <cellStyle name="Style 110 15 4" xfId="19572"/>
    <cellStyle name="Style 110 15 5" xfId="35907"/>
    <cellStyle name="Style 110 15 6" xfId="46832"/>
    <cellStyle name="Style 110 16" xfId="10404"/>
    <cellStyle name="Style 110 16 2" xfId="23914"/>
    <cellStyle name="Style 110 16 3" xfId="19569"/>
    <cellStyle name="Style 110 16 4" xfId="36484"/>
    <cellStyle name="Style 110 16 5" xfId="46096"/>
    <cellStyle name="Style 110 17" xfId="10418"/>
    <cellStyle name="Style 110 17 2" xfId="23915"/>
    <cellStyle name="Style 110 17 3" xfId="19568"/>
    <cellStyle name="Style 110 17 4" xfId="34245"/>
    <cellStyle name="Style 110 17 5" xfId="42123"/>
    <cellStyle name="Style 110 18" xfId="11844"/>
    <cellStyle name="Style 110 18 2" xfId="23916"/>
    <cellStyle name="Style 110 18 3" xfId="19567"/>
    <cellStyle name="Style 110 18 4" xfId="37522"/>
    <cellStyle name="Style 110 18 5" xfId="41787"/>
    <cellStyle name="Style 110 2" xfId="6838"/>
    <cellStyle name="Style 110 2 2" xfId="10202"/>
    <cellStyle name="Style 110 2 2 2" xfId="11759"/>
    <cellStyle name="Style 110 2 2 2 2" xfId="23917"/>
    <cellStyle name="Style 110 2 2 2 3" xfId="19564"/>
    <cellStyle name="Style 110 2 2 2 4" xfId="35883"/>
    <cellStyle name="Style 110 2 2 2 5" xfId="47684"/>
    <cellStyle name="Style 110 2 2 3" xfId="14439"/>
    <cellStyle name="Style 110 2 2 3 2" xfId="23918"/>
    <cellStyle name="Style 110 2 2 3 3" xfId="19563"/>
    <cellStyle name="Style 110 2 2 3 4" xfId="33243"/>
    <cellStyle name="Style 110 2 2 3 5" xfId="47009"/>
    <cellStyle name="Style 110 2 2 4" xfId="17176"/>
    <cellStyle name="Style 110 2 2 4 2" xfId="19562"/>
    <cellStyle name="Style 110 2 2 4 3" xfId="36111"/>
    <cellStyle name="Style 110 2 2 4 4" xfId="43230"/>
    <cellStyle name="Style 110 2 2 5" xfId="19565"/>
    <cellStyle name="Style 110 2 2 6" xfId="35501"/>
    <cellStyle name="Style 110 2 2 7" xfId="42733"/>
    <cellStyle name="Style 110 2 3" xfId="9179"/>
    <cellStyle name="Style 110 2 3 2" xfId="13434"/>
    <cellStyle name="Style 110 2 3 2 2" xfId="23921"/>
    <cellStyle name="Style 110 2 3 2 3" xfId="19561"/>
    <cellStyle name="Style 110 2 3 2 4" xfId="33060"/>
    <cellStyle name="Style 110 2 3 2 5" xfId="45069"/>
    <cellStyle name="Style 110 2 3 3" xfId="14649"/>
    <cellStyle name="Style 110 2 3 3 2" xfId="23922"/>
    <cellStyle name="Style 110 2 3 3 3" xfId="19560"/>
    <cellStyle name="Style 110 2 3 3 4" xfId="35399"/>
    <cellStyle name="Style 110 2 3 3 5" xfId="46540"/>
    <cellStyle name="Style 110 2 3 4" xfId="23920"/>
    <cellStyle name="Style 110 2 4" xfId="10754"/>
    <cellStyle name="Style 110 2 4 2" xfId="23923"/>
    <cellStyle name="Style 110 2 4 3" xfId="19559"/>
    <cellStyle name="Style 110 2 4 4" xfId="37325"/>
    <cellStyle name="Style 110 2 4 5" xfId="41846"/>
    <cellStyle name="Style 110 2 5" xfId="12109"/>
    <cellStyle name="Style 110 2 5 2" xfId="23924"/>
    <cellStyle name="Style 110 2 5 3" xfId="19558"/>
    <cellStyle name="Style 110 2 5 4" xfId="37046"/>
    <cellStyle name="Style 110 2 5 5" xfId="44121"/>
    <cellStyle name="Style 110 2 6" xfId="14941"/>
    <cellStyle name="Style 110 2 6 2" xfId="19557"/>
    <cellStyle name="Style 110 2 6 3" xfId="34873"/>
    <cellStyle name="Style 110 2 6 4" xfId="40533"/>
    <cellStyle name="Style 110 2 7" xfId="22748"/>
    <cellStyle name="Style 110 2 8" xfId="39560"/>
    <cellStyle name="Style 110 3" xfId="6869"/>
    <cellStyle name="Style 110 3 2" xfId="9210"/>
    <cellStyle name="Style 110 3 2 2" xfId="13465"/>
    <cellStyle name="Style 110 3 2 2 2" xfId="23926"/>
    <cellStyle name="Style 110 3 2 2 3" xfId="19554"/>
    <cellStyle name="Style 110 3 2 2 4" xfId="38375"/>
    <cellStyle name="Style 110 3 2 2 5" xfId="43273"/>
    <cellStyle name="Style 110 3 2 3" xfId="16221"/>
    <cellStyle name="Style 110 3 2 3 2" xfId="19553"/>
    <cellStyle name="Style 110 3 2 3 3" xfId="31891"/>
    <cellStyle name="Style 110 3 2 3 4" xfId="40346"/>
    <cellStyle name="Style 110 3 2 4" xfId="19555"/>
    <cellStyle name="Style 110 3 2 5" xfId="22332"/>
    <cellStyle name="Style 110 3 2 6" xfId="41104"/>
    <cellStyle name="Style 110 3 3" xfId="10785"/>
    <cellStyle name="Style 110 3 3 2" xfId="23927"/>
    <cellStyle name="Style 110 3 3 3" xfId="19552"/>
    <cellStyle name="Style 110 3 3 4" xfId="36496"/>
    <cellStyle name="Style 110 3 3 5" xfId="42710"/>
    <cellStyle name="Style 110 3 4" xfId="12140"/>
    <cellStyle name="Style 110 3 4 2" xfId="23928"/>
    <cellStyle name="Style 110 3 4 3" xfId="19551"/>
    <cellStyle name="Style 110 3 4 4" xfId="37533"/>
    <cellStyle name="Style 110 3 4 5" xfId="47666"/>
    <cellStyle name="Style 110 3 5" xfId="14972"/>
    <cellStyle name="Style 110 3 5 2" xfId="19550"/>
    <cellStyle name="Style 110 3 5 3" xfId="37634"/>
    <cellStyle name="Style 110 3 5 4" xfId="42561"/>
    <cellStyle name="Style 110 3 6" xfId="19556"/>
    <cellStyle name="Style 110 3 7" xfId="21680"/>
    <cellStyle name="Style 110 3 8" xfId="40978"/>
    <cellStyle name="Style 110 4" xfId="6825"/>
    <cellStyle name="Style 110 4 2" xfId="9166"/>
    <cellStyle name="Style 110 4 2 2" xfId="13421"/>
    <cellStyle name="Style 110 4 2 2 2" xfId="23929"/>
    <cellStyle name="Style 110 4 2 2 3" xfId="19547"/>
    <cellStyle name="Style 110 4 2 2 4" xfId="36948"/>
    <cellStyle name="Style 110 4 2 2 5" xfId="45356"/>
    <cellStyle name="Style 110 4 2 3" xfId="16181"/>
    <cellStyle name="Style 110 4 2 3 2" xfId="19546"/>
    <cellStyle name="Style 110 4 2 3 3" xfId="23671"/>
    <cellStyle name="Style 110 4 2 3 4" xfId="47120"/>
    <cellStyle name="Style 110 4 2 4" xfId="19548"/>
    <cellStyle name="Style 110 4 2 5" xfId="22582"/>
    <cellStyle name="Style 110 4 2 6" xfId="40969"/>
    <cellStyle name="Style 110 4 3" xfId="10741"/>
    <cellStyle name="Style 110 4 3 2" xfId="23930"/>
    <cellStyle name="Style 110 4 3 3" xfId="19545"/>
    <cellStyle name="Style 110 4 3 4" xfId="32757"/>
    <cellStyle name="Style 110 4 3 5" xfId="46173"/>
    <cellStyle name="Style 110 4 4" xfId="12096"/>
    <cellStyle name="Style 110 4 4 2" xfId="23931"/>
    <cellStyle name="Style 110 4 4 3" xfId="19544"/>
    <cellStyle name="Style 110 4 4 4" xfId="36745"/>
    <cellStyle name="Style 110 4 4 5" xfId="47770"/>
    <cellStyle name="Style 110 4 5" xfId="14928"/>
    <cellStyle name="Style 110 4 5 2" xfId="19543"/>
    <cellStyle name="Style 110 4 5 3" xfId="34576"/>
    <cellStyle name="Style 110 4 5 4" xfId="45559"/>
    <cellStyle name="Style 110 4 6" xfId="19549"/>
    <cellStyle name="Style 110 4 7" xfId="23908"/>
    <cellStyle name="Style 110 4 8" xfId="39724"/>
    <cellStyle name="Style 110 5" xfId="6923"/>
    <cellStyle name="Style 110 5 2" xfId="9264"/>
    <cellStyle name="Style 110 5 2 2" xfId="13519"/>
    <cellStyle name="Style 110 5 2 2 2" xfId="23932"/>
    <cellStyle name="Style 110 5 2 2 3" xfId="19540"/>
    <cellStyle name="Style 110 5 2 2 4" xfId="37782"/>
    <cellStyle name="Style 110 5 2 2 5" xfId="46401"/>
    <cellStyle name="Style 110 5 2 3" xfId="16269"/>
    <cellStyle name="Style 110 5 2 3 2" xfId="19539"/>
    <cellStyle name="Style 110 5 2 3 3" xfId="32050"/>
    <cellStyle name="Style 110 5 2 3 4" xfId="43200"/>
    <cellStyle name="Style 110 5 2 4" xfId="19541"/>
    <cellStyle name="Style 110 5 2 5" xfId="32265"/>
    <cellStyle name="Style 110 5 2 6" xfId="39657"/>
    <cellStyle name="Style 110 5 3" xfId="10839"/>
    <cellStyle name="Style 110 5 3 2" xfId="23934"/>
    <cellStyle name="Style 110 5 3 3" xfId="19538"/>
    <cellStyle name="Style 110 5 3 4" xfId="38564"/>
    <cellStyle name="Style 110 5 3 5" xfId="45408"/>
    <cellStyle name="Style 110 5 4" xfId="12194"/>
    <cellStyle name="Style 110 5 4 2" xfId="23935"/>
    <cellStyle name="Style 110 5 4 3" xfId="19537"/>
    <cellStyle name="Style 110 5 4 4" xfId="34970"/>
    <cellStyle name="Style 110 5 4 5" xfId="45281"/>
    <cellStyle name="Style 110 5 5" xfId="15026"/>
    <cellStyle name="Style 110 5 5 2" xfId="19536"/>
    <cellStyle name="Style 110 5 5 3" xfId="36435"/>
    <cellStyle name="Style 110 5 5 4" xfId="43312"/>
    <cellStyle name="Style 110 5 6" xfId="19542"/>
    <cellStyle name="Style 110 5 7" xfId="22362"/>
    <cellStyle name="Style 110 5 8" xfId="39752"/>
    <cellStyle name="Style 110 6" xfId="6918"/>
    <cellStyle name="Style 110 6 2" xfId="9259"/>
    <cellStyle name="Style 110 6 2 2" xfId="13514"/>
    <cellStyle name="Style 110 6 2 2 2" xfId="23937"/>
    <cellStyle name="Style 110 6 2 2 3" xfId="19533"/>
    <cellStyle name="Style 110 6 2 2 4" xfId="33542"/>
    <cellStyle name="Style 110 6 2 2 5" xfId="42720"/>
    <cellStyle name="Style 110 6 2 3" xfId="16264"/>
    <cellStyle name="Style 110 6 2 3 2" xfId="19532"/>
    <cellStyle name="Style 110 6 2 3 3" xfId="22128"/>
    <cellStyle name="Style 110 6 2 3 4" xfId="46051"/>
    <cellStyle name="Style 110 6 2 4" xfId="19534"/>
    <cellStyle name="Style 110 6 2 5" xfId="22612"/>
    <cellStyle name="Style 110 6 2 6" xfId="47168"/>
    <cellStyle name="Style 110 6 3" xfId="10834"/>
    <cellStyle name="Style 110 6 3 2" xfId="23938"/>
    <cellStyle name="Style 110 6 3 3" xfId="19531"/>
    <cellStyle name="Style 110 6 3 4" xfId="34134"/>
    <cellStyle name="Style 110 6 3 5" xfId="45083"/>
    <cellStyle name="Style 110 6 4" xfId="12189"/>
    <cellStyle name="Style 110 6 4 2" xfId="23939"/>
    <cellStyle name="Style 110 6 4 3" xfId="19530"/>
    <cellStyle name="Style 110 6 4 4" xfId="38512"/>
    <cellStyle name="Style 110 6 4 5" xfId="42365"/>
    <cellStyle name="Style 110 6 5" xfId="15021"/>
    <cellStyle name="Style 110 6 5 2" xfId="19529"/>
    <cellStyle name="Style 110 6 5 3" xfId="35375"/>
    <cellStyle name="Style 110 6 5 4" xfId="46303"/>
    <cellStyle name="Style 110 6 6" xfId="19535"/>
    <cellStyle name="Style 110 6 7" xfId="31866"/>
    <cellStyle name="Style 110 6 8" xfId="39001"/>
    <cellStyle name="Style 110 7" xfId="6685"/>
    <cellStyle name="Style 110 7 2" xfId="9026"/>
    <cellStyle name="Style 110 7 2 2" xfId="13281"/>
    <cellStyle name="Style 110 7 2 2 2" xfId="23940"/>
    <cellStyle name="Style 110 7 2 2 3" xfId="19526"/>
    <cellStyle name="Style 110 7 2 2 4" xfId="33369"/>
    <cellStyle name="Style 110 7 2 2 5" xfId="47356"/>
    <cellStyle name="Style 110 7 2 3" xfId="16065"/>
    <cellStyle name="Style 110 7 2 3 2" xfId="19525"/>
    <cellStyle name="Style 110 7 2 3 3" xfId="26671"/>
    <cellStyle name="Style 110 7 2 3 4" xfId="39030"/>
    <cellStyle name="Style 110 7 2 4" xfId="19527"/>
    <cellStyle name="Style 110 7 2 5" xfId="22759"/>
    <cellStyle name="Style 110 7 2 6" xfId="39163"/>
    <cellStyle name="Style 110 7 3" xfId="10601"/>
    <cellStyle name="Style 110 7 3 2" xfId="23942"/>
    <cellStyle name="Style 110 7 3 3" xfId="19524"/>
    <cellStyle name="Style 110 7 3 4" xfId="37123"/>
    <cellStyle name="Style 110 7 3 5" xfId="40556"/>
    <cellStyle name="Style 110 7 4" xfId="11956"/>
    <cellStyle name="Style 110 7 4 2" xfId="23943"/>
    <cellStyle name="Style 110 7 4 3" xfId="19523"/>
    <cellStyle name="Style 110 7 4 4" xfId="33099"/>
    <cellStyle name="Style 110 7 4 5" xfId="46731"/>
    <cellStyle name="Style 110 7 5" xfId="14788"/>
    <cellStyle name="Style 110 7 5 2" xfId="19522"/>
    <cellStyle name="Style 110 7 5 3" xfId="37837"/>
    <cellStyle name="Style 110 7 5 4" xfId="38898"/>
    <cellStyle name="Style 110 7 6" xfId="19528"/>
    <cellStyle name="Style 110 7 7" xfId="22355"/>
    <cellStyle name="Style 110 7 8" xfId="39028"/>
    <cellStyle name="Style 110 8" xfId="7129"/>
    <cellStyle name="Style 110 8 2" xfId="9470"/>
    <cellStyle name="Style 110 8 2 2" xfId="13725"/>
    <cellStyle name="Style 110 8 2 2 2" xfId="23944"/>
    <cellStyle name="Style 110 8 2 2 3" xfId="19519"/>
    <cellStyle name="Style 110 8 2 2 4" xfId="36273"/>
    <cellStyle name="Style 110 8 2 2 5" xfId="47334"/>
    <cellStyle name="Style 110 8 2 3" xfId="16462"/>
    <cellStyle name="Style 110 8 2 3 2" xfId="19518"/>
    <cellStyle name="Style 110 8 2 3 3" xfId="31896"/>
    <cellStyle name="Style 110 8 2 3 4" xfId="39360"/>
    <cellStyle name="Style 110 8 2 4" xfId="19520"/>
    <cellStyle name="Style 110 8 2 5" xfId="27540"/>
    <cellStyle name="Style 110 8 2 6" xfId="44385"/>
    <cellStyle name="Style 110 8 3" xfId="11045"/>
    <cellStyle name="Style 110 8 3 2" xfId="23945"/>
    <cellStyle name="Style 110 8 3 3" xfId="19517"/>
    <cellStyle name="Style 110 8 3 4" xfId="33164"/>
    <cellStyle name="Style 110 8 3 5" xfId="41414"/>
    <cellStyle name="Style 110 8 4" xfId="12400"/>
    <cellStyle name="Style 110 8 4 2" xfId="23946"/>
    <cellStyle name="Style 110 8 4 3" xfId="19516"/>
    <cellStyle name="Style 110 8 4 4" xfId="37554"/>
    <cellStyle name="Style 110 8 4 5" xfId="45740"/>
    <cellStyle name="Style 110 8 5" xfId="15232"/>
    <cellStyle name="Style 110 8 5 2" xfId="19515"/>
    <cellStyle name="Style 110 8 5 3" xfId="37338"/>
    <cellStyle name="Style 110 8 5 4" xfId="47982"/>
    <cellStyle name="Style 110 8 6" xfId="19521"/>
    <cellStyle name="Style 110 8 7" xfId="23788"/>
    <cellStyle name="Style 110 8 8" xfId="40066"/>
    <cellStyle name="Style 110 9" xfId="8402"/>
    <cellStyle name="Style 110 9 2" xfId="9840"/>
    <cellStyle name="Style 110 9 2 2" xfId="14077"/>
    <cellStyle name="Style 110 9 2 2 2" xfId="23947"/>
    <cellStyle name="Style 110 9 2 2 3" xfId="19512"/>
    <cellStyle name="Style 110 9 2 2 4" xfId="35992"/>
    <cellStyle name="Style 110 9 2 2 5" xfId="45196"/>
    <cellStyle name="Style 110 9 2 3" xfId="16814"/>
    <cellStyle name="Style 110 9 2 3 2" xfId="19511"/>
    <cellStyle name="Style 110 9 2 3 3" xfId="32311"/>
    <cellStyle name="Style 110 9 2 3 4" xfId="39176"/>
    <cellStyle name="Style 110 9 2 4" xfId="19513"/>
    <cellStyle name="Style 110 9 2 5" xfId="26318"/>
    <cellStyle name="Style 110 9 2 6" xfId="46360"/>
    <cellStyle name="Style 110 9 3" xfId="11397"/>
    <cellStyle name="Style 110 9 3 2" xfId="23948"/>
    <cellStyle name="Style 110 9 3 3" xfId="19510"/>
    <cellStyle name="Style 110 9 3 4" xfId="37964"/>
    <cellStyle name="Style 110 9 3 5" xfId="44887"/>
    <cellStyle name="Style 110 9 4" xfId="12752"/>
    <cellStyle name="Style 110 9 4 2" xfId="23949"/>
    <cellStyle name="Style 110 9 4 3" xfId="19509"/>
    <cellStyle name="Style 110 9 4 4" xfId="37770"/>
    <cellStyle name="Style 110 9 4 5" xfId="42916"/>
    <cellStyle name="Style 110 9 5" xfId="15584"/>
    <cellStyle name="Style 110 9 5 2" xfId="19508"/>
    <cellStyle name="Style 110 9 5 3" xfId="36661"/>
    <cellStyle name="Style 110 9 5 4" xfId="46960"/>
    <cellStyle name="Style 110 9 6" xfId="19514"/>
    <cellStyle name="Style 110 9 7" xfId="35531"/>
    <cellStyle name="Style 110 9 8" xfId="41368"/>
    <cellStyle name="Style 111" xfId="134"/>
    <cellStyle name="Style 111 10" xfId="8263"/>
    <cellStyle name="Style 111 10 2" xfId="9701"/>
    <cellStyle name="Style 111 10 2 2" xfId="13938"/>
    <cellStyle name="Style 111 10 2 2 2" xfId="23951"/>
    <cellStyle name="Style 111 10 2 2 3" xfId="19504"/>
    <cellStyle name="Style 111 10 2 2 4" xfId="35379"/>
    <cellStyle name="Style 111 10 2 2 5" xfId="42875"/>
    <cellStyle name="Style 111 10 2 3" xfId="16675"/>
    <cellStyle name="Style 111 10 2 3 2" xfId="19503"/>
    <cellStyle name="Style 111 10 2 3 3" xfId="22932"/>
    <cellStyle name="Style 111 10 2 3 4" xfId="41132"/>
    <cellStyle name="Style 111 10 2 4" xfId="19505"/>
    <cellStyle name="Style 111 10 2 5" xfId="37582"/>
    <cellStyle name="Style 111 10 2 6" xfId="48062"/>
    <cellStyle name="Style 111 10 3" xfId="11258"/>
    <cellStyle name="Style 111 10 3 2" xfId="23952"/>
    <cellStyle name="Style 111 10 3 3" xfId="19502"/>
    <cellStyle name="Style 111 10 3 4" xfId="37526"/>
    <cellStyle name="Style 111 10 3 5" xfId="44183"/>
    <cellStyle name="Style 111 10 4" xfId="12613"/>
    <cellStyle name="Style 111 10 4 2" xfId="23953"/>
    <cellStyle name="Style 111 10 4 3" xfId="19501"/>
    <cellStyle name="Style 111 10 4 4" xfId="35715"/>
    <cellStyle name="Style 111 10 4 5" xfId="47504"/>
    <cellStyle name="Style 111 10 5" xfId="15445"/>
    <cellStyle name="Style 111 10 5 2" xfId="19500"/>
    <cellStyle name="Style 111 10 5 3" xfId="32940"/>
    <cellStyle name="Style 111 10 5 4" xfId="46435"/>
    <cellStyle name="Style 111 10 6" xfId="19506"/>
    <cellStyle name="Style 111 10 7" xfId="21848"/>
    <cellStyle name="Style 111 10 8" xfId="39514"/>
    <cellStyle name="Style 111 11" xfId="8261"/>
    <cellStyle name="Style 111 11 2" xfId="9699"/>
    <cellStyle name="Style 111 11 2 2" xfId="13936"/>
    <cellStyle name="Style 111 11 2 2 2" xfId="23954"/>
    <cellStyle name="Style 111 11 2 2 3" xfId="19497"/>
    <cellStyle name="Style 111 11 2 2 4" xfId="38277"/>
    <cellStyle name="Style 111 11 2 2 5" xfId="45726"/>
    <cellStyle name="Style 111 11 2 3" xfId="16673"/>
    <cellStyle name="Style 111 11 2 3 2" xfId="19496"/>
    <cellStyle name="Style 111 11 2 3 3" xfId="32377"/>
    <cellStyle name="Style 111 11 2 3 4" xfId="43526"/>
    <cellStyle name="Style 111 11 2 4" xfId="19498"/>
    <cellStyle name="Style 111 11 2 5" xfId="32821"/>
    <cellStyle name="Style 111 11 2 6" xfId="43478"/>
    <cellStyle name="Style 111 11 3" xfId="11256"/>
    <cellStyle name="Style 111 11 3 2" xfId="23955"/>
    <cellStyle name="Style 111 11 3 3" xfId="19495"/>
    <cellStyle name="Style 111 11 3 4" xfId="32765"/>
    <cellStyle name="Style 111 11 3 5" xfId="40390"/>
    <cellStyle name="Style 111 11 4" xfId="12611"/>
    <cellStyle name="Style 111 11 4 2" xfId="23956"/>
    <cellStyle name="Style 111 11 4 3" xfId="19494"/>
    <cellStyle name="Style 111 11 4 4" xfId="34133"/>
    <cellStyle name="Style 111 11 4 5" xfId="41612"/>
    <cellStyle name="Style 111 11 5" xfId="15443"/>
    <cellStyle name="Style 111 11 5 2" xfId="19493"/>
    <cellStyle name="Style 111 11 5 3" xfId="38223"/>
    <cellStyle name="Style 111 11 5 4" xfId="41925"/>
    <cellStyle name="Style 111 11 6" xfId="19499"/>
    <cellStyle name="Style 111 11 7" xfId="25511"/>
    <cellStyle name="Style 111 11 8" xfId="41080"/>
    <cellStyle name="Style 111 12" xfId="8523"/>
    <cellStyle name="Style 111 12 2" xfId="9959"/>
    <cellStyle name="Style 111 12 2 2" xfId="14196"/>
    <cellStyle name="Style 111 12 2 2 2" xfId="23958"/>
    <cellStyle name="Style 111 12 2 2 3" xfId="19490"/>
    <cellStyle name="Style 111 12 2 2 4" xfId="35872"/>
    <cellStyle name="Style 111 12 2 2 5" xfId="46437"/>
    <cellStyle name="Style 111 12 2 3" xfId="16933"/>
    <cellStyle name="Style 111 12 2 3 2" xfId="19489"/>
    <cellStyle name="Style 111 12 2 3 3" xfId="38729"/>
    <cellStyle name="Style 111 12 2 3 4" xfId="41139"/>
    <cellStyle name="Style 111 12 2 4" xfId="19491"/>
    <cellStyle name="Style 111 12 2 5" xfId="32883"/>
    <cellStyle name="Style 111 12 2 6" xfId="41329"/>
    <cellStyle name="Style 111 12 3" xfId="11516"/>
    <cellStyle name="Style 111 12 3 2" xfId="23959"/>
    <cellStyle name="Style 111 12 3 3" xfId="19488"/>
    <cellStyle name="Style 111 12 3 4" xfId="34125"/>
    <cellStyle name="Style 111 12 3 5" xfId="45097"/>
    <cellStyle name="Style 111 12 4" xfId="12871"/>
    <cellStyle name="Style 111 12 4 2" xfId="23960"/>
    <cellStyle name="Style 111 12 4 3" xfId="19487"/>
    <cellStyle name="Style 111 12 4 4" xfId="33390"/>
    <cellStyle name="Style 111 12 4 5" xfId="48398"/>
    <cellStyle name="Style 111 12 5" xfId="15703"/>
    <cellStyle name="Style 111 12 5 2" xfId="19486"/>
    <cellStyle name="Style 111 12 5 3" xfId="28052"/>
    <cellStyle name="Style 111 12 5 4" xfId="48365"/>
    <cellStyle name="Style 111 12 6" xfId="19492"/>
    <cellStyle name="Style 111 12 7" xfId="27243"/>
    <cellStyle name="Style 111 12 8" xfId="41428"/>
    <cellStyle name="Style 111 13" xfId="8563"/>
    <cellStyle name="Style 111 13 2" xfId="9999"/>
    <cellStyle name="Style 111 13 2 2" xfId="14236"/>
    <cellStyle name="Style 111 13 2 2 2" xfId="23961"/>
    <cellStyle name="Style 111 13 2 2 3" xfId="19483"/>
    <cellStyle name="Style 111 13 2 2 4" xfId="33846"/>
    <cellStyle name="Style 111 13 2 2 5" xfId="47232"/>
    <cellStyle name="Style 111 13 2 3" xfId="16973"/>
    <cellStyle name="Style 111 13 2 3 2" xfId="19482"/>
    <cellStyle name="Style 111 13 2 3 3" xfId="38202"/>
    <cellStyle name="Style 111 13 2 3 4" xfId="47106"/>
    <cellStyle name="Style 111 13 2 4" xfId="19484"/>
    <cellStyle name="Style 111 13 2 5" xfId="36681"/>
    <cellStyle name="Style 111 13 2 6" xfId="45042"/>
    <cellStyle name="Style 111 13 3" xfId="11556"/>
    <cellStyle name="Style 111 13 3 2" xfId="23962"/>
    <cellStyle name="Style 111 13 3 3" xfId="19481"/>
    <cellStyle name="Style 111 13 3 4" xfId="38584"/>
    <cellStyle name="Style 111 13 3 5" xfId="46576"/>
    <cellStyle name="Style 111 13 4" xfId="12911"/>
    <cellStyle name="Style 111 13 4 2" xfId="23963"/>
    <cellStyle name="Style 111 13 4 3" xfId="19480"/>
    <cellStyle name="Style 111 13 4 4" xfId="35828"/>
    <cellStyle name="Style 111 13 4 5" xfId="48135"/>
    <cellStyle name="Style 111 13 5" xfId="15743"/>
    <cellStyle name="Style 111 13 5 2" xfId="19479"/>
    <cellStyle name="Style 111 13 5 3" xfId="34005"/>
    <cellStyle name="Style 111 13 5 4" xfId="40015"/>
    <cellStyle name="Style 111 13 6" xfId="19485"/>
    <cellStyle name="Style 111 13 7" xfId="27311"/>
    <cellStyle name="Style 111 13 8" xfId="48370"/>
    <cellStyle name="Style 111 14" xfId="8552"/>
    <cellStyle name="Style 111 14 2" xfId="9988"/>
    <cellStyle name="Style 111 14 2 2" xfId="14225"/>
    <cellStyle name="Style 111 14 2 2 2" xfId="23965"/>
    <cellStyle name="Style 111 14 2 2 3" xfId="19476"/>
    <cellStyle name="Style 111 14 2 2 4" xfId="36805"/>
    <cellStyle name="Style 111 14 2 2 5" xfId="40459"/>
    <cellStyle name="Style 111 14 2 3" xfId="16962"/>
    <cellStyle name="Style 111 14 2 3 2" xfId="19475"/>
    <cellStyle name="Style 111 14 2 3 3" xfId="38224"/>
    <cellStyle name="Style 111 14 2 3 4" xfId="44924"/>
    <cellStyle name="Style 111 14 2 4" xfId="19477"/>
    <cellStyle name="Style 111 14 2 5" xfId="36885"/>
    <cellStyle name="Style 111 14 2 6" xfId="44942"/>
    <cellStyle name="Style 111 14 3" xfId="11545"/>
    <cellStyle name="Style 111 14 3 2" xfId="23966"/>
    <cellStyle name="Style 111 14 3 3" xfId="19474"/>
    <cellStyle name="Style 111 14 3 4" xfId="35401"/>
    <cellStyle name="Style 111 14 3 5" xfId="42050"/>
    <cellStyle name="Style 111 14 4" xfId="12900"/>
    <cellStyle name="Style 111 14 4 2" xfId="23967"/>
    <cellStyle name="Style 111 14 4 3" xfId="19473"/>
    <cellStyle name="Style 111 14 4 4" xfId="37562"/>
    <cellStyle name="Style 111 14 4 5" xfId="48112"/>
    <cellStyle name="Style 111 14 5" xfId="15732"/>
    <cellStyle name="Style 111 14 5 2" xfId="19472"/>
    <cellStyle name="Style 111 14 5 3" xfId="32406"/>
    <cellStyle name="Style 111 14 5 4" xfId="42341"/>
    <cellStyle name="Style 111 14 6" xfId="19478"/>
    <cellStyle name="Style 111 14 7" xfId="27297"/>
    <cellStyle name="Style 111 14 8" xfId="42802"/>
    <cellStyle name="Style 111 15" xfId="10292"/>
    <cellStyle name="Style 111 15 2" xfId="14529"/>
    <cellStyle name="Style 111 15 2 2" xfId="23968"/>
    <cellStyle name="Style 111 15 2 3" xfId="19470"/>
    <cellStyle name="Style 111 15 2 4" xfId="37529"/>
    <cellStyle name="Style 111 15 2 5" xfId="42119"/>
    <cellStyle name="Style 111 15 3" xfId="17266"/>
    <cellStyle name="Style 111 15 3 2" xfId="19469"/>
    <cellStyle name="Style 111 15 3 3" xfId="33972"/>
    <cellStyle name="Style 111 15 3 4" xfId="46295"/>
    <cellStyle name="Style 111 15 4" xfId="19471"/>
    <cellStyle name="Style 111 15 5" xfId="35466"/>
    <cellStyle name="Style 111 15 6" xfId="42523"/>
    <cellStyle name="Style 111 16" xfId="10403"/>
    <cellStyle name="Style 111 16 2" xfId="23969"/>
    <cellStyle name="Style 111 16 3" xfId="19468"/>
    <cellStyle name="Style 111 16 4" xfId="33320"/>
    <cellStyle name="Style 111 16 5" xfId="40642"/>
    <cellStyle name="Style 111 17" xfId="10439"/>
    <cellStyle name="Style 111 17 2" xfId="23970"/>
    <cellStyle name="Style 111 17 3" xfId="19467"/>
    <cellStyle name="Style 111 17 4" xfId="33252"/>
    <cellStyle name="Style 111 17 5" xfId="42677"/>
    <cellStyle name="Style 111 18" xfId="11843"/>
    <cellStyle name="Style 111 18 2" xfId="23971"/>
    <cellStyle name="Style 111 18 3" xfId="19466"/>
    <cellStyle name="Style 111 18 4" xfId="35924"/>
    <cellStyle name="Style 111 18 5" xfId="41276"/>
    <cellStyle name="Style 111 2" xfId="6706"/>
    <cellStyle name="Style 111 2 2" xfId="10178"/>
    <cellStyle name="Style 111 2 2 2" xfId="11735"/>
    <cellStyle name="Style 111 2 2 2 2" xfId="23973"/>
    <cellStyle name="Style 111 2 2 2 3" xfId="19463"/>
    <cellStyle name="Style 111 2 2 2 4" xfId="35816"/>
    <cellStyle name="Style 111 2 2 2 5" xfId="43688"/>
    <cellStyle name="Style 111 2 2 3" xfId="14415"/>
    <cellStyle name="Style 111 2 2 3 2" xfId="23974"/>
    <cellStyle name="Style 111 2 2 3 3" xfId="19462"/>
    <cellStyle name="Style 111 2 2 3 4" xfId="33176"/>
    <cellStyle name="Style 111 2 2 3 5" xfId="44046"/>
    <cellStyle name="Style 111 2 2 4" xfId="17152"/>
    <cellStyle name="Style 111 2 2 4 2" xfId="19461"/>
    <cellStyle name="Style 111 2 2 4 3" xfId="35029"/>
    <cellStyle name="Style 111 2 2 4 4" xfId="40767"/>
    <cellStyle name="Style 111 2 2 5" xfId="19464"/>
    <cellStyle name="Style 111 2 2 6" xfId="33757"/>
    <cellStyle name="Style 111 2 2 7" xfId="45463"/>
    <cellStyle name="Style 111 2 3" xfId="9047"/>
    <cellStyle name="Style 111 2 3 2" xfId="13302"/>
    <cellStyle name="Style 111 2 3 2 2" xfId="23976"/>
    <cellStyle name="Style 111 2 3 2 3" xfId="19459"/>
    <cellStyle name="Style 111 2 3 2 4" xfId="36986"/>
    <cellStyle name="Style 111 2 3 2 5" xfId="43734"/>
    <cellStyle name="Style 111 2 3 3" xfId="14625"/>
    <cellStyle name="Style 111 2 3 3 2" xfId="23977"/>
    <cellStyle name="Style 111 2 3 3 3" xfId="19458"/>
    <cellStyle name="Style 111 2 3 3 4" xfId="38553"/>
    <cellStyle name="Style 111 2 3 3 5" xfId="44092"/>
    <cellStyle name="Style 111 2 3 4" xfId="23975"/>
    <cellStyle name="Style 111 2 4" xfId="10622"/>
    <cellStyle name="Style 111 2 4 2" xfId="23978"/>
    <cellStyle name="Style 111 2 4 3" xfId="19457"/>
    <cellStyle name="Style 111 2 4 4" xfId="27844"/>
    <cellStyle name="Style 111 2 4 5" xfId="46254"/>
    <cellStyle name="Style 111 2 5" xfId="11977"/>
    <cellStyle name="Style 111 2 5 2" xfId="23979"/>
    <cellStyle name="Style 111 2 5 3" xfId="19456"/>
    <cellStyle name="Style 111 2 5 4" xfId="33688"/>
    <cellStyle name="Style 111 2 5 5" xfId="47652"/>
    <cellStyle name="Style 111 2 6" xfId="14809"/>
    <cellStyle name="Style 111 2 6 2" xfId="19455"/>
    <cellStyle name="Style 111 2 6 3" xfId="34686"/>
    <cellStyle name="Style 111 2 6 4" xfId="47958"/>
    <cellStyle name="Style 111 2 7" xfId="21740"/>
    <cellStyle name="Style 111 2 8" xfId="39860"/>
    <cellStyle name="Style 111 3" xfId="6698"/>
    <cellStyle name="Style 111 3 2" xfId="9039"/>
    <cellStyle name="Style 111 3 2 2" xfId="13294"/>
    <cellStyle name="Style 111 3 2 2 2" xfId="23980"/>
    <cellStyle name="Style 111 3 2 2 3" xfId="19452"/>
    <cellStyle name="Style 111 3 2 2 4" xfId="37859"/>
    <cellStyle name="Style 111 3 2 2 5" xfId="41365"/>
    <cellStyle name="Style 111 3 2 3" xfId="16078"/>
    <cellStyle name="Style 111 3 2 3 2" xfId="19451"/>
    <cellStyle name="Style 111 3 2 3 3" xfId="25164"/>
    <cellStyle name="Style 111 3 2 3 4" xfId="39250"/>
    <cellStyle name="Style 111 3 2 4" xfId="19453"/>
    <cellStyle name="Style 111 3 2 5" xfId="31942"/>
    <cellStyle name="Style 111 3 2 6" xfId="41029"/>
    <cellStyle name="Style 111 3 3" xfId="10614"/>
    <cellStyle name="Style 111 3 3 2" xfId="23981"/>
    <cellStyle name="Style 111 3 3 3" xfId="19450"/>
    <cellStyle name="Style 111 3 3 4" xfId="36080"/>
    <cellStyle name="Style 111 3 3 5" xfId="48159"/>
    <cellStyle name="Style 111 3 4" xfId="11969"/>
    <cellStyle name="Style 111 3 4 2" xfId="23982"/>
    <cellStyle name="Style 111 3 4 3" xfId="19449"/>
    <cellStyle name="Style 111 3 4 4" xfId="36466"/>
    <cellStyle name="Style 111 3 4 5" xfId="44651"/>
    <cellStyle name="Style 111 3 5" xfId="14801"/>
    <cellStyle name="Style 111 3 5 2" xfId="19448"/>
    <cellStyle name="Style 111 3 5 3" xfId="38137"/>
    <cellStyle name="Style 111 3 5 4" xfId="46220"/>
    <cellStyle name="Style 111 3 6" xfId="19454"/>
    <cellStyle name="Style 111 3 7" xfId="32400"/>
    <cellStyle name="Style 111 3 8" xfId="43953"/>
    <cellStyle name="Style 111 4" xfId="6848"/>
    <cellStyle name="Style 111 4 2" xfId="9189"/>
    <cellStyle name="Style 111 4 2 2" xfId="13444"/>
    <cellStyle name="Style 111 4 2 2 2" xfId="23985"/>
    <cellStyle name="Style 111 4 2 2 3" xfId="19445"/>
    <cellStyle name="Style 111 4 2 2 4" xfId="33882"/>
    <cellStyle name="Style 111 4 2 2 5" xfId="43225"/>
    <cellStyle name="Style 111 4 2 3" xfId="16200"/>
    <cellStyle name="Style 111 4 2 3 2" xfId="19444"/>
    <cellStyle name="Style 111 4 2 3 3" xfId="31904"/>
    <cellStyle name="Style 111 4 2 3 4" xfId="39299"/>
    <cellStyle name="Style 111 4 2 4" xfId="19446"/>
    <cellStyle name="Style 111 4 2 5" xfId="25303"/>
    <cellStyle name="Style 111 4 2 6" xfId="43849"/>
    <cellStyle name="Style 111 4 3" xfId="10764"/>
    <cellStyle name="Style 111 4 3 2" xfId="23986"/>
    <cellStyle name="Style 111 4 3 3" xfId="19443"/>
    <cellStyle name="Style 111 4 3 4" xfId="34461"/>
    <cellStyle name="Style 111 4 3 5" xfId="48279"/>
    <cellStyle name="Style 111 4 4" xfId="12119"/>
    <cellStyle name="Style 111 4 4 2" xfId="23987"/>
    <cellStyle name="Style 111 4 4 3" xfId="19442"/>
    <cellStyle name="Style 111 4 4 4" xfId="33611"/>
    <cellStyle name="Style 111 4 4 5" xfId="45727"/>
    <cellStyle name="Style 111 4 5" xfId="14951"/>
    <cellStyle name="Style 111 4 5 2" xfId="19441"/>
    <cellStyle name="Style 111 4 5 3" xfId="36771"/>
    <cellStyle name="Style 111 4 5 4" xfId="41243"/>
    <cellStyle name="Style 111 4 6" xfId="19447"/>
    <cellStyle name="Style 111 4 7" xfId="24528"/>
    <cellStyle name="Style 111 4 8" xfId="40006"/>
    <cellStyle name="Style 111 5" xfId="7021"/>
    <cellStyle name="Style 111 5 2" xfId="9362"/>
    <cellStyle name="Style 111 5 2 2" xfId="13617"/>
    <cellStyle name="Style 111 5 2 2 2" xfId="23988"/>
    <cellStyle name="Style 111 5 2 2 3" xfId="19438"/>
    <cellStyle name="Style 111 5 2 2 4" xfId="37106"/>
    <cellStyle name="Style 111 5 2 2 5" xfId="42759"/>
    <cellStyle name="Style 111 5 2 3" xfId="16354"/>
    <cellStyle name="Style 111 5 2 3 2" xfId="19437"/>
    <cellStyle name="Style 111 5 2 3 3" xfId="22290"/>
    <cellStyle name="Style 111 5 2 3 4" xfId="39049"/>
    <cellStyle name="Style 111 5 2 4" xfId="19439"/>
    <cellStyle name="Style 111 5 2 5" xfId="35536"/>
    <cellStyle name="Style 111 5 2 6" xfId="45598"/>
    <cellStyle name="Style 111 5 3" xfId="10937"/>
    <cellStyle name="Style 111 5 3 2" xfId="23989"/>
    <cellStyle name="Style 111 5 3 3" xfId="19436"/>
    <cellStyle name="Style 111 5 3 4" xfId="34730"/>
    <cellStyle name="Style 111 5 3 5" xfId="42918"/>
    <cellStyle name="Style 111 5 4" xfId="12292"/>
    <cellStyle name="Style 111 5 4 2" xfId="23990"/>
    <cellStyle name="Style 111 5 4 3" xfId="19435"/>
    <cellStyle name="Style 111 5 4 4" xfId="37679"/>
    <cellStyle name="Style 111 5 4 5" xfId="41173"/>
    <cellStyle name="Style 111 5 5" xfId="15124"/>
    <cellStyle name="Style 111 5 5 2" xfId="19434"/>
    <cellStyle name="Style 111 5 5 3" xfId="35671"/>
    <cellStyle name="Style 111 5 5 4" xfId="41442"/>
    <cellStyle name="Style 111 5 6" xfId="19440"/>
    <cellStyle name="Style 111 5 7" xfId="24423"/>
    <cellStyle name="Style 111 5 8" xfId="39187"/>
    <cellStyle name="Style 111 6" xfId="6624"/>
    <cellStyle name="Style 111 6 2" xfId="8965"/>
    <cellStyle name="Style 111 6 2 2" xfId="13220"/>
    <cellStyle name="Style 111 6 2 2 2" xfId="23991"/>
    <cellStyle name="Style 111 6 2 2 3" xfId="19431"/>
    <cellStyle name="Style 111 6 2 2 4" xfId="34910"/>
    <cellStyle name="Style 111 6 2 2 5" xfId="42479"/>
    <cellStyle name="Style 111 6 2 3" xfId="16007"/>
    <cellStyle name="Style 111 6 2 3 2" xfId="19430"/>
    <cellStyle name="Style 111 6 2 3 3" xfId="32379"/>
    <cellStyle name="Style 111 6 2 3 4" xfId="39063"/>
    <cellStyle name="Style 111 6 2 4" xfId="19432"/>
    <cellStyle name="Style 111 6 2 5" xfId="21787"/>
    <cellStyle name="Style 111 6 2 6" xfId="40235"/>
    <cellStyle name="Style 111 6 3" xfId="10540"/>
    <cellStyle name="Style 111 6 3 2" xfId="23992"/>
    <cellStyle name="Style 111 6 3 3" xfId="19429"/>
    <cellStyle name="Style 111 6 3 4" xfId="27756"/>
    <cellStyle name="Style 111 6 3 5" xfId="48233"/>
    <cellStyle name="Style 111 6 4" xfId="11895"/>
    <cellStyle name="Style 111 6 4 2" xfId="23993"/>
    <cellStyle name="Style 111 6 4 3" xfId="19428"/>
    <cellStyle name="Style 111 6 4 4" xfId="36877"/>
    <cellStyle name="Style 111 6 4 5" xfId="43592"/>
    <cellStyle name="Style 111 6 5" xfId="14727"/>
    <cellStyle name="Style 111 6 5 2" xfId="19427"/>
    <cellStyle name="Style 111 6 5 3" xfId="34209"/>
    <cellStyle name="Style 111 6 5 4" xfId="42103"/>
    <cellStyle name="Style 111 6 6" xfId="19433"/>
    <cellStyle name="Style 111 6 7" xfId="32328"/>
    <cellStyle name="Style 111 6 8" xfId="43815"/>
    <cellStyle name="Style 111 7" xfId="6755"/>
    <cellStyle name="Style 111 7 2" xfId="9096"/>
    <cellStyle name="Style 111 7 2 2" xfId="13351"/>
    <cellStyle name="Style 111 7 2 2 2" xfId="23995"/>
    <cellStyle name="Style 111 7 2 2 3" xfId="19424"/>
    <cellStyle name="Style 111 7 2 2 4" xfId="33030"/>
    <cellStyle name="Style 111 7 2 2 5" xfId="43698"/>
    <cellStyle name="Style 111 7 2 3" xfId="16123"/>
    <cellStyle name="Style 111 7 2 3 2" xfId="19423"/>
    <cellStyle name="Style 111 7 2 3 3" xfId="21930"/>
    <cellStyle name="Style 111 7 2 3 4" xfId="48335"/>
    <cellStyle name="Style 111 7 2 4" xfId="19425"/>
    <cellStyle name="Style 111 7 2 5" xfId="23613"/>
    <cellStyle name="Style 111 7 2 6" xfId="39852"/>
    <cellStyle name="Style 111 7 3" xfId="10671"/>
    <cellStyle name="Style 111 7 3 2" xfId="23996"/>
    <cellStyle name="Style 111 7 3 3" xfId="19422"/>
    <cellStyle name="Style 111 7 3 4" xfId="27906"/>
    <cellStyle name="Style 111 7 3 5" xfId="47757"/>
    <cellStyle name="Style 111 7 4" xfId="12026"/>
    <cellStyle name="Style 111 7 4 2" xfId="23997"/>
    <cellStyle name="Style 111 7 4 3" xfId="19421"/>
    <cellStyle name="Style 111 7 4 4" xfId="38683"/>
    <cellStyle name="Style 111 7 4 5" xfId="47346"/>
    <cellStyle name="Style 111 7 5" xfId="14858"/>
    <cellStyle name="Style 111 7 5 2" xfId="19420"/>
    <cellStyle name="Style 111 7 5 3" xfId="33239"/>
    <cellStyle name="Style 111 7 5 4" xfId="45759"/>
    <cellStyle name="Style 111 7 6" xfId="19426"/>
    <cellStyle name="Style 111 7 7" xfId="21861"/>
    <cellStyle name="Style 111 7 8" xfId="39766"/>
    <cellStyle name="Style 111 8" xfId="7128"/>
    <cellStyle name="Style 111 8 2" xfId="9469"/>
    <cellStyle name="Style 111 8 2 2" xfId="13724"/>
    <cellStyle name="Style 111 8 2 2 2" xfId="23998"/>
    <cellStyle name="Style 111 8 2 2 3" xfId="19417"/>
    <cellStyle name="Style 111 8 2 2 4" xfId="33110"/>
    <cellStyle name="Style 111 8 2 2 5" xfId="47555"/>
    <cellStyle name="Style 111 8 2 3" xfId="16461"/>
    <cellStyle name="Style 111 8 2 3 2" xfId="19416"/>
    <cellStyle name="Style 111 8 2 3 3" xfId="23261"/>
    <cellStyle name="Style 111 8 2 3 4" xfId="41646"/>
    <cellStyle name="Style 111 8 2 4" xfId="19418"/>
    <cellStyle name="Style 111 8 2 5" xfId="32205"/>
    <cellStyle name="Style 111 8 2 6" xfId="43277"/>
    <cellStyle name="Style 111 8 3" xfId="11044"/>
    <cellStyle name="Style 111 8 3 2" xfId="23999"/>
    <cellStyle name="Style 111 8 3 3" xfId="19415"/>
    <cellStyle name="Style 111 8 3 4" xfId="34746"/>
    <cellStyle name="Style 111 8 3 5" xfId="47626"/>
    <cellStyle name="Style 111 8 4" xfId="12399"/>
    <cellStyle name="Style 111 8 4 2" xfId="24000"/>
    <cellStyle name="Style 111 8 4 3" xfId="19414"/>
    <cellStyle name="Style 111 8 4 4" xfId="35956"/>
    <cellStyle name="Style 111 8 4 5" xfId="41974"/>
    <cellStyle name="Style 111 8 5" xfId="15231"/>
    <cellStyle name="Style 111 8 5 2" xfId="19413"/>
    <cellStyle name="Style 111 8 5 3" xfId="35730"/>
    <cellStyle name="Style 111 8 5 4" xfId="42995"/>
    <cellStyle name="Style 111 8 6" xfId="19419"/>
    <cellStyle name="Style 111 8 7" xfId="22706"/>
    <cellStyle name="Style 111 8 8" xfId="40367"/>
    <cellStyle name="Style 111 9" xfId="8361"/>
    <cellStyle name="Style 111 9 2" xfId="9799"/>
    <cellStyle name="Style 111 9 2 2" xfId="14036"/>
    <cellStyle name="Style 111 9 2 2 2" xfId="24001"/>
    <cellStyle name="Style 111 9 2 2 3" xfId="19410"/>
    <cellStyle name="Style 111 9 2 2 4" xfId="33033"/>
    <cellStyle name="Style 111 9 2 2 5" xfId="38961"/>
    <cellStyle name="Style 111 9 2 3" xfId="16773"/>
    <cellStyle name="Style 111 9 2 3 2" xfId="19409"/>
    <cellStyle name="Style 111 9 2 3 3" xfId="21592"/>
    <cellStyle name="Style 111 9 2 3 4" xfId="39036"/>
    <cellStyle name="Style 111 9 2 4" xfId="19411"/>
    <cellStyle name="Style 111 9 2 5" xfId="32631"/>
    <cellStyle name="Style 111 9 2 6" xfId="43393"/>
    <cellStyle name="Style 111 9 3" xfId="11356"/>
    <cellStyle name="Style 111 9 3 2" xfId="24002"/>
    <cellStyle name="Style 111 9 3 3" xfId="19408"/>
    <cellStyle name="Style 111 9 3 4" xfId="35510"/>
    <cellStyle name="Style 111 9 3 5" xfId="43367"/>
    <cellStyle name="Style 111 9 4" xfId="12711"/>
    <cellStyle name="Style 111 9 4 2" xfId="24003"/>
    <cellStyle name="Style 111 9 4 3" xfId="19407"/>
    <cellStyle name="Style 111 9 4 4" xfId="35249"/>
    <cellStyle name="Style 111 9 4 5" xfId="44772"/>
    <cellStyle name="Style 111 9 5" xfId="15543"/>
    <cellStyle name="Style 111 9 5 2" xfId="19406"/>
    <cellStyle name="Style 111 9 5 3" xfId="34444"/>
    <cellStyle name="Style 111 9 5 4" xfId="41371"/>
    <cellStyle name="Style 111 9 6" xfId="19412"/>
    <cellStyle name="Style 111 9 7" xfId="32382"/>
    <cellStyle name="Style 111 9 8" xfId="42214"/>
    <cellStyle name="Style 155" xfId="64"/>
    <cellStyle name="Style 155 10" xfId="8305"/>
    <cellStyle name="Style 155 10 2" xfId="9743"/>
    <cellStyle name="Style 155 10 2 2" xfId="13980"/>
    <cellStyle name="Style 155 10 2 2 2" xfId="24004"/>
    <cellStyle name="Style 155 10 2 2 3" xfId="19403"/>
    <cellStyle name="Style 155 10 2 2 4" xfId="34161"/>
    <cellStyle name="Style 155 10 2 2 5" xfId="44877"/>
    <cellStyle name="Style 155 10 2 3" xfId="16717"/>
    <cellStyle name="Style 155 10 2 3 2" xfId="19402"/>
    <cellStyle name="Style 155 10 2 3 3" xfId="21969"/>
    <cellStyle name="Style 155 10 2 3 4" xfId="39611"/>
    <cellStyle name="Style 155 10 2 4" xfId="19404"/>
    <cellStyle name="Style 155 10 2 5" xfId="37675"/>
    <cellStyle name="Style 155 10 2 6" xfId="40504"/>
    <cellStyle name="Style 155 10 3" xfId="11300"/>
    <cellStyle name="Style 155 10 3 2" xfId="24005"/>
    <cellStyle name="Style 155 10 3 3" xfId="19401"/>
    <cellStyle name="Style 155 10 3 4" xfId="36476"/>
    <cellStyle name="Style 155 10 3 5" xfId="42576"/>
    <cellStyle name="Style 155 10 4" xfId="12655"/>
    <cellStyle name="Style 155 10 4 2" xfId="24006"/>
    <cellStyle name="Style 155 10 4 3" xfId="19400"/>
    <cellStyle name="Style 155 10 4 4" xfId="34752"/>
    <cellStyle name="Style 155 10 4 5" xfId="45359"/>
    <cellStyle name="Style 155 10 5" xfId="15487"/>
    <cellStyle name="Style 155 10 5 2" xfId="19399"/>
    <cellStyle name="Style 155 10 5 3" xfId="38645"/>
    <cellStyle name="Style 155 10 5 4" xfId="48125"/>
    <cellStyle name="Style 155 10 6" xfId="19405"/>
    <cellStyle name="Style 155 10 7" xfId="32296"/>
    <cellStyle name="Style 155 10 8" xfId="40515"/>
    <cellStyle name="Style 155 11" xfId="8315"/>
    <cellStyle name="Style 155 11 2" xfId="9753"/>
    <cellStyle name="Style 155 11 2 2" xfId="13990"/>
    <cellStyle name="Style 155 11 2 2 2" xfId="24007"/>
    <cellStyle name="Style 155 11 2 2 3" xfId="19396"/>
    <cellStyle name="Style 155 11 2 2 4" xfId="36468"/>
    <cellStyle name="Style 155 11 2 2 5" xfId="41520"/>
    <cellStyle name="Style 155 11 2 3" xfId="16727"/>
    <cellStyle name="Style 155 11 2 3 2" xfId="19395"/>
    <cellStyle name="Style 155 11 2 3 3" xfId="26103"/>
    <cellStyle name="Style 155 11 2 3 4" xfId="39735"/>
    <cellStyle name="Style 155 11 2 4" xfId="19397"/>
    <cellStyle name="Style 155 11 2 5" xfId="35902"/>
    <cellStyle name="Style 155 11 2 6" xfId="42641"/>
    <cellStyle name="Style 155 11 3" xfId="11310"/>
    <cellStyle name="Style 155 11 3 2" xfId="24008"/>
    <cellStyle name="Style 155 11 3 3" xfId="19394"/>
    <cellStyle name="Style 155 11 3 4" xfId="34759"/>
    <cellStyle name="Style 155 11 3 5" xfId="45444"/>
    <cellStyle name="Style 155 11 4" xfId="12665"/>
    <cellStyle name="Style 155 11 4 2" xfId="24009"/>
    <cellStyle name="Style 155 11 4 3" xfId="19393"/>
    <cellStyle name="Style 155 11 4 4" xfId="36651"/>
    <cellStyle name="Style 155 11 4 5" xfId="47794"/>
    <cellStyle name="Style 155 11 5" xfId="15497"/>
    <cellStyle name="Style 155 11 5 2" xfId="19392"/>
    <cellStyle name="Style 155 11 5 3" xfId="35864"/>
    <cellStyle name="Style 155 11 5 4" xfId="44199"/>
    <cellStyle name="Style 155 11 6" xfId="19398"/>
    <cellStyle name="Style 155 11 7" xfId="23787"/>
    <cellStyle name="Style 155 11 8" xfId="39388"/>
    <cellStyle name="Style 155 12" xfId="8462"/>
    <cellStyle name="Style 155 12 2" xfId="9898"/>
    <cellStyle name="Style 155 12 2 2" xfId="14135"/>
    <cellStyle name="Style 155 12 2 2 2" xfId="24010"/>
    <cellStyle name="Style 155 12 2 2 3" xfId="19389"/>
    <cellStyle name="Style 155 12 2 2 4" xfId="34427"/>
    <cellStyle name="Style 155 12 2 2 5" xfId="44660"/>
    <cellStyle name="Style 155 12 2 3" xfId="16872"/>
    <cellStyle name="Style 155 12 2 3 2" xfId="19388"/>
    <cellStyle name="Style 155 12 2 3 3" xfId="32279"/>
    <cellStyle name="Style 155 12 2 3 4" xfId="39837"/>
    <cellStyle name="Style 155 12 2 4" xfId="19390"/>
    <cellStyle name="Style 155 12 2 5" xfId="32789"/>
    <cellStyle name="Style 155 12 2 6" xfId="42012"/>
    <cellStyle name="Style 155 12 3" xfId="11455"/>
    <cellStyle name="Style 155 12 3 2" xfId="24011"/>
    <cellStyle name="Style 155 12 3 3" xfId="19387"/>
    <cellStyle name="Style 155 12 3 4" xfId="36283"/>
    <cellStyle name="Style 155 12 3 5" xfId="46310"/>
    <cellStyle name="Style 155 12 4" xfId="12810"/>
    <cellStyle name="Style 155 12 4 2" xfId="24012"/>
    <cellStyle name="Style 155 12 4 3" xfId="19386"/>
    <cellStyle name="Style 155 12 4 4" xfId="33296"/>
    <cellStyle name="Style 155 12 4 5" xfId="43255"/>
    <cellStyle name="Style 155 12 5" xfId="15642"/>
    <cellStyle name="Style 155 12 5 2" xfId="19385"/>
    <cellStyle name="Style 155 12 5 3" xfId="27975"/>
    <cellStyle name="Style 155 12 5 4" xfId="41363"/>
    <cellStyle name="Style 155 12 6" xfId="19391"/>
    <cellStyle name="Style 155 12 7" xfId="37139"/>
    <cellStyle name="Style 155 12 8" xfId="43223"/>
    <cellStyle name="Style 155 13" xfId="8570"/>
    <cellStyle name="Style 155 13 2" xfId="10006"/>
    <cellStyle name="Style 155 13 2 2" xfId="14243"/>
    <cellStyle name="Style 155 13 2 2 2" xfId="24013"/>
    <cellStyle name="Style 155 13 2 2 3" xfId="19382"/>
    <cellStyle name="Style 155 13 2 2 4" xfId="32803"/>
    <cellStyle name="Style 155 13 2 2 5" xfId="42125"/>
    <cellStyle name="Style 155 13 2 3" xfId="16980"/>
    <cellStyle name="Style 155 13 2 3 2" xfId="19381"/>
    <cellStyle name="Style 155 13 2 3 3" xfId="38733"/>
    <cellStyle name="Style 155 13 2 3 4" xfId="42446"/>
    <cellStyle name="Style 155 13 2 4" xfId="19383"/>
    <cellStyle name="Style 155 13 2 5" xfId="35639"/>
    <cellStyle name="Style 155 13 2 6" xfId="41785"/>
    <cellStyle name="Style 155 13 3" xfId="11563"/>
    <cellStyle name="Style 155 13 3 2" xfId="24014"/>
    <cellStyle name="Style 155 13 3 3" xfId="19380"/>
    <cellStyle name="Style 155 13 3 4" xfId="37923"/>
    <cellStyle name="Style 155 13 3 5" xfId="41234"/>
    <cellStyle name="Style 155 13 4" xfId="12918"/>
    <cellStyle name="Style 155 13 4 2" xfId="24015"/>
    <cellStyle name="Style 155 13 4 3" xfId="19379"/>
    <cellStyle name="Style 155 13 4 4" xfId="36146"/>
    <cellStyle name="Style 155 13 4 5" xfId="44770"/>
    <cellStyle name="Style 155 13 5" xfId="15750"/>
    <cellStyle name="Style 155 13 5 2" xfId="19378"/>
    <cellStyle name="Style 155 13 5 3" xfId="26995"/>
    <cellStyle name="Style 155 13 5 4" xfId="42693"/>
    <cellStyle name="Style 155 13 6" xfId="19384"/>
    <cellStyle name="Style 155 13 7" xfId="27323"/>
    <cellStyle name="Style 155 13 8" xfId="42943"/>
    <cellStyle name="Style 155 14" xfId="8649"/>
    <cellStyle name="Style 155 14 2" xfId="10085"/>
    <cellStyle name="Style 155 14 2 2" xfId="14322"/>
    <cellStyle name="Style 155 14 2 2 2" xfId="24016"/>
    <cellStyle name="Style 155 14 2 2 3" xfId="19375"/>
    <cellStyle name="Style 155 14 2 2 4" xfId="38109"/>
    <cellStyle name="Style 155 14 2 2 5" xfId="41155"/>
    <cellStyle name="Style 155 14 2 3" xfId="17059"/>
    <cellStyle name="Style 155 14 2 3 2" xfId="19374"/>
    <cellStyle name="Style 155 14 2 3 3" xfId="36607"/>
    <cellStyle name="Style 155 14 2 3 4" xfId="41404"/>
    <cellStyle name="Style 155 14 2 4" xfId="19376"/>
    <cellStyle name="Style 155 14 2 5" xfId="32990"/>
    <cellStyle name="Style 155 14 2 6" xfId="46473"/>
    <cellStyle name="Style 155 14 3" xfId="11642"/>
    <cellStyle name="Style 155 14 3 2" xfId="24017"/>
    <cellStyle name="Style 155 14 3 3" xfId="19373"/>
    <cellStyle name="Style 155 14 3 4" xfId="38641"/>
    <cellStyle name="Style 155 14 3 5" xfId="47094"/>
    <cellStyle name="Style 155 14 4" xfId="12997"/>
    <cellStyle name="Style 155 14 4 2" xfId="24018"/>
    <cellStyle name="Style 155 14 4 3" xfId="19372"/>
    <cellStyle name="Style 155 14 4 4" xfId="34074"/>
    <cellStyle name="Style 155 14 4 5" xfId="41169"/>
    <cellStyle name="Style 155 14 5" xfId="15829"/>
    <cellStyle name="Style 155 14 5 2" xfId="19371"/>
    <cellStyle name="Style 155 14 5 3" xfId="38760"/>
    <cellStyle name="Style 155 14 5 4" xfId="44154"/>
    <cellStyle name="Style 155 14 6" xfId="19377"/>
    <cellStyle name="Style 155 14 7" xfId="27404"/>
    <cellStyle name="Style 155 14 8" xfId="40875"/>
    <cellStyle name="Style 155 15" xfId="10250"/>
    <cellStyle name="Style 155 15 2" xfId="14487"/>
    <cellStyle name="Style 155 15 2 2" xfId="24019"/>
    <cellStyle name="Style 155 15 2 3" xfId="19369"/>
    <cellStyle name="Style 155 15 2 4" xfId="33337"/>
    <cellStyle name="Style 155 15 2 5" xfId="48103"/>
    <cellStyle name="Style 155 15 3" xfId="17224"/>
    <cellStyle name="Style 155 15 3 2" xfId="19368"/>
    <cellStyle name="Style 155 15 3 3" xfId="32179"/>
    <cellStyle name="Style 155 15 3 4" xfId="43491"/>
    <cellStyle name="Style 155 15 4" xfId="19370"/>
    <cellStyle name="Style 155 15 5" xfId="37972"/>
    <cellStyle name="Style 155 15 6" xfId="40658"/>
    <cellStyle name="Style 155 16" xfId="10347"/>
    <cellStyle name="Style 155 16 2" xfId="24020"/>
    <cellStyle name="Style 155 16 3" xfId="19367"/>
    <cellStyle name="Style 155 16 4" xfId="35598"/>
    <cellStyle name="Style 155 16 5" xfId="45969"/>
    <cellStyle name="Style 155 17" xfId="10420"/>
    <cellStyle name="Style 155 17 2" xfId="24021"/>
    <cellStyle name="Style 155 17 3" xfId="19366"/>
    <cellStyle name="Style 155 17 4" xfId="35826"/>
    <cellStyle name="Style 155 17 5" xfId="42481"/>
    <cellStyle name="Style 155 18" xfId="11788"/>
    <cellStyle name="Style 155 18 2" xfId="24022"/>
    <cellStyle name="Style 155 18 3" xfId="19365"/>
    <cellStyle name="Style 155 18 4" xfId="36816"/>
    <cellStyle name="Style 155 18 5" xfId="40608"/>
    <cellStyle name="Style 155 2" xfId="6589"/>
    <cellStyle name="Style 155 2 2" xfId="10167"/>
    <cellStyle name="Style 155 2 2 2" xfId="11724"/>
    <cellStyle name="Style 155 2 2 2 2" xfId="24024"/>
    <cellStyle name="Style 155 2 2 2 3" xfId="19362"/>
    <cellStyle name="Style 155 2 2 2 4" xfId="37549"/>
    <cellStyle name="Style 155 2 2 2 5" xfId="44670"/>
    <cellStyle name="Style 155 2 2 3" xfId="14404"/>
    <cellStyle name="Style 155 2 2 3 2" xfId="24025"/>
    <cellStyle name="Style 155 2 2 3 3" xfId="19361"/>
    <cellStyle name="Style 155 2 2 3 4" xfId="36475"/>
    <cellStyle name="Style 155 2 2 3 5" xfId="41478"/>
    <cellStyle name="Style 155 2 2 4" xfId="17141"/>
    <cellStyle name="Style 155 2 2 4 2" xfId="19360"/>
    <cellStyle name="Style 155 2 2 4 3" xfId="35051"/>
    <cellStyle name="Style 155 2 2 4 4" xfId="46249"/>
    <cellStyle name="Style 155 2 2 5" xfId="19363"/>
    <cellStyle name="Style 155 2 2 6" xfId="34547"/>
    <cellStyle name="Style 155 2 2 7" xfId="40760"/>
    <cellStyle name="Style 155 2 3" xfId="8930"/>
    <cellStyle name="Style 155 2 3 2" xfId="13185"/>
    <cellStyle name="Style 155 2 3 2 2" xfId="24028"/>
    <cellStyle name="Style 155 2 3 2 3" xfId="19358"/>
    <cellStyle name="Style 155 2 3 2 4" xfId="33058"/>
    <cellStyle name="Style 155 2 3 2 5" xfId="48336"/>
    <cellStyle name="Style 155 2 3 3" xfId="14614"/>
    <cellStyle name="Style 155 2 3 3 2" xfId="24029"/>
    <cellStyle name="Style 155 2 3 3 3" xfId="19357"/>
    <cellStyle name="Style 155 2 3 3 4" xfId="33584"/>
    <cellStyle name="Style 155 2 3 3 5" xfId="43318"/>
    <cellStyle name="Style 155 2 3 4" xfId="24027"/>
    <cellStyle name="Style 155 2 4" xfId="10505"/>
    <cellStyle name="Style 155 2 4 2" xfId="24030"/>
    <cellStyle name="Style 155 2 4 3" xfId="19356"/>
    <cellStyle name="Style 155 2 4 4" xfId="38806"/>
    <cellStyle name="Style 155 2 4 5" xfId="43462"/>
    <cellStyle name="Style 155 2 5" xfId="11860"/>
    <cellStyle name="Style 155 2 5 2" xfId="24031"/>
    <cellStyle name="Style 155 2 5 3" xfId="19355"/>
    <cellStyle name="Style 155 2 5 4" xfId="37081"/>
    <cellStyle name="Style 155 2 5 5" xfId="48098"/>
    <cellStyle name="Style 155 2 6" xfId="14692"/>
    <cellStyle name="Style 155 2 6 2" xfId="19354"/>
    <cellStyle name="Style 155 2 6 3" xfId="34288"/>
    <cellStyle name="Style 155 2 6 4" xfId="41532"/>
    <cellStyle name="Style 155 2 7" xfId="26417"/>
    <cellStyle name="Style 155 2 8" xfId="46891"/>
    <cellStyle name="Style 155 3" xfId="6999"/>
    <cellStyle name="Style 155 3 2" xfId="9340"/>
    <cellStyle name="Style 155 3 2 2" xfId="13595"/>
    <cellStyle name="Style 155 3 2 2 2" xfId="24032"/>
    <cellStyle name="Style 155 3 2 2 3" xfId="19351"/>
    <cellStyle name="Style 155 3 2 2 4" xfId="35892"/>
    <cellStyle name="Style 155 3 2 2 5" xfId="44111"/>
    <cellStyle name="Style 155 3 2 3" xfId="16339"/>
    <cellStyle name="Style 155 3 2 3 2" xfId="19350"/>
    <cellStyle name="Style 155 3 2 3 3" xfId="23634"/>
    <cellStyle name="Style 155 3 2 3 4" xfId="43696"/>
    <cellStyle name="Style 155 3 2 4" xfId="19352"/>
    <cellStyle name="Style 155 3 2 5" xfId="27058"/>
    <cellStyle name="Style 155 3 2 6" xfId="43561"/>
    <cellStyle name="Style 155 3 3" xfId="10915"/>
    <cellStyle name="Style 155 3 3 2" xfId="24033"/>
    <cellStyle name="Style 155 3 3 3" xfId="19349"/>
    <cellStyle name="Style 155 3 3 4" xfId="36198"/>
    <cellStyle name="Style 155 3 3 5" xfId="45255"/>
    <cellStyle name="Style 155 3 4" xfId="12270"/>
    <cellStyle name="Style 155 3 4 2" xfId="24034"/>
    <cellStyle name="Style 155 3 4 3" xfId="19348"/>
    <cellStyle name="Style 155 3 4 4" xfId="35690"/>
    <cellStyle name="Style 155 3 4 5" xfId="44079"/>
    <cellStyle name="Style 155 3 5" xfId="15102"/>
    <cellStyle name="Style 155 3 5 2" xfId="19347"/>
    <cellStyle name="Style 155 3 5 3" xfId="38247"/>
    <cellStyle name="Style 155 3 5 4" xfId="41811"/>
    <cellStyle name="Style 155 3 6" xfId="19353"/>
    <cellStyle name="Style 155 3 7" xfId="32350"/>
    <cellStyle name="Style 155 3 8" xfId="48111"/>
    <cellStyle name="Style 155 4" xfId="7009"/>
    <cellStyle name="Style 155 4 2" xfId="9350"/>
    <cellStyle name="Style 155 4 2 2" xfId="13605"/>
    <cellStyle name="Style 155 4 2 2 2" xfId="24036"/>
    <cellStyle name="Style 155 4 2 2 3" xfId="19344"/>
    <cellStyle name="Style 155 4 2 2 4" xfId="32526"/>
    <cellStyle name="Style 155 4 2 2 5" xfId="46939"/>
    <cellStyle name="Style 155 4 2 3" xfId="16343"/>
    <cellStyle name="Style 155 4 2 3 2" xfId="19343"/>
    <cellStyle name="Style 155 4 2 3 3" xfId="21658"/>
    <cellStyle name="Style 155 4 2 3 4" xfId="39998"/>
    <cellStyle name="Style 155 4 2 4" xfId="19345"/>
    <cellStyle name="Style 155 4 2 5" xfId="34007"/>
    <cellStyle name="Style 155 4 2 6" xfId="42963"/>
    <cellStyle name="Style 155 4 3" xfId="10925"/>
    <cellStyle name="Style 155 4 3 2" xfId="24037"/>
    <cellStyle name="Style 155 4 3 3" xfId="19342"/>
    <cellStyle name="Style 155 4 3 4" xfId="38687"/>
    <cellStyle name="Style 155 4 3 5" xfId="44882"/>
    <cellStyle name="Style 155 4 4" xfId="12280"/>
    <cellStyle name="Style 155 4 4 2" xfId="24038"/>
    <cellStyle name="Style 155 4 4 3" xfId="19341"/>
    <cellStyle name="Style 155 4 4 4" xfId="25366"/>
    <cellStyle name="Style 155 4 4 5" xfId="41867"/>
    <cellStyle name="Style 155 4 5" xfId="15112"/>
    <cellStyle name="Style 155 4 5 2" xfId="19340"/>
    <cellStyle name="Style 155 4 5 3" xfId="32711"/>
    <cellStyle name="Style 155 4 5 4" xfId="42421"/>
    <cellStyle name="Style 155 4 6" xfId="19346"/>
    <cellStyle name="Style 155 4 7" xfId="24154"/>
    <cellStyle name="Style 155 4 8" xfId="39260"/>
    <cellStyle name="Style 155 5" xfId="6670"/>
    <cellStyle name="Style 155 5 2" xfId="9011"/>
    <cellStyle name="Style 155 5 2 2" xfId="13266"/>
    <cellStyle name="Style 155 5 2 2 2" xfId="24039"/>
    <cellStyle name="Style 155 5 2 2 3" xfId="19337"/>
    <cellStyle name="Style 155 5 2 2 4" xfId="36753"/>
    <cellStyle name="Style 155 5 2 2 5" xfId="43444"/>
    <cellStyle name="Style 155 5 2 3" xfId="16051"/>
    <cellStyle name="Style 155 5 2 3 2" xfId="19336"/>
    <cellStyle name="Style 155 5 2 3 3" xfId="26640"/>
    <cellStyle name="Style 155 5 2 3 4" xfId="39240"/>
    <cellStyle name="Style 155 5 2 4" xfId="19338"/>
    <cellStyle name="Style 155 5 2 5" xfId="22267"/>
    <cellStyle name="Style 155 5 2 6" xfId="42221"/>
    <cellStyle name="Style 155 5 3" xfId="10586"/>
    <cellStyle name="Style 155 5 3 2" xfId="24040"/>
    <cellStyle name="Style 155 5 3 3" xfId="19335"/>
    <cellStyle name="Style 155 5 3 4" xfId="27810"/>
    <cellStyle name="Style 155 5 3 5" xfId="43867"/>
    <cellStyle name="Style 155 5 4" xfId="11941"/>
    <cellStyle name="Style 155 5 4 2" xfId="24041"/>
    <cellStyle name="Style 155 5 4 3" xfId="19334"/>
    <cellStyle name="Style 155 5 4 4" xfId="35474"/>
    <cellStyle name="Style 155 5 4 5" xfId="46054"/>
    <cellStyle name="Style 155 5 5" xfId="14773"/>
    <cellStyle name="Style 155 5 5 2" xfId="19333"/>
    <cellStyle name="Style 155 5 5 3" xfId="36964"/>
    <cellStyle name="Style 155 5 5 4" xfId="43604"/>
    <cellStyle name="Style 155 5 6" xfId="19339"/>
    <cellStyle name="Style 155 5 7" xfId="21679"/>
    <cellStyle name="Style 155 5 8" xfId="40977"/>
    <cellStyle name="Style 155 6" xfId="6734"/>
    <cellStyle name="Style 155 6 2" xfId="9075"/>
    <cellStyle name="Style 155 6 2 2" xfId="13330"/>
    <cellStyle name="Style 155 6 2 2 2" xfId="24043"/>
    <cellStyle name="Style 155 6 2 2 3" xfId="19330"/>
    <cellStyle name="Style 155 6 2 2 4" xfId="34023"/>
    <cellStyle name="Style 155 6 2 2 5" xfId="44644"/>
    <cellStyle name="Style 155 6 2 3" xfId="16103"/>
    <cellStyle name="Style 155 6 2 3 2" xfId="19329"/>
    <cellStyle name="Style 155 6 2 3 3" xfId="22688"/>
    <cellStyle name="Style 155 6 2 3 4" xfId="39816"/>
    <cellStyle name="Style 155 6 2 4" xfId="19331"/>
    <cellStyle name="Style 155 6 2 5" xfId="22533"/>
    <cellStyle name="Style 155 6 2 6" xfId="45662"/>
    <cellStyle name="Style 155 6 3" xfId="10650"/>
    <cellStyle name="Style 155 6 3 2" xfId="24044"/>
    <cellStyle name="Style 155 6 3 3" xfId="19328"/>
    <cellStyle name="Style 155 6 3 4" xfId="27880"/>
    <cellStyle name="Style 155 6 3 5" xfId="40852"/>
    <cellStyle name="Style 155 6 4" xfId="12005"/>
    <cellStyle name="Style 155 6 4 2" xfId="24045"/>
    <cellStyle name="Style 155 6 4 3" xfId="19327"/>
    <cellStyle name="Style 155 6 4 4" xfId="36398"/>
    <cellStyle name="Style 155 6 4 5" xfId="45315"/>
    <cellStyle name="Style 155 6 5" xfId="14837"/>
    <cellStyle name="Style 155 6 5 2" xfId="19326"/>
    <cellStyle name="Style 155 6 5 3" xfId="34232"/>
    <cellStyle name="Style 155 6 5 4" xfId="45540"/>
    <cellStyle name="Style 155 6 6" xfId="19332"/>
    <cellStyle name="Style 155 6 7" xfId="21801"/>
    <cellStyle name="Style 155 6 8" xfId="39478"/>
    <cellStyle name="Style 155 7" xfId="6799"/>
    <cellStyle name="Style 155 7 2" xfId="9140"/>
    <cellStyle name="Style 155 7 2 2" xfId="13395"/>
    <cellStyle name="Style 155 7 2 2 2" xfId="24047"/>
    <cellStyle name="Style 155 7 2 2 3" xfId="19323"/>
    <cellStyle name="Style 155 7 2 2 4" xfId="35313"/>
    <cellStyle name="Style 155 7 2 2 5" xfId="47759"/>
    <cellStyle name="Style 155 7 2 3" xfId="16164"/>
    <cellStyle name="Style 155 7 2 3 2" xfId="19322"/>
    <cellStyle name="Style 155 7 2 3 3" xfId="31941"/>
    <cellStyle name="Style 155 7 2 3 4" xfId="40250"/>
    <cellStyle name="Style 155 7 2 4" xfId="19324"/>
    <cellStyle name="Style 155 7 2 5" xfId="25334"/>
    <cellStyle name="Style 155 7 2 6" xfId="39368"/>
    <cellStyle name="Style 155 7 3" xfId="10715"/>
    <cellStyle name="Style 155 7 3 2" xfId="24048"/>
    <cellStyle name="Style 155 7 3 3" xfId="19321"/>
    <cellStyle name="Style 155 7 3 4" xfId="37967"/>
    <cellStyle name="Style 155 7 3 5" xfId="46246"/>
    <cellStyle name="Style 155 7 4" xfId="12070"/>
    <cellStyle name="Style 155 7 4 2" xfId="24049"/>
    <cellStyle name="Style 155 7 4 3" xfId="19320"/>
    <cellStyle name="Style 155 7 4 4" xfId="35110"/>
    <cellStyle name="Style 155 7 4 5" xfId="44455"/>
    <cellStyle name="Style 155 7 5" xfId="14902"/>
    <cellStyle name="Style 155 7 5 2" xfId="19319"/>
    <cellStyle name="Style 155 7 5 3" xfId="35437"/>
    <cellStyle name="Style 155 7 5 4" xfId="45765"/>
    <cellStyle name="Style 155 7 6" xfId="19325"/>
    <cellStyle name="Style 155 7 7" xfId="22181"/>
    <cellStyle name="Style 155 7 8" xfId="40195"/>
    <cellStyle name="Style 155 8" xfId="7073"/>
    <cellStyle name="Style 155 8 2" xfId="9414"/>
    <cellStyle name="Style 155 8 2 2" xfId="13669"/>
    <cellStyle name="Style 155 8 2 2 2" xfId="24050"/>
    <cellStyle name="Style 155 8 2 2 3" xfId="19316"/>
    <cellStyle name="Style 155 8 2 2 4" xfId="32699"/>
    <cellStyle name="Style 155 8 2 2 5" xfId="43430"/>
    <cellStyle name="Style 155 8 2 3" xfId="16406"/>
    <cellStyle name="Style 155 8 2 3 2" xfId="19315"/>
    <cellStyle name="Style 155 8 2 3 3" xfId="26065"/>
    <cellStyle name="Style 155 8 2 3 4" xfId="43728"/>
    <cellStyle name="Style 155 8 2 4" xfId="19317"/>
    <cellStyle name="Style 155 8 2 5" xfId="34495"/>
    <cellStyle name="Style 155 8 2 6" xfId="45060"/>
    <cellStyle name="Style 155 8 3" xfId="10989"/>
    <cellStyle name="Style 155 8 3 2" xfId="24051"/>
    <cellStyle name="Style 155 8 3 3" xfId="19314"/>
    <cellStyle name="Style 155 8 3 4" xfId="34331"/>
    <cellStyle name="Style 155 8 3 5" xfId="44133"/>
    <cellStyle name="Style 155 8 4" xfId="12344"/>
    <cellStyle name="Style 155 8 4 2" xfId="24052"/>
    <cellStyle name="Style 155 8 4 3" xfId="19313"/>
    <cellStyle name="Style 155 8 4 4" xfId="33807"/>
    <cellStyle name="Style 155 8 4 5" xfId="48020"/>
    <cellStyle name="Style 155 8 5" xfId="15176"/>
    <cellStyle name="Style 155 8 5 2" xfId="19312"/>
    <cellStyle name="Style 155 8 5 3" xfId="36688"/>
    <cellStyle name="Style 155 8 5 4" xfId="44883"/>
    <cellStyle name="Style 155 8 6" xfId="19318"/>
    <cellStyle name="Style 155 8 7" xfId="31937"/>
    <cellStyle name="Style 155 8 8" xfId="39109"/>
    <cellStyle name="Style 155 9" xfId="8225"/>
    <cellStyle name="Style 155 9 2" xfId="9663"/>
    <cellStyle name="Style 155 9 2 2" xfId="13900"/>
    <cellStyle name="Style 155 9 2 2 2" xfId="24053"/>
    <cellStyle name="Style 155 9 2 2 3" xfId="19309"/>
    <cellStyle name="Style 155 9 2 2 4" xfId="37377"/>
    <cellStyle name="Style 155 9 2 2 5" xfId="41976"/>
    <cellStyle name="Style 155 9 2 3" xfId="16637"/>
    <cellStyle name="Style 155 9 2 3 2" xfId="19308"/>
    <cellStyle name="Style 155 9 2 3 3" xfId="24858"/>
    <cellStyle name="Style 155 9 2 3 4" xfId="39974"/>
    <cellStyle name="Style 155 9 2 4" xfId="19310"/>
    <cellStyle name="Style 155 9 2 5" xfId="38172"/>
    <cellStyle name="Style 155 9 2 6" xfId="46692"/>
    <cellStyle name="Style 155 9 3" xfId="11220"/>
    <cellStyle name="Style 155 9 3 2" xfId="24054"/>
    <cellStyle name="Style 155 9 3 3" xfId="19307"/>
    <cellStyle name="Style 155 9 3 4" xfId="32828"/>
    <cellStyle name="Style 155 9 3 5" xfId="47952"/>
    <cellStyle name="Style 155 9 4" xfId="12575"/>
    <cellStyle name="Style 155 9 4 2" xfId="24055"/>
    <cellStyle name="Style 155 9 4 3" xfId="19306"/>
    <cellStyle name="Style 155 9 4 4" xfId="37957"/>
    <cellStyle name="Style 155 9 4 5" xfId="45046"/>
    <cellStyle name="Style 155 9 5" xfId="15407"/>
    <cellStyle name="Style 155 9 5 2" xfId="19305"/>
    <cellStyle name="Style 155 9 5 3" xfId="36066"/>
    <cellStyle name="Style 155 9 5 4" xfId="47210"/>
    <cellStyle name="Style 155 9 6" xfId="19311"/>
    <cellStyle name="Style 155 9 7" xfId="22064"/>
    <cellStyle name="Style 155 9 8" xfId="39794"/>
    <cellStyle name="Style 156" xfId="65"/>
    <cellStyle name="Style 157" xfId="66"/>
    <cellStyle name="Style 157 10" xfId="8356"/>
    <cellStyle name="Style 157 10 2" xfId="9794"/>
    <cellStyle name="Style 157 10 2 2" xfId="14031"/>
    <cellStyle name="Style 157 10 2 2 2" xfId="24056"/>
    <cellStyle name="Style 157 10 2 2 3" xfId="19302"/>
    <cellStyle name="Style 157 10 2 2 4" xfId="37476"/>
    <cellStyle name="Style 157 10 2 2 5" xfId="42770"/>
    <cellStyle name="Style 157 10 2 3" xfId="16768"/>
    <cellStyle name="Style 157 10 2 3 2" xfId="19301"/>
    <cellStyle name="Style 157 10 2 3 3" xfId="24984"/>
    <cellStyle name="Style 157 10 2 3 4" xfId="39060"/>
    <cellStyle name="Style 157 10 2 4" xfId="19303"/>
    <cellStyle name="Style 157 10 2 5" xfId="34734"/>
    <cellStyle name="Style 157 10 2 6" xfId="44005"/>
    <cellStyle name="Style 157 10 3" xfId="11351"/>
    <cellStyle name="Style 157 10 3 2" xfId="24057"/>
    <cellStyle name="Style 157 10 3 3" xfId="19300"/>
    <cellStyle name="Style 157 10 3 4" xfId="35683"/>
    <cellStyle name="Style 157 10 3 5" xfId="45023"/>
    <cellStyle name="Style 157 10 4" xfId="12706"/>
    <cellStyle name="Style 157 10 4 2" xfId="24058"/>
    <cellStyle name="Style 157 10 4 3" xfId="19299"/>
    <cellStyle name="Style 157 10 4 4" xfId="38178"/>
    <cellStyle name="Style 157 10 4 5" xfId="43167"/>
    <cellStyle name="Style 157 10 5" xfId="15538"/>
    <cellStyle name="Style 157 10 5 2" xfId="19298"/>
    <cellStyle name="Style 157 10 5 3" xfId="37068"/>
    <cellStyle name="Style 157 10 5 4" xfId="46959"/>
    <cellStyle name="Style 157 10 6" xfId="19304"/>
    <cellStyle name="Style 157 10 7" xfId="22843"/>
    <cellStyle name="Style 157 10 8" xfId="40064"/>
    <cellStyle name="Style 157 11" xfId="8285"/>
    <cellStyle name="Style 157 11 2" xfId="9723"/>
    <cellStyle name="Style 157 11 2 2" xfId="13960"/>
    <cellStyle name="Style 157 11 2 2 2" xfId="24059"/>
    <cellStyle name="Style 157 11 2 2 3" xfId="19295"/>
    <cellStyle name="Style 157 11 2 2 4" xfId="38358"/>
    <cellStyle name="Style 157 11 2 2 5" xfId="42134"/>
    <cellStyle name="Style 157 11 2 3" xfId="16697"/>
    <cellStyle name="Style 157 11 2 3 2" xfId="19294"/>
    <cellStyle name="Style 157 11 2 3 3" xfId="24264"/>
    <cellStyle name="Style 157 11 2 3 4" xfId="40068"/>
    <cellStyle name="Style 157 11 2 4" xfId="19296"/>
    <cellStyle name="Style 157 11 2 5" xfId="34063"/>
    <cellStyle name="Style 157 11 2 6" xfId="41145"/>
    <cellStyle name="Style 157 11 3" xfId="11280"/>
    <cellStyle name="Style 157 11 3 2" xfId="24060"/>
    <cellStyle name="Style 157 11 3 3" xfId="19293"/>
    <cellStyle name="Style 157 11 3 4" xfId="32859"/>
    <cellStyle name="Style 157 11 3 5" xfId="44498"/>
    <cellStyle name="Style 157 11 4" xfId="12635"/>
    <cellStyle name="Style 157 11 4 2" xfId="24061"/>
    <cellStyle name="Style 157 11 4 3" xfId="19292"/>
    <cellStyle name="Style 157 11 4 4" xfId="34162"/>
    <cellStyle name="Style 157 11 4 5" xfId="47183"/>
    <cellStyle name="Style 157 11 5" xfId="15467"/>
    <cellStyle name="Style 157 11 5 2" xfId="19291"/>
    <cellStyle name="Style 157 11 5 3" xfId="34737"/>
    <cellStyle name="Style 157 11 5 4" xfId="41913"/>
    <cellStyle name="Style 157 11 6" xfId="19297"/>
    <cellStyle name="Style 157 11 7" xfId="22752"/>
    <cellStyle name="Style 157 11 8" xfId="40308"/>
    <cellStyle name="Style 157 12" xfId="8461"/>
    <cellStyle name="Style 157 12 2" xfId="9897"/>
    <cellStyle name="Style 157 12 2 2" xfId="14134"/>
    <cellStyle name="Style 157 12 2 2 2" xfId="24062"/>
    <cellStyle name="Style 157 12 2 2 3" xfId="19288"/>
    <cellStyle name="Style 157 12 2 2 4" xfId="38128"/>
    <cellStyle name="Style 157 12 2 2 5" xfId="47337"/>
    <cellStyle name="Style 157 12 2 3" xfId="16871"/>
    <cellStyle name="Style 157 12 2 3 2" xfId="19287"/>
    <cellStyle name="Style 157 12 2 3 3" xfId="25436"/>
    <cellStyle name="Style 157 12 2 3 4" xfId="40332"/>
    <cellStyle name="Style 157 12 2 4" xfId="19289"/>
    <cellStyle name="Style 157 12 2 5" xfId="34371"/>
    <cellStyle name="Style 157 12 2 6" xfId="44760"/>
    <cellStyle name="Style 157 12 3" xfId="11454"/>
    <cellStyle name="Style 157 12 3 2" xfId="24064"/>
    <cellStyle name="Style 157 12 3 3" xfId="19286"/>
    <cellStyle name="Style 157 12 3 4" xfId="33120"/>
    <cellStyle name="Style 157 12 3 5" xfId="46426"/>
    <cellStyle name="Style 157 12 4" xfId="12809"/>
    <cellStyle name="Style 157 12 4 2" xfId="24065"/>
    <cellStyle name="Style 157 12 4 3" xfId="19285"/>
    <cellStyle name="Style 157 12 4 4" xfId="34879"/>
    <cellStyle name="Style 157 12 4 5" xfId="46543"/>
    <cellStyle name="Style 157 12 5" xfId="15641"/>
    <cellStyle name="Style 157 12 5 2" xfId="19284"/>
    <cellStyle name="Style 157 12 5 3" xfId="27974"/>
    <cellStyle name="Style 157 12 5 4" xfId="47317"/>
    <cellStyle name="Style 157 12 6" xfId="19290"/>
    <cellStyle name="Style 157 12 7" xfId="33976"/>
    <cellStyle name="Style 157 12 8" xfId="44680"/>
    <cellStyle name="Style 157 13" xfId="8656"/>
    <cellStyle name="Style 157 13 2" xfId="10092"/>
    <cellStyle name="Style 157 13 2 2" xfId="14329"/>
    <cellStyle name="Style 157 13 2 2 2" xfId="24067"/>
    <cellStyle name="Style 157 13 2 2 3" xfId="19281"/>
    <cellStyle name="Style 157 13 2 2 4" xfId="33733"/>
    <cellStyle name="Style 157 13 2 2 5" xfId="45032"/>
    <cellStyle name="Style 157 13 2 3" xfId="17066"/>
    <cellStyle name="Style 157 13 2 3 2" xfId="19280"/>
    <cellStyle name="Style 157 13 2 3 3" xfId="32156"/>
    <cellStyle name="Style 157 13 2 3 4" xfId="46099"/>
    <cellStyle name="Style 157 13 2 4" xfId="19282"/>
    <cellStyle name="Style 157 13 2 5" xfId="38276"/>
    <cellStyle name="Style 157 13 2 6" xfId="42283"/>
    <cellStyle name="Style 157 13 3" xfId="11649"/>
    <cellStyle name="Style 157 13 3 2" xfId="24068"/>
    <cellStyle name="Style 157 13 3 3" xfId="19279"/>
    <cellStyle name="Style 157 13 3 4" xfId="37980"/>
    <cellStyle name="Style 157 13 3 5" xfId="43268"/>
    <cellStyle name="Style 157 13 4" xfId="13004"/>
    <cellStyle name="Style 157 13 4 2" xfId="24069"/>
    <cellStyle name="Style 157 13 4 3" xfId="19278"/>
    <cellStyle name="Style 157 13 4 4" xfId="33802"/>
    <cellStyle name="Style 157 13 4 5" xfId="44553"/>
    <cellStyle name="Style 157 13 5" xfId="15836"/>
    <cellStyle name="Style 157 13 5 2" xfId="19277"/>
    <cellStyle name="Style 157 13 5 3" xfId="28097"/>
    <cellStyle name="Style 157 13 5 4" xfId="44134"/>
    <cellStyle name="Style 157 13 6" xfId="19283"/>
    <cellStyle name="Style 157 13 7" xfId="27417"/>
    <cellStyle name="Style 157 13 8" xfId="41316"/>
    <cellStyle name="Style 157 14" xfId="8637"/>
    <cellStyle name="Style 157 14 2" xfId="10073"/>
    <cellStyle name="Style 157 14 2 2" xfId="14310"/>
    <cellStyle name="Style 157 14 2 2 2" xfId="24070"/>
    <cellStyle name="Style 157 14 2 2 3" xfId="19274"/>
    <cellStyle name="Style 157 14 2 2 4" xfId="37905"/>
    <cellStyle name="Style 157 14 2 2 5" xfId="41138"/>
    <cellStyle name="Style 157 14 2 3" xfId="17047"/>
    <cellStyle name="Style 157 14 2 3 2" xfId="19273"/>
    <cellStyle name="Style 157 14 2 3 3" xfId="33465"/>
    <cellStyle name="Style 157 14 2 3 4" xfId="46485"/>
    <cellStyle name="Style 157 14 2 4" xfId="19275"/>
    <cellStyle name="Style 157 14 2 5" xfId="34776"/>
    <cellStyle name="Style 157 14 2 6" xfId="44178"/>
    <cellStyle name="Style 157 14 3" xfId="11630"/>
    <cellStyle name="Style 157 14 3 2" xfId="24072"/>
    <cellStyle name="Style 157 14 3 3" xfId="19272"/>
    <cellStyle name="Style 157 14 3 4" xfId="38437"/>
    <cellStyle name="Style 157 14 3 5" xfId="40383"/>
    <cellStyle name="Style 157 14 4" xfId="12985"/>
    <cellStyle name="Style 157 14 4 2" xfId="24073"/>
    <cellStyle name="Style 157 14 4 3" xfId="19271"/>
    <cellStyle name="Style 157 14 4 4" xfId="37979"/>
    <cellStyle name="Style 157 14 4 5" xfId="46366"/>
    <cellStyle name="Style 157 14 5" xfId="15817"/>
    <cellStyle name="Style 157 14 5 2" xfId="19270"/>
    <cellStyle name="Style 157 14 5 3" xfId="27071"/>
    <cellStyle name="Style 157 14 5 4" xfId="43162"/>
    <cellStyle name="Style 157 14 6" xfId="19276"/>
    <cellStyle name="Style 157 14 7" xfId="38198"/>
    <cellStyle name="Style 157 14 8" xfId="44469"/>
    <cellStyle name="Style 157 15" xfId="10249"/>
    <cellStyle name="Style 157 15 2" xfId="14486"/>
    <cellStyle name="Style 157 15 2 2" xfId="24075"/>
    <cellStyle name="Style 157 15 2 3" xfId="19268"/>
    <cellStyle name="Style 157 15 2 4" xfId="34920"/>
    <cellStyle name="Style 157 15 2 5" xfId="43846"/>
    <cellStyle name="Style 157 15 3" xfId="17223"/>
    <cellStyle name="Style 157 15 3 2" xfId="19267"/>
    <cellStyle name="Style 157 15 3 3" xfId="38841"/>
    <cellStyle name="Style 157 15 3 4" xfId="40886"/>
    <cellStyle name="Style 157 15 4" xfId="19269"/>
    <cellStyle name="Style 157 15 5" xfId="36374"/>
    <cellStyle name="Style 157 15 6" xfId="45983"/>
    <cellStyle name="Style 157 16" xfId="10348"/>
    <cellStyle name="Style 157 16 2" xfId="24076"/>
    <cellStyle name="Style 157 16 3" xfId="19266"/>
    <cellStyle name="Style 157 16 4" xfId="37205"/>
    <cellStyle name="Style 157 16 5" xfId="41197"/>
    <cellStyle name="Style 157 17" xfId="10483"/>
    <cellStyle name="Style 157 17 2" xfId="24077"/>
    <cellStyle name="Style 157 17 3" xfId="19265"/>
    <cellStyle name="Style 157 17 4" xfId="35593"/>
    <cellStyle name="Style 157 17 5" xfId="41989"/>
    <cellStyle name="Style 157 18" xfId="11789"/>
    <cellStyle name="Style 157 18 2" xfId="24078"/>
    <cellStyle name="Style 157 18 3" xfId="19264"/>
    <cellStyle name="Style 157 18 4" xfId="34714"/>
    <cellStyle name="Style 157 18 5" xfId="45941"/>
    <cellStyle name="Style 157 2" xfId="6588"/>
    <cellStyle name="Style 157 2 2" xfId="10166"/>
    <cellStyle name="Style 157 2 2 2" xfId="11723"/>
    <cellStyle name="Style 157 2 2 2 2" xfId="24079"/>
    <cellStyle name="Style 157 2 2 2 3" xfId="19261"/>
    <cellStyle name="Style 157 2 2 2 4" xfId="35951"/>
    <cellStyle name="Style 157 2 2 2 5" xfId="40659"/>
    <cellStyle name="Style 157 2 2 3" xfId="14403"/>
    <cellStyle name="Style 157 2 2 3 2" xfId="24080"/>
    <cellStyle name="Style 157 2 2 3 3" xfId="19260"/>
    <cellStyle name="Style 157 2 2 3 4" xfId="33311"/>
    <cellStyle name="Style 157 2 2 3 5" xfId="44214"/>
    <cellStyle name="Style 157 2 2 4" xfId="17140"/>
    <cellStyle name="Style 157 2 2 4 2" xfId="19259"/>
    <cellStyle name="Style 157 2 2 4 3" xfId="37152"/>
    <cellStyle name="Style 157 2 2 4 4" xfId="42206"/>
    <cellStyle name="Style 157 2 2 5" xfId="19262"/>
    <cellStyle name="Style 157 2 2 6" xfId="36649"/>
    <cellStyle name="Style 157 2 2 7" xfId="42128"/>
    <cellStyle name="Style 157 2 3" xfId="8929"/>
    <cellStyle name="Style 157 2 3 2" xfId="13184"/>
    <cellStyle name="Style 157 2 3 2 2" xfId="24083"/>
    <cellStyle name="Style 157 2 3 2 3" xfId="19257"/>
    <cellStyle name="Style 157 2 3 2 4" xfId="34640"/>
    <cellStyle name="Style 157 2 3 2 5" xfId="46584"/>
    <cellStyle name="Style 157 2 3 3" xfId="14613"/>
    <cellStyle name="Style 157 2 3 3 2" xfId="24084"/>
    <cellStyle name="Style 157 2 3 3 3" xfId="19256"/>
    <cellStyle name="Style 157 2 3 3 4" xfId="35167"/>
    <cellStyle name="Style 157 2 3 3 5" xfId="44925"/>
    <cellStyle name="Style 157 2 3 4" xfId="24082"/>
    <cellStyle name="Style 157 2 4" xfId="10504"/>
    <cellStyle name="Style 157 2 4 2" xfId="24085"/>
    <cellStyle name="Style 157 2 4 3" xfId="19255"/>
    <cellStyle name="Style 157 2 4 4" xfId="38758"/>
    <cellStyle name="Style 157 2 4 5" xfId="47843"/>
    <cellStyle name="Style 157 2 5" xfId="11859"/>
    <cellStyle name="Style 157 2 5 2" xfId="24086"/>
    <cellStyle name="Style 157 2 5 3" xfId="19254"/>
    <cellStyle name="Style 157 2 5 4" xfId="33918"/>
    <cellStyle name="Style 157 2 5 5" xfId="43714"/>
    <cellStyle name="Style 157 2 6" xfId="14691"/>
    <cellStyle name="Style 157 2 6 2" xfId="19253"/>
    <cellStyle name="Style 157 2 6 3" xfId="37989"/>
    <cellStyle name="Style 157 2 6 4" xfId="46451"/>
    <cellStyle name="Style 157 2 7" xfId="24759"/>
    <cellStyle name="Style 157 2 8" xfId="39079"/>
    <cellStyle name="Style 157 3" xfId="6626"/>
    <cellStyle name="Style 157 3 2" xfId="8967"/>
    <cellStyle name="Style 157 3 2 2" xfId="13222"/>
    <cellStyle name="Style 157 3 2 2 2" xfId="24087"/>
    <cellStyle name="Style 157 3 2 2 3" xfId="19250"/>
    <cellStyle name="Style 157 3 2 2 4" xfId="36491"/>
    <cellStyle name="Style 157 3 2 2 5" xfId="48436"/>
    <cellStyle name="Style 157 3 2 3" xfId="16009"/>
    <cellStyle name="Style 157 3 2 3 2" xfId="19249"/>
    <cellStyle name="Style 157 3 2 3 3" xfId="23033"/>
    <cellStyle name="Style 157 3 2 3 4" xfId="39746"/>
    <cellStyle name="Style 157 3 2 4" xfId="19251"/>
    <cellStyle name="Style 157 3 2 5" xfId="23655"/>
    <cellStyle name="Style 157 3 2 6" xfId="40189"/>
    <cellStyle name="Style 157 3 3" xfId="10542"/>
    <cellStyle name="Style 157 3 3 2" xfId="24088"/>
    <cellStyle name="Style 157 3 3 3" xfId="19248"/>
    <cellStyle name="Style 157 3 3 4" xfId="27760"/>
    <cellStyle name="Style 157 3 3 5" xfId="44969"/>
    <cellStyle name="Style 157 3 4" xfId="11897"/>
    <cellStyle name="Style 157 3 4 2" xfId="24089"/>
    <cellStyle name="Style 157 3 4 3" xfId="19247"/>
    <cellStyle name="Style 157 3 4 4" xfId="33192"/>
    <cellStyle name="Style 157 3 4 5" xfId="44404"/>
    <cellStyle name="Style 157 3 5" xfId="14729"/>
    <cellStyle name="Style 157 3 5 2" xfId="19246"/>
    <cellStyle name="Style 157 3 5 3" xfId="35791"/>
    <cellStyle name="Style 157 3 5 4" xfId="42584"/>
    <cellStyle name="Style 157 3 6" xfId="19252"/>
    <cellStyle name="Style 157 3 7" xfId="22739"/>
    <cellStyle name="Style 157 3 8" xfId="39500"/>
    <cellStyle name="Style 157 4" xfId="6813"/>
    <cellStyle name="Style 157 4 2" xfId="9154"/>
    <cellStyle name="Style 157 4 2 2" xfId="13409"/>
    <cellStyle name="Style 157 4 2 2 2" xfId="24091"/>
    <cellStyle name="Style 157 4 2 2 3" xfId="19243"/>
    <cellStyle name="Style 157 4 2 2 4" xfId="34587"/>
    <cellStyle name="Style 157 4 2 2 5" xfId="46812"/>
    <cellStyle name="Style 157 4 2 3" xfId="16169"/>
    <cellStyle name="Style 157 4 2 3 2" xfId="19242"/>
    <cellStyle name="Style 157 4 2 3 3" xfId="26160"/>
    <cellStyle name="Style 157 4 2 3 4" xfId="41596"/>
    <cellStyle name="Style 157 4 2 4" xfId="19244"/>
    <cellStyle name="Style 157 4 2 5" xfId="21772"/>
    <cellStyle name="Style 157 4 2 6" xfId="40919"/>
    <cellStyle name="Style 157 4 3" xfId="10729"/>
    <cellStyle name="Style 157 4 3 2" xfId="24092"/>
    <cellStyle name="Style 157 4 3 3" xfId="19241"/>
    <cellStyle name="Style 157 4 3 4" xfId="35644"/>
    <cellStyle name="Style 157 4 3 5" xfId="46471"/>
    <cellStyle name="Style 157 4 4" xfId="12084"/>
    <cellStyle name="Style 157 4 4 2" xfId="24093"/>
    <cellStyle name="Style 157 4 4 3" xfId="19240"/>
    <cellStyle name="Style 157 4 4 4" xfId="33786"/>
    <cellStyle name="Style 157 4 4 5" xfId="47609"/>
    <cellStyle name="Style 157 4 5" xfId="14916"/>
    <cellStyle name="Style 157 4 5 2" xfId="19239"/>
    <cellStyle name="Style 157 4 5 3" xfId="36882"/>
    <cellStyle name="Style 157 4 5 4" xfId="45995"/>
    <cellStyle name="Style 157 4 6" xfId="19245"/>
    <cellStyle name="Style 157 4 7" xfId="22186"/>
    <cellStyle name="Style 157 4 8" xfId="39061"/>
    <cellStyle name="Style 157 5" xfId="6991"/>
    <cellStyle name="Style 157 5 2" xfId="9332"/>
    <cellStyle name="Style 157 5 2 2" xfId="13587"/>
    <cellStyle name="Style 157 5 2 2 2" xfId="24095"/>
    <cellStyle name="Style 157 5 2 2 3" xfId="19236"/>
    <cellStyle name="Style 157 5 2 2 4" xfId="33772"/>
    <cellStyle name="Style 157 5 2 2 5" xfId="47576"/>
    <cellStyle name="Style 157 5 2 3" xfId="16331"/>
    <cellStyle name="Style 157 5 2 3 2" xfId="19235"/>
    <cellStyle name="Style 157 5 2 3 3" xfId="28108"/>
    <cellStyle name="Style 157 5 2 3 4" xfId="39149"/>
    <cellStyle name="Style 157 5 2 4" xfId="19237"/>
    <cellStyle name="Style 157 5 2 5" xfId="26261"/>
    <cellStyle name="Style 157 5 2 6" xfId="44282"/>
    <cellStyle name="Style 157 5 3" xfId="10907"/>
    <cellStyle name="Style 157 5 3 2" xfId="24096"/>
    <cellStyle name="Style 157 5 3 3" xfId="19234"/>
    <cellStyle name="Style 157 5 3 4" xfId="32717"/>
    <cellStyle name="Style 157 5 3 5" xfId="41249"/>
    <cellStyle name="Style 157 5 4" xfId="12262"/>
    <cellStyle name="Style 157 5 4 2" xfId="24097"/>
    <cellStyle name="Style 157 5 4 3" xfId="19233"/>
    <cellStyle name="Style 157 5 4 4" xfId="33569"/>
    <cellStyle name="Style 157 5 4 5" xfId="47553"/>
    <cellStyle name="Style 157 5 5" xfId="15094"/>
    <cellStyle name="Style 157 5 5 2" xfId="19232"/>
    <cellStyle name="Style 157 5 5 3" xfId="34544"/>
    <cellStyle name="Style 157 5 5 4" xfId="44468"/>
    <cellStyle name="Style 157 5 6" xfId="19238"/>
    <cellStyle name="Style 157 5 7" xfId="25669"/>
    <cellStyle name="Style 157 5 8" xfId="39674"/>
    <cellStyle name="Style 157 6" xfId="6890"/>
    <cellStyle name="Style 157 6 2" xfId="9231"/>
    <cellStyle name="Style 157 6 2 2" xfId="13486"/>
    <cellStyle name="Style 157 6 2 2 2" xfId="24099"/>
    <cellStyle name="Style 157 6 2 2 3" xfId="19229"/>
    <cellStyle name="Style 157 6 2 2 4" xfId="32636"/>
    <cellStyle name="Style 157 6 2 2 5" xfId="46034"/>
    <cellStyle name="Style 157 6 2 3" xfId="16241"/>
    <cellStyle name="Style 157 6 2 3 2" xfId="19228"/>
    <cellStyle name="Style 157 6 2 3 3" xfId="23381"/>
    <cellStyle name="Style 157 6 2 3 4" xfId="40149"/>
    <cellStyle name="Style 157 6 2 4" xfId="19230"/>
    <cellStyle name="Style 157 6 2 5" xfId="22346"/>
    <cellStyle name="Style 157 6 2 6" xfId="39215"/>
    <cellStyle name="Style 157 6 3" xfId="10806"/>
    <cellStyle name="Style 157 6 3 2" xfId="24100"/>
    <cellStyle name="Style 157 6 3 3" xfId="19227"/>
    <cellStyle name="Style 157 6 3 4" xfId="34575"/>
    <cellStyle name="Style 157 6 3 5" xfId="42106"/>
    <cellStyle name="Style 157 6 4" xfId="12161"/>
    <cellStyle name="Style 157 6 4 2" xfId="24101"/>
    <cellStyle name="Style 157 6 4 3" xfId="19226"/>
    <cellStyle name="Style 157 6 4 4" xfId="32434"/>
    <cellStyle name="Style 157 6 4 5" xfId="43292"/>
    <cellStyle name="Style 157 6 5" xfId="14993"/>
    <cellStyle name="Style 157 6 5 2" xfId="19225"/>
    <cellStyle name="Style 157 6 5 3" xfId="32805"/>
    <cellStyle name="Style 157 6 5 4" xfId="47791"/>
    <cellStyle name="Style 157 6 6" xfId="19231"/>
    <cellStyle name="Style 157 6 7" xfId="21880"/>
    <cellStyle name="Style 157 6 8" xfId="40123"/>
    <cellStyle name="Style 157 7" xfId="6818"/>
    <cellStyle name="Style 157 7 2" xfId="9159"/>
    <cellStyle name="Style 157 7 2 2" xfId="13414"/>
    <cellStyle name="Style 157 7 2 2 2" xfId="24102"/>
    <cellStyle name="Style 157 7 2 2 3" xfId="19222"/>
    <cellStyle name="Style 157 7 2 2 4" xfId="32484"/>
    <cellStyle name="Style 157 7 2 2 5" xfId="41320"/>
    <cellStyle name="Style 157 7 2 3" xfId="16174"/>
    <cellStyle name="Style 157 7 2 3 2" xfId="19221"/>
    <cellStyle name="Style 157 7 2 3 3" xfId="22255"/>
    <cellStyle name="Style 157 7 2 3 4" xfId="39529"/>
    <cellStyle name="Style 157 7 2 4" xfId="19223"/>
    <cellStyle name="Style 157 7 2 5" xfId="25295"/>
    <cellStyle name="Style 157 7 2 6" xfId="41480"/>
    <cellStyle name="Style 157 7 3" xfId="10734"/>
    <cellStyle name="Style 157 7 3 2" xfId="24103"/>
    <cellStyle name="Style 157 7 3 3" xfId="19220"/>
    <cellStyle name="Style 157 7 3 4" xfId="33800"/>
    <cellStyle name="Style 157 7 3 5" xfId="47822"/>
    <cellStyle name="Style 157 7 4" xfId="12089"/>
    <cellStyle name="Style 157 7 4 2" xfId="24104"/>
    <cellStyle name="Style 157 7 4 3" xfId="19219"/>
    <cellStyle name="Style 157 7 4 4" xfId="38026"/>
    <cellStyle name="Style 157 7 4 5" xfId="42313"/>
    <cellStyle name="Style 157 7 5" xfId="14921"/>
    <cellStyle name="Style 157 7 5 2" xfId="19218"/>
    <cellStyle name="Style 157 7 5 3" xfId="34258"/>
    <cellStyle name="Style 157 7 5 4" xfId="38908"/>
    <cellStyle name="Style 157 7 6" xfId="19224"/>
    <cellStyle name="Style 157 7 7" xfId="23896"/>
    <cellStyle name="Style 157 7 8" xfId="39257"/>
    <cellStyle name="Style 157 8" xfId="7074"/>
    <cellStyle name="Style 157 8 2" xfId="9415"/>
    <cellStyle name="Style 157 8 2 2" xfId="13670"/>
    <cellStyle name="Style 157 8 2 2 2" xfId="24105"/>
    <cellStyle name="Style 157 8 2 2 3" xfId="19215"/>
    <cellStyle name="Style 157 8 2 2 4" xfId="35862"/>
    <cellStyle name="Style 157 8 2 2 5" xfId="46337"/>
    <cellStyle name="Style 157 8 2 3" xfId="16407"/>
    <cellStyle name="Style 157 8 2 3 2" xfId="19214"/>
    <cellStyle name="Style 157 8 2 3 3" xfId="32399"/>
    <cellStyle name="Style 157 8 2 3 4" xfId="39019"/>
    <cellStyle name="Style 157 8 2 4" xfId="19216"/>
    <cellStyle name="Style 157 8 2 5" xfId="32913"/>
    <cellStyle name="Style 157 8 2 6" xfId="44860"/>
    <cellStyle name="Style 157 8 3" xfId="10990"/>
    <cellStyle name="Style 157 8 3 2" xfId="24106"/>
    <cellStyle name="Style 157 8 3 3" xfId="19213"/>
    <cellStyle name="Style 157 8 3 4" xfId="32749"/>
    <cellStyle name="Style 157 8 3 5" xfId="46278"/>
    <cellStyle name="Style 157 8 4" xfId="12345"/>
    <cellStyle name="Style 157 8 4 2" xfId="24107"/>
    <cellStyle name="Style 157 8 4 3" xfId="19212"/>
    <cellStyle name="Style 157 8 4 4" xfId="36970"/>
    <cellStyle name="Style 157 8 4 5" xfId="45756"/>
    <cellStyle name="Style 157 8 5" xfId="15177"/>
    <cellStyle name="Style 157 8 5 2" xfId="19211"/>
    <cellStyle name="Style 157 8 5 3" xfId="34586"/>
    <cellStyle name="Style 157 8 5 4" xfId="44508"/>
    <cellStyle name="Style 157 8 6" xfId="19217"/>
    <cellStyle name="Style 157 8 7" xfId="21983"/>
    <cellStyle name="Style 157 8 8" xfId="39545"/>
    <cellStyle name="Style 157 9" xfId="8227"/>
    <cellStyle name="Style 157 9 2" xfId="9665"/>
    <cellStyle name="Style 157 9 2 2" xfId="13902"/>
    <cellStyle name="Style 157 9 2 2 2" xfId="24110"/>
    <cellStyle name="Style 157 9 2 2 3" xfId="19208"/>
    <cellStyle name="Style 157 9 2 2 4" xfId="35434"/>
    <cellStyle name="Style 157 9 2 2 5" xfId="46842"/>
    <cellStyle name="Style 157 9 2 3" xfId="16639"/>
    <cellStyle name="Style 157 9 2 3 2" xfId="19207"/>
    <cellStyle name="Style 157 9 2 3 3" xfId="21688"/>
    <cellStyle name="Style 157 9 2 3 4" xfId="38988"/>
    <cellStyle name="Style 157 9 2 4" xfId="19209"/>
    <cellStyle name="Style 157 9 2 5" xfId="27662"/>
    <cellStyle name="Style 157 9 2 6" xfId="47394"/>
    <cellStyle name="Style 157 9 3" xfId="11222"/>
    <cellStyle name="Style 157 9 3 2" xfId="24111"/>
    <cellStyle name="Style 157 9 3 3" xfId="19206"/>
    <cellStyle name="Style 157 9 3 4" xfId="37589"/>
    <cellStyle name="Style 157 9 3 5" xfId="46298"/>
    <cellStyle name="Style 157 9 4" xfId="12577"/>
    <cellStyle name="Style 157 9 4 2" xfId="24112"/>
    <cellStyle name="Style 157 9 4 3" xfId="19205"/>
    <cellStyle name="Style 157 9 4 4" xfId="32674"/>
    <cellStyle name="Style 157 9 4 5" xfId="40776"/>
    <cellStyle name="Style 157 9 5" xfId="15409"/>
    <cellStyle name="Style 157 9 5 2" xfId="19204"/>
    <cellStyle name="Style 157 9 5 3" xfId="38759"/>
    <cellStyle name="Style 157 9 5 4" xfId="42991"/>
    <cellStyle name="Style 157 9 6" xfId="19210"/>
    <cellStyle name="Style 157 9 7" xfId="26780"/>
    <cellStyle name="Style 157 9 8" xfId="41122"/>
    <cellStyle name="Style 158" xfId="67"/>
    <cellStyle name="Style 158 10" xfId="8354"/>
    <cellStyle name="Style 158 10 2" xfId="9792"/>
    <cellStyle name="Style 158 10 2 2" xfId="14029"/>
    <cellStyle name="Style 158 10 2 2 2" xfId="24115"/>
    <cellStyle name="Style 158 10 2 2 3" xfId="19200"/>
    <cellStyle name="Style 158 10 2 2 4" xfId="32715"/>
    <cellStyle name="Style 158 10 2 2 5" xfId="44810"/>
    <cellStyle name="Style 158 10 2 3" xfId="16766"/>
    <cellStyle name="Style 158 10 2 3 2" xfId="19199"/>
    <cellStyle name="Style 158 10 2 3 3" xfId="31885"/>
    <cellStyle name="Style 158 10 2 3 4" xfId="39487"/>
    <cellStyle name="Style 158 10 2 4" xfId="19201"/>
    <cellStyle name="Style 158 10 2 5" xfId="33673"/>
    <cellStyle name="Style 158 10 2 6" xfId="45412"/>
    <cellStyle name="Style 158 10 3" xfId="11349"/>
    <cellStyle name="Style 158 10 3 2" xfId="24116"/>
    <cellStyle name="Style 158 10 3 3" xfId="19198"/>
    <cellStyle name="Style 158 10 3 4" xfId="34101"/>
    <cellStyle name="Style 158 10 3 5" xfId="43519"/>
    <cellStyle name="Style 158 10 4" xfId="12704"/>
    <cellStyle name="Style 158 10 4 2" xfId="24117"/>
    <cellStyle name="Style 158 10 4 3" xfId="19197"/>
    <cellStyle name="Style 158 10 4 4" xfId="33416"/>
    <cellStyle name="Style 158 10 4 5" xfId="44440"/>
    <cellStyle name="Style 158 10 5" xfId="15536"/>
    <cellStyle name="Style 158 10 5 2" xfId="19196"/>
    <cellStyle name="Style 158 10 5 3" xfId="35487"/>
    <cellStyle name="Style 158 10 5 4" xfId="44053"/>
    <cellStyle name="Style 158 10 6" xfId="19202"/>
    <cellStyle name="Style 158 10 7" xfId="32343"/>
    <cellStyle name="Style 158 10 8" xfId="45513"/>
    <cellStyle name="Style 158 11" xfId="8310"/>
    <cellStyle name="Style 158 11 2" xfId="9748"/>
    <cellStyle name="Style 158 11 2 2" xfId="13985"/>
    <cellStyle name="Style 158 11 2 2 2" xfId="24119"/>
    <cellStyle name="Style 158 11 2 2 3" xfId="19193"/>
    <cellStyle name="Style 158 11 2 2 4" xfId="35408"/>
    <cellStyle name="Style 158 11 2 2 5" xfId="41786"/>
    <cellStyle name="Style 158 11 2 3" xfId="16722"/>
    <cellStyle name="Style 158 11 2 3 2" xfId="19192"/>
    <cellStyle name="Style 158 11 2 3 3" xfId="31949"/>
    <cellStyle name="Style 158 11 2 3 4" xfId="40976"/>
    <cellStyle name="Style 158 11 2 4" xfId="19194"/>
    <cellStyle name="Style 158 11 2 5" xfId="33260"/>
    <cellStyle name="Style 158 11 2 6" xfId="46122"/>
    <cellStyle name="Style 158 11 3" xfId="11305"/>
    <cellStyle name="Style 158 11 3 2" xfId="24120"/>
    <cellStyle name="Style 158 11 3 3" xfId="19191"/>
    <cellStyle name="Style 158 11 3 4" xfId="37552"/>
    <cellStyle name="Style 158 11 3 5" xfId="41206"/>
    <cellStyle name="Style 158 11 4" xfId="12660"/>
    <cellStyle name="Style 158 11 4 2" xfId="24121"/>
    <cellStyle name="Style 158 11 4 3" xfId="19190"/>
    <cellStyle name="Style 158 11 4 4" xfId="32649"/>
    <cellStyle name="Style 158 11 4 5" xfId="44054"/>
    <cellStyle name="Style 158 11 5" xfId="15492"/>
    <cellStyle name="Style 158 11 5 2" xfId="19189"/>
    <cellStyle name="Style 158 11 5 3" xfId="33222"/>
    <cellStyle name="Style 158 11 5 4" xfId="40819"/>
    <cellStyle name="Style 158 11 6" xfId="19195"/>
    <cellStyle name="Style 158 11 7" xfId="22140"/>
    <cellStyle name="Style 158 11 8" xfId="39648"/>
    <cellStyle name="Style 158 12" xfId="8452"/>
    <cellStyle name="Style 158 12 2" xfId="9888"/>
    <cellStyle name="Style 158 12 2 2" xfId="14125"/>
    <cellStyle name="Style 158 12 2 2 2" xfId="24122"/>
    <cellStyle name="Style 158 12 2 2 3" xfId="19186"/>
    <cellStyle name="Style 158 12 2 2 4" xfId="37316"/>
    <cellStyle name="Style 158 12 2 2 5" xfId="42624"/>
    <cellStyle name="Style 158 12 2 3" xfId="16862"/>
    <cellStyle name="Style 158 12 2 3 2" xfId="19185"/>
    <cellStyle name="Style 158 12 2 3 3" xfId="22076"/>
    <cellStyle name="Style 158 12 2 3 4" xfId="40041"/>
    <cellStyle name="Style 158 12 2 4" xfId="19187"/>
    <cellStyle name="Style 158 12 2 5" xfId="37357"/>
    <cellStyle name="Style 158 12 2 6" xfId="42476"/>
    <cellStyle name="Style 158 12 3" xfId="11445"/>
    <cellStyle name="Style 158 12 3 2" xfId="24123"/>
    <cellStyle name="Style 158 12 3 3" xfId="19184"/>
    <cellStyle name="Style 158 12 3 4" xfId="38153"/>
    <cellStyle name="Style 158 12 3 5" xfId="40716"/>
    <cellStyle name="Style 158 12 4" xfId="12800"/>
    <cellStyle name="Style 158 12 4 2" xfId="24124"/>
    <cellStyle name="Style 158 12 4 3" xfId="19183"/>
    <cellStyle name="Style 158 12 4 4" xfId="37854"/>
    <cellStyle name="Style 158 12 4 5" xfId="45858"/>
    <cellStyle name="Style 158 12 5" xfId="15632"/>
    <cellStyle name="Style 158 12 5 2" xfId="19182"/>
    <cellStyle name="Style 158 12 5 3" xfId="27960"/>
    <cellStyle name="Style 158 12 5 4" xfId="43765"/>
    <cellStyle name="Style 158 12 6" xfId="19188"/>
    <cellStyle name="Style 158 12 7" xfId="36595"/>
    <cellStyle name="Style 158 12 8" xfId="42957"/>
    <cellStyle name="Style 158 13" xfId="8513"/>
    <cellStyle name="Style 158 13 2" xfId="9949"/>
    <cellStyle name="Style 158 13 2 2" xfId="14186"/>
    <cellStyle name="Style 158 13 2 2 2" xfId="24126"/>
    <cellStyle name="Style 158 13 2 2 3" xfId="19179"/>
    <cellStyle name="Style 158 13 2 2 4" xfId="38449"/>
    <cellStyle name="Style 158 13 2 2 5" xfId="43783"/>
    <cellStyle name="Style 158 13 2 3" xfId="16923"/>
    <cellStyle name="Style 158 13 2 3 2" xfId="19178"/>
    <cellStyle name="Style 158 13 2 3 3" xfId="32137"/>
    <cellStyle name="Style 158 13 2 3 4" xfId="42650"/>
    <cellStyle name="Style 158 13 2 4" xfId="19180"/>
    <cellStyle name="Style 158 13 2 5" xfId="38529"/>
    <cellStyle name="Style 158 13 2 6" xfId="43904"/>
    <cellStyle name="Style 158 13 3" xfId="11506"/>
    <cellStyle name="Style 158 13 3 2" xfId="24127"/>
    <cellStyle name="Style 158 13 3 3" xfId="19177"/>
    <cellStyle name="Style 158 13 3 4" xfId="32747"/>
    <cellStyle name="Style 158 13 3 5" xfId="46306"/>
    <cellStyle name="Style 158 13 4" xfId="12861"/>
    <cellStyle name="Style 158 13 4 2" xfId="24128"/>
    <cellStyle name="Style 158 13 4 3" xfId="19176"/>
    <cellStyle name="Style 158 13 4 4" xfId="32504"/>
    <cellStyle name="Style 158 13 4 5" xfId="43528"/>
    <cellStyle name="Style 158 13 5" xfId="15693"/>
    <cellStyle name="Style 158 13 5 2" xfId="19175"/>
    <cellStyle name="Style 158 13 5 3" xfId="37171"/>
    <cellStyle name="Style 158 13 5 4" xfId="43989"/>
    <cellStyle name="Style 158 13 6" xfId="19181"/>
    <cellStyle name="Style 158 13 7" xfId="27227"/>
    <cellStyle name="Style 158 13 8" xfId="43865"/>
    <cellStyle name="Style 158 14" xfId="8626"/>
    <cellStyle name="Style 158 14 2" xfId="10062"/>
    <cellStyle name="Style 158 14 2 2" xfId="14299"/>
    <cellStyle name="Style 158 14 2 2 2" xfId="24130"/>
    <cellStyle name="Style 158 14 2 2 3" xfId="19172"/>
    <cellStyle name="Style 158 14 2 2 4" xfId="38752"/>
    <cellStyle name="Style 158 14 2 2 5" xfId="47567"/>
    <cellStyle name="Style 158 14 2 3" xfId="17036"/>
    <cellStyle name="Style 158 14 2 3 2" xfId="19171"/>
    <cellStyle name="Style 158 14 2 3 3" xfId="32154"/>
    <cellStyle name="Style 158 14 2 3 4" xfId="48104"/>
    <cellStyle name="Style 158 14 2 4" xfId="19173"/>
    <cellStyle name="Style 158 14 2 5" xfId="36493"/>
    <cellStyle name="Style 158 14 2 6" xfId="42948"/>
    <cellStyle name="Style 158 14 3" xfId="11619"/>
    <cellStyle name="Style 158 14 3 2" xfId="24132"/>
    <cellStyle name="Style 158 14 3 3" xfId="19170"/>
    <cellStyle name="Style 158 14 3 4" xfId="35255"/>
    <cellStyle name="Style 158 14 3 5" xfId="43925"/>
    <cellStyle name="Style 158 14 4" xfId="12974"/>
    <cellStyle name="Style 158 14 4 2" xfId="24133"/>
    <cellStyle name="Style 158 14 4 3" xfId="19169"/>
    <cellStyle name="Style 158 14 4 4" xfId="34414"/>
    <cellStyle name="Style 158 14 4 5" xfId="46376"/>
    <cellStyle name="Style 158 14 5" xfId="15806"/>
    <cellStyle name="Style 158 14 5 2" xfId="19168"/>
    <cellStyle name="Style 158 14 5 3" xfId="38816"/>
    <cellStyle name="Style 158 14 5 4" xfId="45990"/>
    <cellStyle name="Style 158 14 6" xfId="19174"/>
    <cellStyle name="Style 158 14 7" xfId="27389"/>
    <cellStyle name="Style 158 14 8" xfId="44193"/>
    <cellStyle name="Style 158 15" xfId="8865"/>
    <cellStyle name="Style 158 15 2" xfId="13144"/>
    <cellStyle name="Style 158 15 2 2" xfId="24135"/>
    <cellStyle name="Style 158 15 2 3" xfId="19167"/>
    <cellStyle name="Style 158 15 2 4" xfId="37574"/>
    <cellStyle name="Style 158 15 2 5" xfId="42684"/>
    <cellStyle name="Style 158 15 3" xfId="14577"/>
    <cellStyle name="Style 158 15 3 2" xfId="24136"/>
    <cellStyle name="Style 158 15 3 3" xfId="19166"/>
    <cellStyle name="Style 158 15 3 4" xfId="38608"/>
    <cellStyle name="Style 158 15 3 5" xfId="45533"/>
    <cellStyle name="Style 158 15 4" xfId="24134"/>
    <cellStyle name="Style 158 16" xfId="10242"/>
    <cellStyle name="Style 158 16 2" xfId="14479"/>
    <cellStyle name="Style 158 16 2 2" xfId="24137"/>
    <cellStyle name="Style 158 16 2 3" xfId="19164"/>
    <cellStyle name="Style 158 16 2 4" xfId="32613"/>
    <cellStyle name="Style 158 16 2 5" xfId="42552"/>
    <cellStyle name="Style 158 16 3" xfId="17216"/>
    <cellStyle name="Style 158 16 3 2" xfId="19163"/>
    <cellStyle name="Style 158 16 3 3" xfId="36090"/>
    <cellStyle name="Style 158 16 3 4" xfId="47689"/>
    <cellStyle name="Style 158 16 4" xfId="19165"/>
    <cellStyle name="Style 158 16 5" xfId="37586"/>
    <cellStyle name="Style 158 16 6" xfId="47375"/>
    <cellStyle name="Style 158 17" xfId="10349"/>
    <cellStyle name="Style 158 17 2" xfId="24138"/>
    <cellStyle name="Style 158 17 3" xfId="19162"/>
    <cellStyle name="Style 158 17 4" xfId="38241"/>
    <cellStyle name="Style 158 17 5" xfId="45349"/>
    <cellStyle name="Style 158 18" xfId="10444"/>
    <cellStyle name="Style 158 18 2" xfId="24139"/>
    <cellStyle name="Style 158 18 3" xfId="19161"/>
    <cellStyle name="Style 158 18 4" xfId="35894"/>
    <cellStyle name="Style 158 18 5" xfId="40627"/>
    <cellStyle name="Style 158 19" xfId="11790"/>
    <cellStyle name="Style 158 19 2" xfId="24140"/>
    <cellStyle name="Style 158 19 3" xfId="19160"/>
    <cellStyle name="Style 158 19 4" xfId="33132"/>
    <cellStyle name="Style 158 19 5" xfId="43607"/>
    <cellStyle name="Style 158 2" xfId="6587"/>
    <cellStyle name="Style 158 2 2" xfId="10165"/>
    <cellStyle name="Style 158 2 2 2" xfId="11722"/>
    <cellStyle name="Style 158 2 2 2 2" xfId="24141"/>
    <cellStyle name="Style 158 2 2 2 3" xfId="19157"/>
    <cellStyle name="Style 158 2 2 2 4" xfId="32788"/>
    <cellStyle name="Style 158 2 2 2 5" xfId="40697"/>
    <cellStyle name="Style 158 2 2 3" xfId="14402"/>
    <cellStyle name="Style 158 2 2 3 2" xfId="24142"/>
    <cellStyle name="Style 158 2 2 3 3" xfId="19156"/>
    <cellStyle name="Style 158 2 2 3 4" xfId="34894"/>
    <cellStyle name="Style 158 2 2 3 5" xfId="38899"/>
    <cellStyle name="Style 158 2 2 4" xfId="17139"/>
    <cellStyle name="Style 158 2 2 4 2" xfId="19155"/>
    <cellStyle name="Style 158 2 2 4 3" xfId="33989"/>
    <cellStyle name="Style 158 2 2 4 4" xfId="44907"/>
    <cellStyle name="Style 158 2 2 5" xfId="19158"/>
    <cellStyle name="Style 158 2 2 6" xfId="33486"/>
    <cellStyle name="Style 158 2 2 7" xfId="43440"/>
    <cellStyle name="Style 158 2 3" xfId="8928"/>
    <cellStyle name="Style 158 2 3 2" xfId="13183"/>
    <cellStyle name="Style 158 2 3 2 2" xfId="24144"/>
    <cellStyle name="Style 158 2 3 2 3" xfId="19153"/>
    <cellStyle name="Style 158 2 3 2 4" xfId="36742"/>
    <cellStyle name="Style 158 2 3 2 5" xfId="40788"/>
    <cellStyle name="Style 158 2 3 3" xfId="14612"/>
    <cellStyle name="Style 158 2 3 3 2" xfId="24145"/>
    <cellStyle name="Style 158 2 3 3 3" xfId="19152"/>
    <cellStyle name="Style 158 2 3 3 4" xfId="37506"/>
    <cellStyle name="Style 158 2 3 3 5" xfId="46530"/>
    <cellStyle name="Style 158 2 3 4" xfId="24143"/>
    <cellStyle name="Style 158 2 4" xfId="10503"/>
    <cellStyle name="Style 158 2 4 2" xfId="24146"/>
    <cellStyle name="Style 158 2 4 3" xfId="19151"/>
    <cellStyle name="Style 158 2 4 4" xfId="37663"/>
    <cellStyle name="Style 158 2 4 5" xfId="45632"/>
    <cellStyle name="Style 158 2 5" xfId="11858"/>
    <cellStyle name="Style 158 2 5 2" xfId="24147"/>
    <cellStyle name="Style 158 2 5 3" xfId="19150"/>
    <cellStyle name="Style 158 2 5 4" xfId="38694"/>
    <cellStyle name="Style 158 2 5 5" xfId="41766"/>
    <cellStyle name="Style 158 2 6" xfId="14690"/>
    <cellStyle name="Style 158 2 6 2" xfId="19149"/>
    <cellStyle name="Style 158 2 6 3" xfId="36391"/>
    <cellStyle name="Style 158 2 6 4" xfId="44062"/>
    <cellStyle name="Style 158 2 7" xfId="21997"/>
    <cellStyle name="Style 158 2 8" xfId="40027"/>
    <cellStyle name="Style 158 3" xfId="6618"/>
    <cellStyle name="Style 158 3 2" xfId="8959"/>
    <cellStyle name="Style 158 3 2 2" xfId="13214"/>
    <cellStyle name="Style 158 3 2 2 2" xfId="24148"/>
    <cellStyle name="Style 158 3 2 2 3" xfId="19146"/>
    <cellStyle name="Style 158 3 2 2 4" xfId="35766"/>
    <cellStyle name="Style 158 3 2 2 5" xfId="44543"/>
    <cellStyle name="Style 158 3 2 3" xfId="16001"/>
    <cellStyle name="Style 158 3 2 3 2" xfId="19145"/>
    <cellStyle name="Style 158 3 2 3 3" xfId="21918"/>
    <cellStyle name="Style 158 3 2 3 4" xfId="39358"/>
    <cellStyle name="Style 158 3 2 4" xfId="19147"/>
    <cellStyle name="Style 158 3 2 5" xfId="25291"/>
    <cellStyle name="Style 158 3 2 6" xfId="43630"/>
    <cellStyle name="Style 158 3 3" xfId="10534"/>
    <cellStyle name="Style 158 3 3 2" xfId="24149"/>
    <cellStyle name="Style 158 3 3 3" xfId="19144"/>
    <cellStyle name="Style 158 3 3 4" xfId="32422"/>
    <cellStyle name="Style 158 3 3 5" xfId="44746"/>
    <cellStyle name="Style 158 3 4" xfId="11889"/>
    <cellStyle name="Style 158 3 4 2" xfId="24150"/>
    <cellStyle name="Style 158 3 4 3" xfId="19143"/>
    <cellStyle name="Style 158 3 4 4" xfId="32807"/>
    <cellStyle name="Style 158 3 4 5" xfId="44522"/>
    <cellStyle name="Style 158 3 5" xfId="14721"/>
    <cellStyle name="Style 158 3 5 2" xfId="19142"/>
    <cellStyle name="Style 158 3 5 3" xfId="33670"/>
    <cellStyle name="Style 158 3 5 4" xfId="46631"/>
    <cellStyle name="Style 158 3 6" xfId="19148"/>
    <cellStyle name="Style 158 3 7" xfId="21867"/>
    <cellStyle name="Style 158 3 8" xfId="39728"/>
    <cellStyle name="Style 158 4" xfId="6741"/>
    <cellStyle name="Style 158 4 2" xfId="9082"/>
    <cellStyle name="Style 158 4 2 2" xfId="13337"/>
    <cellStyle name="Style 158 4 2 2 2" xfId="24151"/>
    <cellStyle name="Style 158 4 2 2 3" xfId="19139"/>
    <cellStyle name="Style 158 4 2 2 4" xfId="33755"/>
    <cellStyle name="Style 158 4 2 2 5" xfId="48397"/>
    <cellStyle name="Style 158 4 2 3" xfId="16110"/>
    <cellStyle name="Style 158 4 2 3 2" xfId="19138"/>
    <cellStyle name="Style 158 4 2 3 3" xfId="22727"/>
    <cellStyle name="Style 158 4 2 3 4" xfId="39095"/>
    <cellStyle name="Style 158 4 2 4" xfId="19140"/>
    <cellStyle name="Style 158 4 2 5" xfId="26198"/>
    <cellStyle name="Style 158 4 2 6" xfId="39186"/>
    <cellStyle name="Style 158 4 3" xfId="10657"/>
    <cellStyle name="Style 158 4 3 2" xfId="24152"/>
    <cellStyle name="Style 158 4 3 3" xfId="19137"/>
    <cellStyle name="Style 158 4 3 4" xfId="27886"/>
    <cellStyle name="Style 158 4 3 5" xfId="43054"/>
    <cellStyle name="Style 158 4 4" xfId="12012"/>
    <cellStyle name="Style 158 4 4 2" xfId="24153"/>
    <cellStyle name="Style 158 4 4 3" xfId="19136"/>
    <cellStyle name="Style 158 4 4 4" xfId="33552"/>
    <cellStyle name="Style 158 4 4 5" xfId="40742"/>
    <cellStyle name="Style 158 4 5" xfId="14844"/>
    <cellStyle name="Style 158 4 5 2" xfId="19135"/>
    <cellStyle name="Style 158 4 5 3" xfId="34551"/>
    <cellStyle name="Style 158 4 5 4" xfId="43368"/>
    <cellStyle name="Style 158 4 6" xfId="19141"/>
    <cellStyle name="Style 158 4 7" xfId="21805"/>
    <cellStyle name="Style 158 4 8" xfId="40042"/>
    <cellStyle name="Style 158 5" xfId="6972"/>
    <cellStyle name="Style 158 5 2" xfId="9313"/>
    <cellStyle name="Style 158 5 2 2" xfId="13568"/>
    <cellStyle name="Style 158 5 2 2 2" xfId="24155"/>
    <cellStyle name="Style 158 5 2 2 3" xfId="19132"/>
    <cellStyle name="Style 158 5 2 2 4" xfId="37944"/>
    <cellStyle name="Style 158 5 2 2 5" xfId="47103"/>
    <cellStyle name="Style 158 5 2 3" xfId="16315"/>
    <cellStyle name="Style 158 5 2 3 2" xfId="19131"/>
    <cellStyle name="Style 158 5 2 3 3" xfId="26369"/>
    <cellStyle name="Style 158 5 2 3 4" xfId="43471"/>
    <cellStyle name="Style 158 5 2 4" xfId="19133"/>
    <cellStyle name="Style 158 5 2 5" xfId="27025"/>
    <cellStyle name="Style 158 5 2 6" xfId="43935"/>
    <cellStyle name="Style 158 5 3" xfId="10888"/>
    <cellStyle name="Style 158 5 3 2" xfId="24156"/>
    <cellStyle name="Style 158 5 3 3" xfId="19130"/>
    <cellStyle name="Style 158 5 3 4" xfId="36652"/>
    <cellStyle name="Style 158 5 3 5" xfId="43415"/>
    <cellStyle name="Style 158 5 4" xfId="12243"/>
    <cellStyle name="Style 158 5 4 2" xfId="24157"/>
    <cellStyle name="Style 158 5 4 3" xfId="19129"/>
    <cellStyle name="Style 158 5 4 4" xfId="37741"/>
    <cellStyle name="Style 158 5 4 5" xfId="47998"/>
    <cellStyle name="Style 158 5 5" xfId="15075"/>
    <cellStyle name="Style 158 5 5 2" xfId="19128"/>
    <cellStyle name="Style 158 5 5 3" xfId="34361"/>
    <cellStyle name="Style 158 5 5 4" xfId="48023"/>
    <cellStyle name="Style 158 5 6" xfId="19134"/>
    <cellStyle name="Style 158 5 7" xfId="21904"/>
    <cellStyle name="Style 158 5 8" xfId="39707"/>
    <cellStyle name="Style 158 6" xfId="6857"/>
    <cellStyle name="Style 158 6 2" xfId="9198"/>
    <cellStyle name="Style 158 6 2 2" xfId="13453"/>
    <cellStyle name="Style 158 6 2 2 2" xfId="24159"/>
    <cellStyle name="Style 158 6 2 2 3" xfId="19125"/>
    <cellStyle name="Style 158 6 2 2 4" xfId="37600"/>
    <cellStyle name="Style 158 6 2 2 5" xfId="43406"/>
    <cellStyle name="Style 158 6 2 3" xfId="16209"/>
    <cellStyle name="Style 158 6 2 3 2" xfId="19124"/>
    <cellStyle name="Style 158 6 2 3 3" xfId="24916"/>
    <cellStyle name="Style 158 6 2 3 4" xfId="40191"/>
    <cellStyle name="Style 158 6 2 4" xfId="19126"/>
    <cellStyle name="Style 158 6 2 5" xfId="32390"/>
    <cellStyle name="Style 158 6 2 6" xfId="39570"/>
    <cellStyle name="Style 158 6 3" xfId="10773"/>
    <cellStyle name="Style 158 6 3 2" xfId="24160"/>
    <cellStyle name="Style 158 6 3 3" xfId="19123"/>
    <cellStyle name="Style 158 6 3 4" xfId="36292"/>
    <cellStyle name="Style 158 6 3 5" xfId="44018"/>
    <cellStyle name="Style 158 6 4" xfId="12128"/>
    <cellStyle name="Style 158 6 4 2" xfId="24161"/>
    <cellStyle name="Style 158 6 4 3" xfId="19122"/>
    <cellStyle name="Style 158 6 4 4" xfId="37340"/>
    <cellStyle name="Style 158 6 4 5" xfId="44714"/>
    <cellStyle name="Style 158 6 5" xfId="14960"/>
    <cellStyle name="Style 158 6 5 2" xfId="19121"/>
    <cellStyle name="Style 158 6 5 3" xfId="38373"/>
    <cellStyle name="Style 158 6 5 4" xfId="42409"/>
    <cellStyle name="Style 158 6 6" xfId="19127"/>
    <cellStyle name="Style 158 6 7" xfId="23094"/>
    <cellStyle name="Style 158 6 8" xfId="40171"/>
    <cellStyle name="Style 158 7" xfId="6690"/>
    <cellStyle name="Style 158 7 2" xfId="9031"/>
    <cellStyle name="Style 158 7 2 2" xfId="13286"/>
    <cellStyle name="Style 158 7 2 2 2" xfId="24162"/>
    <cellStyle name="Style 158 7 2 2 3" xfId="19118"/>
    <cellStyle name="Style 158 7 2 2 4" xfId="36011"/>
    <cellStyle name="Style 158 7 2 2 5" xfId="45030"/>
    <cellStyle name="Style 158 7 2 3" xfId="16070"/>
    <cellStyle name="Style 158 7 2 3 2" xfId="19117"/>
    <cellStyle name="Style 158 7 2 3 3" xfId="22045"/>
    <cellStyle name="Style 158 7 2 3 4" xfId="47665"/>
    <cellStyle name="Style 158 7 2 4" xfId="19119"/>
    <cellStyle name="Style 158 7 2 5" xfId="24460"/>
    <cellStyle name="Style 158 7 2 6" xfId="40929"/>
    <cellStyle name="Style 158 7 3" xfId="10606"/>
    <cellStyle name="Style 158 7 3 2" xfId="24164"/>
    <cellStyle name="Style 158 7 3 3" xfId="19116"/>
    <cellStyle name="Style 158 7 3 4" xfId="35021"/>
    <cellStyle name="Style 158 7 3 5" xfId="42506"/>
    <cellStyle name="Style 158 7 4" xfId="11961"/>
    <cellStyle name="Style 158 7 4 2" xfId="24165"/>
    <cellStyle name="Style 158 7 4 3" xfId="19115"/>
    <cellStyle name="Style 158 7 4 4" xfId="35741"/>
    <cellStyle name="Style 158 7 4 5" xfId="41984"/>
    <cellStyle name="Style 158 7 5" xfId="14793"/>
    <cellStyle name="Style 158 7 5 2" xfId="19114"/>
    <cellStyle name="Style 158 7 5 3" xfId="38362"/>
    <cellStyle name="Style 158 7 5 4" xfId="43421"/>
    <cellStyle name="Style 158 7 6" xfId="19120"/>
    <cellStyle name="Style 158 7 7" xfId="26713"/>
    <cellStyle name="Style 158 7 8" xfId="41112"/>
    <cellStyle name="Style 158 8" xfId="7075"/>
    <cellStyle name="Style 158 8 2" xfId="9416"/>
    <cellStyle name="Style 158 8 2 2" xfId="13671"/>
    <cellStyle name="Style 158 8 2 2 2" xfId="24167"/>
    <cellStyle name="Style 158 8 2 2 3" xfId="19111"/>
    <cellStyle name="Style 158 8 2 2 4" xfId="37470"/>
    <cellStyle name="Style 158 8 2 2 5" xfId="42524"/>
    <cellStyle name="Style 158 8 2 3" xfId="16408"/>
    <cellStyle name="Style 158 8 2 3 2" xfId="19110"/>
    <cellStyle name="Style 158 8 2 3 3" xfId="21893"/>
    <cellStyle name="Style 158 8 2 3 4" xfId="41562"/>
    <cellStyle name="Style 158 8 2 4" xfId="19112"/>
    <cellStyle name="Style 158 8 2 5" xfId="36076"/>
    <cellStyle name="Style 158 8 2 6" xfId="42508"/>
    <cellStyle name="Style 158 8 3" xfId="10991"/>
    <cellStyle name="Style 158 8 3 2" xfId="24169"/>
    <cellStyle name="Style 158 8 3 3" xfId="19109"/>
    <cellStyle name="Style 158 8 3 4" xfId="35912"/>
    <cellStyle name="Style 158 8 3 5" xfId="43534"/>
    <cellStyle name="Style 158 8 4" xfId="12346"/>
    <cellStyle name="Style 158 8 4 2" xfId="24170"/>
    <cellStyle name="Style 158 8 4 3" xfId="19108"/>
    <cellStyle name="Style 158 8 4 4" xfId="34868"/>
    <cellStyle name="Style 158 8 4 5" xfId="45190"/>
    <cellStyle name="Style 158 8 5" xfId="15178"/>
    <cellStyle name="Style 158 8 5 2" xfId="19107"/>
    <cellStyle name="Style 158 8 5 3" xfId="33004"/>
    <cellStyle name="Style 158 8 5 4" xfId="46526"/>
    <cellStyle name="Style 158 8 6" xfId="19113"/>
    <cellStyle name="Style 158 8 7" xfId="23067"/>
    <cellStyle name="Style 158 8 8" xfId="39312"/>
    <cellStyle name="Style 158 9" xfId="8228"/>
    <cellStyle name="Style 158 9 2" xfId="9666"/>
    <cellStyle name="Style 158 9 2 2" xfId="13903"/>
    <cellStyle name="Style 158 9 2 2 2" xfId="24172"/>
    <cellStyle name="Style 158 9 2 2 3" xfId="19104"/>
    <cellStyle name="Style 158 9 2 2 4" xfId="33852"/>
    <cellStyle name="Style 158 9 2 2 5" xfId="44071"/>
    <cellStyle name="Style 158 9 2 3" xfId="16640"/>
    <cellStyle name="Style 158 9 2 3 2" xfId="19103"/>
    <cellStyle name="Style 158 9 2 3 3" xfId="22305"/>
    <cellStyle name="Style 158 9 2 3 4" xfId="41005"/>
    <cellStyle name="Style 158 9 2 4" xfId="19105"/>
    <cellStyle name="Style 158 9 2 5" xfId="34471"/>
    <cellStyle name="Style 158 9 2 6" xfId="45646"/>
    <cellStyle name="Style 158 9 3" xfId="11223"/>
    <cellStyle name="Style 158 9 3 2" xfId="24173"/>
    <cellStyle name="Style 158 9 3 3" xfId="19102"/>
    <cellStyle name="Style 158 9 3 4" xfId="38636"/>
    <cellStyle name="Style 158 9 3 5" xfId="42399"/>
    <cellStyle name="Style 158 9 4" xfId="12578"/>
    <cellStyle name="Style 158 9 4 2" xfId="24174"/>
    <cellStyle name="Style 158 9 4 3" xfId="19101"/>
    <cellStyle name="Style 158 9 4 4" xfId="35837"/>
    <cellStyle name="Style 158 9 4 5" xfId="45058"/>
    <cellStyle name="Style 158 9 5" xfId="15410"/>
    <cellStyle name="Style 158 9 5 2" xfId="19100"/>
    <cellStyle name="Style 158 9 5 3" xfId="35257"/>
    <cellStyle name="Style 158 9 5 4" xfId="47342"/>
    <cellStyle name="Style 158 9 6" xfId="19106"/>
    <cellStyle name="Style 158 9 7" xfId="21761"/>
    <cellStyle name="Style 158 9 8" xfId="38892"/>
    <cellStyle name="Style 159" xfId="68"/>
    <cellStyle name="Style 161" xfId="69"/>
    <cellStyle name="Style 161 10" xfId="8351"/>
    <cellStyle name="Style 161 10 2" xfId="9789"/>
    <cellStyle name="Style 161 10 2 2" xfId="14026"/>
    <cellStyle name="Style 161 10 2 2 2" xfId="24176"/>
    <cellStyle name="Style 161 10 2 2 3" xfId="19097"/>
    <cellStyle name="Style 161 10 2 2 4" xfId="36400"/>
    <cellStyle name="Style 161 10 2 2 5" xfId="43156"/>
    <cellStyle name="Style 161 10 2 3" xfId="16763"/>
    <cellStyle name="Style 161 10 2 3 2" xfId="19096"/>
    <cellStyle name="Style 161 10 2 3 3" xfId="21720"/>
    <cellStyle name="Style 161 10 2 3 4" xfId="39108"/>
    <cellStyle name="Style 161 10 2 4" xfId="19098"/>
    <cellStyle name="Style 161 10 2 5" xfId="32219"/>
    <cellStyle name="Style 161 10 2 6" xfId="43243"/>
    <cellStyle name="Style 161 10 3" xfId="11346"/>
    <cellStyle name="Style 161 10 3 2" xfId="24177"/>
    <cellStyle name="Style 161 10 3 3" xfId="19095"/>
    <cellStyle name="Style 161 10 3 4" xfId="33041"/>
    <cellStyle name="Style 161 10 3 5" xfId="41359"/>
    <cellStyle name="Style 161 10 4" xfId="12701"/>
    <cellStyle name="Style 161 10 4 2" xfId="24178"/>
    <cellStyle name="Style 161 10 4 3" xfId="19094"/>
    <cellStyle name="Style 161 10 4 4" xfId="35503"/>
    <cellStyle name="Style 161 10 4 5" xfId="48261"/>
    <cellStyle name="Style 161 10 5" xfId="15533"/>
    <cellStyle name="Style 161 10 5 2" xfId="19093"/>
    <cellStyle name="Style 161 10 5 3" xfId="37335"/>
    <cellStyle name="Style 161 10 5 4" xfId="44015"/>
    <cellStyle name="Style 161 10 6" xfId="19099"/>
    <cellStyle name="Style 161 10 7" xfId="21583"/>
    <cellStyle name="Style 161 10 8" xfId="44628"/>
    <cellStyle name="Style 161 11" xfId="8262"/>
    <cellStyle name="Style 161 11 2" xfId="9700"/>
    <cellStyle name="Style 161 11 2 2" xfId="13937"/>
    <cellStyle name="Style 161 11 2 2 2" xfId="24179"/>
    <cellStyle name="Style 161 11 2 2 3" xfId="19090"/>
    <cellStyle name="Style 161 11 2 2 4" xfId="38481"/>
    <cellStyle name="Style 161 11 2 2 5" xfId="41999"/>
    <cellStyle name="Style 161 11 2 3" xfId="16674"/>
    <cellStyle name="Style 161 11 2 3 2" xfId="19089"/>
    <cellStyle name="Style 161 11 2 3 3" xfId="21935"/>
    <cellStyle name="Style 161 11 2 3 4" xfId="42102"/>
    <cellStyle name="Style 161 11 2 4" xfId="19091"/>
    <cellStyle name="Style 161 11 2 5" xfId="35984"/>
    <cellStyle name="Style 161 11 2 6" xfId="48427"/>
    <cellStyle name="Style 161 11 3" xfId="11257"/>
    <cellStyle name="Style 161 11 3 2" xfId="24180"/>
    <cellStyle name="Style 161 11 3 3" xfId="19088"/>
    <cellStyle name="Style 161 11 3 4" xfId="35928"/>
    <cellStyle name="Style 161 11 3 5" xfId="43638"/>
    <cellStyle name="Style 161 11 4" xfId="12612"/>
    <cellStyle name="Style 161 11 4 2" xfId="24181"/>
    <cellStyle name="Style 161 11 4 3" xfId="19087"/>
    <cellStyle name="Style 161 11 4 4" xfId="32552"/>
    <cellStyle name="Style 161 11 4 5" xfId="41237"/>
    <cellStyle name="Style 161 11 5" xfId="15444"/>
    <cellStyle name="Style 161 11 5 2" xfId="19086"/>
    <cellStyle name="Style 161 11 5 3" xfId="34522"/>
    <cellStyle name="Style 161 11 5 4" xfId="47118"/>
    <cellStyle name="Style 161 11 6" xfId="19092"/>
    <cellStyle name="Style 161 11 7" xfId="32310"/>
    <cellStyle name="Style 161 11 8" xfId="46811"/>
    <cellStyle name="Style 161 12" xfId="8451"/>
    <cellStyle name="Style 161 12 2" xfId="9887"/>
    <cellStyle name="Style 161 12 2 2" xfId="14124"/>
    <cellStyle name="Style 161 12 2 2 2" xfId="24182"/>
    <cellStyle name="Style 161 12 2 2 3" xfId="19083"/>
    <cellStyle name="Style 161 12 2 2 4" xfId="35708"/>
    <cellStyle name="Style 161 12 2 2 5" xfId="47476"/>
    <cellStyle name="Style 161 12 2 3" xfId="16861"/>
    <cellStyle name="Style 161 12 2 3 2" xfId="19082"/>
    <cellStyle name="Style 161 12 2 3 3" xfId="30675"/>
    <cellStyle name="Style 161 12 2 3 4" xfId="39960"/>
    <cellStyle name="Style 161 12 2 4" xfId="19084"/>
    <cellStyle name="Style 161 12 2 5" xfId="35749"/>
    <cellStyle name="Style 161 12 2 6" xfId="45552"/>
    <cellStyle name="Style 161 12 3" xfId="11444"/>
    <cellStyle name="Style 161 12 3 2" xfId="24183"/>
    <cellStyle name="Style 161 12 3 3" xfId="19081"/>
    <cellStyle name="Style 161 12 3 4" xfId="36555"/>
    <cellStyle name="Style 161 12 3 5" xfId="38945"/>
    <cellStyle name="Style 161 12 4" xfId="12799"/>
    <cellStyle name="Style 161 12 4 2" xfId="24184"/>
    <cellStyle name="Style 161 12 4 3" xfId="19080"/>
    <cellStyle name="Style 161 12 4 4" xfId="36256"/>
    <cellStyle name="Style 161 12 4 5" xfId="48076"/>
    <cellStyle name="Style 161 12 5" xfId="15631"/>
    <cellStyle name="Style 161 12 5 2" xfId="19079"/>
    <cellStyle name="Style 161 12 5 3" xfId="27959"/>
    <cellStyle name="Style 161 12 5 4" xfId="43900"/>
    <cellStyle name="Style 161 12 6" xfId="19085"/>
    <cellStyle name="Style 161 12 7" xfId="33431"/>
    <cellStyle name="Style 161 12 8" xfId="42142"/>
    <cellStyle name="Style 161 13" xfId="8556"/>
    <cellStyle name="Style 161 13 2" xfId="9992"/>
    <cellStyle name="Style 161 13 2 2" xfId="14229"/>
    <cellStyle name="Style 161 13 2 2 2" xfId="24185"/>
    <cellStyle name="Style 161 13 2 2 3" xfId="19076"/>
    <cellStyle name="Style 161 13 2 2 4" xfId="37882"/>
    <cellStyle name="Style 161 13 2 2 5" xfId="46104"/>
    <cellStyle name="Style 161 13 2 3" xfId="16966"/>
    <cellStyle name="Style 161 13 2 3 2" xfId="19075"/>
    <cellStyle name="Style 161 13 2 3 3" xfId="37702"/>
    <cellStyle name="Style 161 13 2 3 4" xfId="43283"/>
    <cellStyle name="Style 161 13 2 4" xfId="19077"/>
    <cellStyle name="Style 161 13 2 5" xfId="37962"/>
    <cellStyle name="Style 161 13 2 6" xfId="48155"/>
    <cellStyle name="Style 161 13 3" xfId="11549"/>
    <cellStyle name="Style 161 13 3 2" xfId="24186"/>
    <cellStyle name="Style 161 13 3 3" xfId="19074"/>
    <cellStyle name="Style 161 13 3 4" xfId="33297"/>
    <cellStyle name="Style 161 13 3 5" xfId="44360"/>
    <cellStyle name="Style 161 13 4" xfId="12904"/>
    <cellStyle name="Style 161 13 4 2" xfId="24187"/>
    <cellStyle name="Style 161 13 4 3" xfId="19073"/>
    <cellStyle name="Style 161 13 4 4" xfId="36871"/>
    <cellStyle name="Style 161 13 4 5" xfId="44800"/>
    <cellStyle name="Style 161 13 5" xfId="15736"/>
    <cellStyle name="Style 161 13 5 2" xfId="19072"/>
    <cellStyle name="Style 161 13 5 3" xfId="32416"/>
    <cellStyle name="Style 161 13 5 4" xfId="41920"/>
    <cellStyle name="Style 161 13 6" xfId="19078"/>
    <cellStyle name="Style 161 13 7" xfId="26300"/>
    <cellStyle name="Style 161 13 8" xfId="39385"/>
    <cellStyle name="Style 161 14" xfId="8474"/>
    <cellStyle name="Style 161 14 2" xfId="9910"/>
    <cellStyle name="Style 161 14 2 2" xfId="14147"/>
    <cellStyle name="Style 161 14 2 2 2" xfId="24188"/>
    <cellStyle name="Style 161 14 2 2 3" xfId="19069"/>
    <cellStyle name="Style 161 14 2 2 4" xfId="32574"/>
    <cellStyle name="Style 161 14 2 2 5" xfId="44523"/>
    <cellStyle name="Style 161 14 2 3" xfId="16884"/>
    <cellStyle name="Style 161 14 2 3 2" xfId="19068"/>
    <cellStyle name="Style 161 14 2 3 3" xfId="22123"/>
    <cellStyle name="Style 161 14 2 3 4" xfId="43727"/>
    <cellStyle name="Style 161 14 2 4" xfId="19070"/>
    <cellStyle name="Style 161 14 2 5" xfId="32654"/>
    <cellStyle name="Style 161 14 2 6" xfId="48363"/>
    <cellStyle name="Style 161 14 3" xfId="11467"/>
    <cellStyle name="Style 161 14 3 2" xfId="24189"/>
    <cellStyle name="Style 161 14 3 3" xfId="19067"/>
    <cellStyle name="Style 161 14 3 4" xfId="36487"/>
    <cellStyle name="Style 161 14 3 5" xfId="45045"/>
    <cellStyle name="Style 161 14 4" xfId="12822"/>
    <cellStyle name="Style 161 14 4 2" xfId="24190"/>
    <cellStyle name="Style 161 14 4 3" xfId="19066"/>
    <cellStyle name="Style 161 14 4 4" xfId="33161"/>
    <cellStyle name="Style 161 14 4 5" xfId="43773"/>
    <cellStyle name="Style 161 14 5" xfId="15654"/>
    <cellStyle name="Style 161 14 5 2" xfId="19065"/>
    <cellStyle name="Style 161 14 5 3" xfId="27995"/>
    <cellStyle name="Style 161 14 5 4" xfId="42007"/>
    <cellStyle name="Style 161 14 6" xfId="19071"/>
    <cellStyle name="Style 161 14 7" xfId="27206"/>
    <cellStyle name="Style 161 14 8" xfId="47593"/>
    <cellStyle name="Style 161 15" xfId="8866"/>
    <cellStyle name="Style 161 15 2" xfId="13145"/>
    <cellStyle name="Style 161 15 2 2" xfId="24192"/>
    <cellStyle name="Style 161 15 2 3" xfId="19064"/>
    <cellStyle name="Style 161 15 2 4" xfId="38621"/>
    <cellStyle name="Style 161 15 2 5" xfId="42276"/>
    <cellStyle name="Style 161 15 3" xfId="14578"/>
    <cellStyle name="Style 161 15 3 2" xfId="24193"/>
    <cellStyle name="Style 161 15 3 3" xfId="19063"/>
    <cellStyle name="Style 161 15 3 4" xfId="35290"/>
    <cellStyle name="Style 161 15 3 5" xfId="42014"/>
    <cellStyle name="Style 161 15 4" xfId="24191"/>
    <cellStyle name="Style 161 16" xfId="10241"/>
    <cellStyle name="Style 161 16 2" xfId="14478"/>
    <cellStyle name="Style 161 16 2 2" xfId="24194"/>
    <cellStyle name="Style 161 16 2 3" xfId="19061"/>
    <cellStyle name="Style 161 16 2 4" xfId="34194"/>
    <cellStyle name="Style 161 16 2 5" xfId="40395"/>
    <cellStyle name="Style 161 16 3" xfId="17215"/>
    <cellStyle name="Style 161 16 3 2" xfId="19060"/>
    <cellStyle name="Style 161 16 3 3" xfId="32927"/>
    <cellStyle name="Style 161 16 3 4" xfId="43105"/>
    <cellStyle name="Style 161 16 4" xfId="19062"/>
    <cellStyle name="Style 161 16 5" xfId="35988"/>
    <cellStyle name="Style 161 16 6" xfId="44462"/>
    <cellStyle name="Style 161 17" xfId="10350"/>
    <cellStyle name="Style 161 17 2" xfId="24195"/>
    <cellStyle name="Style 161 17 3" xfId="19059"/>
    <cellStyle name="Style 161 17 4" xfId="38445"/>
    <cellStyle name="Style 161 17 5" xfId="41416"/>
    <cellStyle name="Style 161 18" xfId="10407"/>
    <cellStyle name="Style 161 18 2" xfId="24196"/>
    <cellStyle name="Style 161 18 3" xfId="19058"/>
    <cellStyle name="Style 161 18 4" xfId="32799"/>
    <cellStyle name="Style 161 18 5" xfId="43017"/>
    <cellStyle name="Style 161 19" xfId="11791"/>
    <cellStyle name="Style 161 19 2" xfId="24197"/>
    <cellStyle name="Style 161 19 3" xfId="19057"/>
    <cellStyle name="Style 161 19 4" xfId="36295"/>
    <cellStyle name="Style 161 19 5" xfId="42041"/>
    <cellStyle name="Style 161 2" xfId="6586"/>
    <cellStyle name="Style 161 2 2" xfId="10164"/>
    <cellStyle name="Style 161 2 2 2" xfId="11721"/>
    <cellStyle name="Style 161 2 2 2 2" xfId="24198"/>
    <cellStyle name="Style 161 2 2 2 3" xfId="19054"/>
    <cellStyle name="Style 161 2 2 2 4" xfId="34370"/>
    <cellStyle name="Style 161 2 2 2 5" xfId="43643"/>
    <cellStyle name="Style 161 2 2 3" xfId="14401"/>
    <cellStyle name="Style 161 2 2 3 2" xfId="24199"/>
    <cellStyle name="Style 161 2 2 3 3" xfId="19053"/>
    <cellStyle name="Style 161 2 2 3 4" xfId="36996"/>
    <cellStyle name="Style 161 2 2 3 5" xfId="41505"/>
    <cellStyle name="Style 161 2 2 4" xfId="17138"/>
    <cellStyle name="Style 161 2 2 4 2" xfId="19052"/>
    <cellStyle name="Style 161 2 2 4 3" xfId="35571"/>
    <cellStyle name="Style 161 2 2 4 4" xfId="42807"/>
    <cellStyle name="Style 161 2 2 5" xfId="19055"/>
    <cellStyle name="Style 161 2 2 6" xfId="35069"/>
    <cellStyle name="Style 161 2 2 7" xfId="46253"/>
    <cellStyle name="Style 161 2 3" xfId="8927"/>
    <cellStyle name="Style 161 2 3 2" xfId="13182"/>
    <cellStyle name="Style 161 2 3 2 2" xfId="24201"/>
    <cellStyle name="Style 161 2 3 2 3" xfId="19051"/>
    <cellStyle name="Style 161 2 3 2 4" xfId="33579"/>
    <cellStyle name="Style 161 2 3 2 5" xfId="46453"/>
    <cellStyle name="Style 161 2 3 3" xfId="14611"/>
    <cellStyle name="Style 161 2 3 3 2" xfId="24202"/>
    <cellStyle name="Style 161 2 3 3 3" xfId="19050"/>
    <cellStyle name="Style 161 2 3 3 4" xfId="35908"/>
    <cellStyle name="Style 161 2 3 3 5" xfId="41174"/>
    <cellStyle name="Style 161 2 3 4" xfId="24200"/>
    <cellStyle name="Style 161 2 4" xfId="10502"/>
    <cellStyle name="Style 161 2 4 2" xfId="24203"/>
    <cellStyle name="Style 161 2 4 3" xfId="19049"/>
    <cellStyle name="Style 161 2 4 4" xfId="36065"/>
    <cellStyle name="Style 161 2 4 5" xfId="42177"/>
    <cellStyle name="Style 161 2 5" xfId="11857"/>
    <cellStyle name="Style 161 2 5 2" xfId="24204"/>
    <cellStyle name="Style 161 2 5 3" xfId="19048"/>
    <cellStyle name="Style 161 2 5 4" xfId="38569"/>
    <cellStyle name="Style 161 2 5 5" xfId="47622"/>
    <cellStyle name="Style 161 2 6" xfId="14689"/>
    <cellStyle name="Style 161 2 6 2" xfId="19047"/>
    <cellStyle name="Style 161 2 6 3" xfId="33227"/>
    <cellStyle name="Style 161 2 6 4" xfId="44532"/>
    <cellStyle name="Style 161 2 7" xfId="31923"/>
    <cellStyle name="Style 161 2 8" xfId="39554"/>
    <cellStyle name="Style 161 3" xfId="6791"/>
    <cellStyle name="Style 161 3 2" xfId="9132"/>
    <cellStyle name="Style 161 3 2 2" xfId="13387"/>
    <cellStyle name="Style 161 3 2 2 2" xfId="24206"/>
    <cellStyle name="Style 161 3 2 2 3" xfId="19044"/>
    <cellStyle name="Style 161 3 2 2 4" xfId="33344"/>
    <cellStyle name="Style 161 3 2 2 5" xfId="45836"/>
    <cellStyle name="Style 161 3 2 3" xfId="16156"/>
    <cellStyle name="Style 161 3 2 3 2" xfId="19043"/>
    <cellStyle name="Style 161 3 2 3 3" xfId="24395"/>
    <cellStyle name="Style 161 3 2 3 4" xfId="45394"/>
    <cellStyle name="Style 161 3 2 4" xfId="19045"/>
    <cellStyle name="Style 161 3 2 5" xfId="26207"/>
    <cellStyle name="Style 161 3 2 6" xfId="39597"/>
    <cellStyle name="Style 161 3 3" xfId="10707"/>
    <cellStyle name="Style 161 3 3 2" xfId="24208"/>
    <cellStyle name="Style 161 3 3 3" xfId="19042"/>
    <cellStyle name="Style 161 3 3 4" xfId="37581"/>
    <cellStyle name="Style 161 3 3 5" xfId="42689"/>
    <cellStyle name="Style 161 3 4" xfId="12062"/>
    <cellStyle name="Style 161 3 4 2" xfId="24209"/>
    <cellStyle name="Style 161 3 4 3" xfId="19041"/>
    <cellStyle name="Style 161 3 4 4" xfId="34792"/>
    <cellStyle name="Style 161 3 4 5" xfId="38963"/>
    <cellStyle name="Style 161 3 5" xfId="14894"/>
    <cellStyle name="Style 161 3 5 2" xfId="19040"/>
    <cellStyle name="Style 161 3 5 3" xfId="33130"/>
    <cellStyle name="Style 161 3 5 4" xfId="45781"/>
    <cellStyle name="Style 161 3 6" xfId="19046"/>
    <cellStyle name="Style 161 3 7" xfId="21985"/>
    <cellStyle name="Style 161 3 8" xfId="40133"/>
    <cellStyle name="Style 161 4" xfId="6769"/>
    <cellStyle name="Style 161 4 2" xfId="9110"/>
    <cellStyle name="Style 161 4 2 2" xfId="13365"/>
    <cellStyle name="Style 161 4 2 2 2" xfId="24211"/>
    <cellStyle name="Style 161 4 2 2 3" xfId="19037"/>
    <cellStyle name="Style 161 4 2 2 4" xfId="36576"/>
    <cellStyle name="Style 161 4 2 2 5" xfId="47352"/>
    <cellStyle name="Style 161 4 2 3" xfId="16137"/>
    <cellStyle name="Style 161 4 2 3 2" xfId="19036"/>
    <cellStyle name="Style 161 4 2 3 3" xfId="21931"/>
    <cellStyle name="Style 161 4 2 3 4" xfId="39303"/>
    <cellStyle name="Style 161 4 2 4" xfId="19038"/>
    <cellStyle name="Style 161 4 2 5" xfId="25330"/>
    <cellStyle name="Style 161 4 2 6" xfId="39133"/>
    <cellStyle name="Style 161 4 3" xfId="10685"/>
    <cellStyle name="Style 161 4 3 2" xfId="24212"/>
    <cellStyle name="Style 161 4 3 3" xfId="19035"/>
    <cellStyle name="Style 161 4 3 4" xfId="35242"/>
    <cellStyle name="Style 161 4 3 5" xfId="44776"/>
    <cellStyle name="Style 161 4 4" xfId="12040"/>
    <cellStyle name="Style 161 4 4 2" xfId="24213"/>
    <cellStyle name="Style 161 4 4 3" xfId="19034"/>
    <cellStyle name="Style 161 4 4 4" xfId="36305"/>
    <cellStyle name="Style 161 4 4 5" xfId="43057"/>
    <cellStyle name="Style 161 4 5" xfId="14872"/>
    <cellStyle name="Style 161 4 5 2" xfId="19033"/>
    <cellStyle name="Style 161 4 5 3" xfId="34096"/>
    <cellStyle name="Style 161 4 5 4" xfId="45106"/>
    <cellStyle name="Style 161 4 6" xfId="19039"/>
    <cellStyle name="Style 161 4 7" xfId="32402"/>
    <cellStyle name="Style 161 4 8" xfId="47368"/>
    <cellStyle name="Style 161 5" xfId="7031"/>
    <cellStyle name="Style 161 5 2" xfId="9372"/>
    <cellStyle name="Style 161 5 2 2" xfId="13627"/>
    <cellStyle name="Style 161 5 2 2 2" xfId="24214"/>
    <cellStyle name="Style 161 5 2 2 3" xfId="19030"/>
    <cellStyle name="Style 161 5 2 2 4" xfId="26329"/>
    <cellStyle name="Style 161 5 2 2 5" xfId="40612"/>
    <cellStyle name="Style 161 5 2 3" xfId="16364"/>
    <cellStyle name="Style 161 5 2 3 2" xfId="19029"/>
    <cellStyle name="Style 161 5 2 3 3" xfId="26226"/>
    <cellStyle name="Style 161 5 2 3 4" xfId="43487"/>
    <cellStyle name="Style 161 5 2 4" xfId="19031"/>
    <cellStyle name="Style 161 5 2 5" xfId="37672"/>
    <cellStyle name="Style 161 5 2 6" xfId="41466"/>
    <cellStyle name="Style 161 5 3" xfId="10947"/>
    <cellStyle name="Style 161 5 3 2" xfId="24215"/>
    <cellStyle name="Style 161 5 3 3" xfId="19028"/>
    <cellStyle name="Style 161 5 3 4" xfId="33873"/>
    <cellStyle name="Style 161 5 3 5" xfId="45477"/>
    <cellStyle name="Style 161 5 4" xfId="12302"/>
    <cellStyle name="Style 161 5 4 2" xfId="24216"/>
    <cellStyle name="Style 161 5 4 3" xfId="19027"/>
    <cellStyle name="Style 161 5 4 4" xfId="36064"/>
    <cellStyle name="Style 161 5 4 5" xfId="41688"/>
    <cellStyle name="Style 161 5 5" xfId="15134"/>
    <cellStyle name="Style 161 5 5 2" xfId="19026"/>
    <cellStyle name="Style 161 5 5 3" xfId="38173"/>
    <cellStyle name="Style 161 5 5 4" xfId="46759"/>
    <cellStyle name="Style 161 5 6" xfId="19032"/>
    <cellStyle name="Style 161 5 7" xfId="24606"/>
    <cellStyle name="Style 161 5 8" xfId="39527"/>
    <cellStyle name="Style 161 6" xfId="6673"/>
    <cellStyle name="Style 161 6 2" xfId="9014"/>
    <cellStyle name="Style 161 6 2 2" xfId="13269"/>
    <cellStyle name="Style 161 6 2 2 2" xfId="24217"/>
    <cellStyle name="Style 161 6 2 2 3" xfId="19023"/>
    <cellStyle name="Style 161 6 2 2 4" xfId="36232"/>
    <cellStyle name="Style 161 6 2 2 5" xfId="42149"/>
    <cellStyle name="Style 161 6 2 3" xfId="16053"/>
    <cellStyle name="Style 161 6 2 3 2" xfId="19022"/>
    <cellStyle name="Style 161 6 2 3 3" xfId="22327"/>
    <cellStyle name="Style 161 6 2 3 4" xfId="42217"/>
    <cellStyle name="Style 161 6 2 4" xfId="19024"/>
    <cellStyle name="Style 161 6 2 5" xfId="21775"/>
    <cellStyle name="Style 161 6 2 6" xfId="40922"/>
    <cellStyle name="Style 161 6 3" xfId="10589"/>
    <cellStyle name="Style 161 6 3 2" xfId="24218"/>
    <cellStyle name="Style 161 6 3 3" xfId="19021"/>
    <cellStyle name="Style 161 6 3 4" xfId="27814"/>
    <cellStyle name="Style 161 6 3 5" xfId="41517"/>
    <cellStyle name="Style 161 6 4" xfId="11944"/>
    <cellStyle name="Style 161 6 4 2" xfId="24219"/>
    <cellStyle name="Style 161 6 4 3" xfId="19020"/>
    <cellStyle name="Style 161 6 4 4" xfId="34953"/>
    <cellStyle name="Style 161 6 4 5" xfId="46764"/>
    <cellStyle name="Style 161 6 5" xfId="14776"/>
    <cellStyle name="Style 161 6 5 2" xfId="19019"/>
    <cellStyle name="Style 161 6 5 3" xfId="36443"/>
    <cellStyle name="Style 161 6 5 4" xfId="44548"/>
    <cellStyle name="Style 161 6 6" xfId="19025"/>
    <cellStyle name="Style 161 6 7" xfId="31930"/>
    <cellStyle name="Style 161 6 8" xfId="39212"/>
    <cellStyle name="Style 161 7" xfId="7019"/>
    <cellStyle name="Style 161 7 2" xfId="9360"/>
    <cellStyle name="Style 161 7 2 2" xfId="13615"/>
    <cellStyle name="Style 161 7 2 2 2" xfId="24221"/>
    <cellStyle name="Style 161 7 2 2 3" xfId="19016"/>
    <cellStyle name="Style 161 7 2 2 4" xfId="35525"/>
    <cellStyle name="Style 161 7 2 2 5" xfId="44148"/>
    <cellStyle name="Style 161 7 2 3" xfId="16352"/>
    <cellStyle name="Style 161 7 2 3 2" xfId="19015"/>
    <cellStyle name="Style 161 7 2 3 3" xfId="25384"/>
    <cellStyle name="Style 161 7 2 3 4" xfId="39683"/>
    <cellStyle name="Style 161 7 2 4" xfId="19017"/>
    <cellStyle name="Style 161 7 2 5" xfId="36096"/>
    <cellStyle name="Style 161 7 2 6" xfId="41886"/>
    <cellStyle name="Style 161 7 3" xfId="10935"/>
    <cellStyle name="Style 161 7 3 2" xfId="24223"/>
    <cellStyle name="Style 161 7 3 3" xfId="19014"/>
    <cellStyle name="Style 161 7 3 4" xfId="33669"/>
    <cellStyle name="Style 161 7 3 5" xfId="44332"/>
    <cellStyle name="Style 161 7 4" xfId="12290"/>
    <cellStyle name="Style 161 7 4 2" xfId="24224"/>
    <cellStyle name="Style 161 7 4 3" xfId="19013"/>
    <cellStyle name="Style 161 7 4 4" xfId="32918"/>
    <cellStyle name="Style 161 7 4 5" xfId="45197"/>
    <cellStyle name="Style 161 7 5" xfId="15122"/>
    <cellStyle name="Style 161 7 5 2" xfId="19012"/>
    <cellStyle name="Style 161 7 5 3" xfId="34089"/>
    <cellStyle name="Style 161 7 5 4" xfId="47891"/>
    <cellStyle name="Style 161 7 6" xfId="19018"/>
    <cellStyle name="Style 161 7 7" xfId="25851"/>
    <cellStyle name="Style 161 7 8" xfId="42243"/>
    <cellStyle name="Style 161 8" xfId="7076"/>
    <cellStyle name="Style 161 8 2" xfId="9417"/>
    <cellStyle name="Style 161 8 2 2" xfId="13672"/>
    <cellStyle name="Style 161 8 2 2 2" xfId="24225"/>
    <cellStyle name="Style 161 8 2 2 3" xfId="19009"/>
    <cellStyle name="Style 161 8 2 2 4" xfId="35121"/>
    <cellStyle name="Style 161 8 2 2 5" xfId="45594"/>
    <cellStyle name="Style 161 8 2 3" xfId="16409"/>
    <cellStyle name="Style 161 8 2 3 2" xfId="19008"/>
    <cellStyle name="Style 161 8 2 3 3" xfId="22762"/>
    <cellStyle name="Style 161 8 2 3 4" xfId="47369"/>
    <cellStyle name="Style 161 8 2 4" xfId="19010"/>
    <cellStyle name="Style 161 8 2 5" xfId="37674"/>
    <cellStyle name="Style 161 8 2 6" xfId="45949"/>
    <cellStyle name="Style 161 8 3" xfId="10992"/>
    <cellStyle name="Style 161 8 3 2" xfId="24226"/>
    <cellStyle name="Style 161 8 3 3" xfId="19007"/>
    <cellStyle name="Style 161 8 3 4" xfId="37510"/>
    <cellStyle name="Style 161 8 3 5" xfId="47714"/>
    <cellStyle name="Style 161 8 4" xfId="12347"/>
    <cellStyle name="Style 161 8 4 2" xfId="24227"/>
    <cellStyle name="Style 161 8 4 3" xfId="19006"/>
    <cellStyle name="Style 161 8 4 4" xfId="33285"/>
    <cellStyle name="Style 161 8 4 5" xfId="48390"/>
    <cellStyle name="Style 161 8 5" xfId="15179"/>
    <cellStyle name="Style 161 8 5 2" xfId="19005"/>
    <cellStyle name="Style 161 8 5 3" xfId="36167"/>
    <cellStyle name="Style 161 8 5 4" xfId="44962"/>
    <cellStyle name="Style 161 8 6" xfId="19011"/>
    <cellStyle name="Style 161 8 7" xfId="24701"/>
    <cellStyle name="Style 161 8 8" xfId="39433"/>
    <cellStyle name="Style 161 9" xfId="8224"/>
    <cellStyle name="Style 161 9 2" xfId="9662"/>
    <cellStyle name="Style 161 9 2 2" xfId="13899"/>
    <cellStyle name="Style 161 9 2 2 2" xfId="24229"/>
    <cellStyle name="Style 161 9 2 2 3" xfId="19002"/>
    <cellStyle name="Style 161 9 2 2 4" xfId="35769"/>
    <cellStyle name="Style 161 9 2 2 5" xfId="42368"/>
    <cellStyle name="Style 161 9 2 3" xfId="16636"/>
    <cellStyle name="Style 161 9 2 3 2" xfId="19001"/>
    <cellStyle name="Style 161 9 2 3 3" xfId="22014"/>
    <cellStyle name="Style 161 9 2 3 4" xfId="39330"/>
    <cellStyle name="Style 161 9 2 4" xfId="19003"/>
    <cellStyle name="Style 161 9 2 5" xfId="36574"/>
    <cellStyle name="Style 161 9 2 6" xfId="43546"/>
    <cellStyle name="Style 161 9 3" xfId="11219"/>
    <cellStyle name="Style 161 9 3 2" xfId="24230"/>
    <cellStyle name="Style 161 9 3 3" xfId="19000"/>
    <cellStyle name="Style 161 9 3 4" xfId="34410"/>
    <cellStyle name="Style 161 9 3 5" xfId="46193"/>
    <cellStyle name="Style 161 9 4" xfId="12574"/>
    <cellStyle name="Style 161 9 4 2" xfId="24231"/>
    <cellStyle name="Style 161 9 4 3" xfId="18999"/>
    <cellStyle name="Style 161 9 4 4" xfId="36359"/>
    <cellStyle name="Style 161 9 4 5" xfId="42262"/>
    <cellStyle name="Style 161 9 5" xfId="15406"/>
    <cellStyle name="Style 161 9 5 2" xfId="18998"/>
    <cellStyle name="Style 161 9 5 3" xfId="32903"/>
    <cellStyle name="Style 161 9 5 4" xfId="40578"/>
    <cellStyle name="Style 161 9 6" xfId="19004"/>
    <cellStyle name="Style 161 9 7" xfId="31855"/>
    <cellStyle name="Style 161 9 8" xfId="43596"/>
    <cellStyle name="Style 162" xfId="70"/>
    <cellStyle name="Style 162 10" xfId="8324"/>
    <cellStyle name="Style 162 10 2" xfId="9762"/>
    <cellStyle name="Style 162 10 2 2" xfId="13999"/>
    <cellStyle name="Style 162 10 2 2 2" xfId="24232"/>
    <cellStyle name="Style 162 10 2 2 3" xfId="18995"/>
    <cellStyle name="Style 162 10 2 2 4" xfId="36853"/>
    <cellStyle name="Style 162 10 2 2 5" xfId="45615"/>
    <cellStyle name="Style 162 10 2 3" xfId="16736"/>
    <cellStyle name="Style 162 10 2 3 2" xfId="18994"/>
    <cellStyle name="Style 162 10 2 3 3" xfId="22313"/>
    <cellStyle name="Style 162 10 2 3 4" xfId="40992"/>
    <cellStyle name="Style 162 10 2 4" xfId="18996"/>
    <cellStyle name="Style 162 10 2 5" xfId="37818"/>
    <cellStyle name="Style 162 10 2 6" xfId="40845"/>
    <cellStyle name="Style 162 10 3" xfId="11319"/>
    <cellStyle name="Style 162 10 3 2" xfId="24233"/>
    <cellStyle name="Style 162 10 3 3" xfId="18993"/>
    <cellStyle name="Style 162 10 3 4" xfId="33495"/>
    <cellStyle name="Style 162 10 3 5" xfId="47044"/>
    <cellStyle name="Style 162 10 4" xfId="12674"/>
    <cellStyle name="Style 162 10 4 2" xfId="24234"/>
    <cellStyle name="Style 162 10 4 3" xfId="18992"/>
    <cellStyle name="Style 162 10 4 4" xfId="38252"/>
    <cellStyle name="Style 162 10 4 5" xfId="46509"/>
    <cellStyle name="Style 162 10 5" xfId="15506"/>
    <cellStyle name="Style 162 10 5 2" xfId="18991"/>
    <cellStyle name="Style 162 10 5 3" xfId="34079"/>
    <cellStyle name="Style 162 10 5 4" xfId="45703"/>
    <cellStyle name="Style 162 10 6" xfId="18997"/>
    <cellStyle name="Style 162 10 7" xfId="22187"/>
    <cellStyle name="Style 162 10 8" xfId="39956"/>
    <cellStyle name="Style 162 11" xfId="8360"/>
    <cellStyle name="Style 162 11 2" xfId="9798"/>
    <cellStyle name="Style 162 11 2 2" xfId="14035"/>
    <cellStyle name="Style 162 11 2 2 2" xfId="24235"/>
    <cellStyle name="Style 162 11 2 2 3" xfId="18988"/>
    <cellStyle name="Style 162 11 2 2 4" xfId="34615"/>
    <cellStyle name="Style 162 11 2 2 5" xfId="44988"/>
    <cellStyle name="Style 162 11 2 3" xfId="16772"/>
    <cellStyle name="Style 162 11 2 3 2" xfId="18987"/>
    <cellStyle name="Style 162 11 2 3 3" xfId="24046"/>
    <cellStyle name="Style 162 11 2 3 4" xfId="40754"/>
    <cellStyle name="Style 162 11 2 4" xfId="18989"/>
    <cellStyle name="Style 162 11 2 5" xfId="34212"/>
    <cellStyle name="Style 162 11 2 6" xfId="45631"/>
    <cellStyle name="Style 162 11 3" xfId="11355"/>
    <cellStyle name="Style 162 11 3 2" xfId="24236"/>
    <cellStyle name="Style 162 11 3 3" xfId="18986"/>
    <cellStyle name="Style 162 11 3 4" xfId="38667"/>
    <cellStyle name="Style 162 11 3 5" xfId="46823"/>
    <cellStyle name="Style 162 11 4" xfId="12710"/>
    <cellStyle name="Style 162 11 4 2" xfId="24237"/>
    <cellStyle name="Style 162 11 4 3" xfId="18985"/>
    <cellStyle name="Style 162 11 4 4" xfId="37656"/>
    <cellStyle name="Style 162 11 4 5" xfId="40385"/>
    <cellStyle name="Style 162 11 5" xfId="15542"/>
    <cellStyle name="Style 162 11 5 2" xfId="18984"/>
    <cellStyle name="Style 162 11 5 3" xfId="38145"/>
    <cellStyle name="Style 162 11 5 4" xfId="46182"/>
    <cellStyle name="Style 162 11 6" xfId="18990"/>
    <cellStyle name="Style 162 11 7" xfId="25948"/>
    <cellStyle name="Style 162 11 8" xfId="47395"/>
    <cellStyle name="Style 162 12" xfId="8450"/>
    <cellStyle name="Style 162 12 2" xfId="9886"/>
    <cellStyle name="Style 162 12 2 2" xfId="14123"/>
    <cellStyle name="Style 162 12 2 2 2" xfId="24240"/>
    <cellStyle name="Style 162 12 2 2 3" xfId="18981"/>
    <cellStyle name="Style 162 12 2 2 4" xfId="32545"/>
    <cellStyle name="Style 162 12 2 2 5" xfId="42289"/>
    <cellStyle name="Style 162 12 2 3" xfId="16860"/>
    <cellStyle name="Style 162 12 2 3 2" xfId="18980"/>
    <cellStyle name="Style 162 12 2 3 3" xfId="23567"/>
    <cellStyle name="Style 162 12 2 3 4" xfId="39118"/>
    <cellStyle name="Style 162 12 2 4" xfId="18982"/>
    <cellStyle name="Style 162 12 2 5" xfId="32586"/>
    <cellStyle name="Style 162 12 2 6" xfId="45833"/>
    <cellStyle name="Style 162 12 3" xfId="11443"/>
    <cellStyle name="Style 162 12 3 2" xfId="24241"/>
    <cellStyle name="Style 162 12 3 3" xfId="18979"/>
    <cellStyle name="Style 162 12 3 4" xfId="33391"/>
    <cellStyle name="Style 162 12 3 5" xfId="42010"/>
    <cellStyle name="Style 162 12 4" xfId="12798"/>
    <cellStyle name="Style 162 12 4 2" xfId="24242"/>
    <cellStyle name="Style 162 12 4 3" xfId="18978"/>
    <cellStyle name="Style 162 12 4 4" xfId="33093"/>
    <cellStyle name="Style 162 12 4 5" xfId="40714"/>
    <cellStyle name="Style 162 12 5" xfId="15630"/>
    <cellStyle name="Style 162 12 5 2" xfId="18977"/>
    <cellStyle name="Style 162 12 5 3" xfId="27956"/>
    <cellStyle name="Style 162 12 5 4" xfId="48147"/>
    <cellStyle name="Style 162 12 6" xfId="18983"/>
    <cellStyle name="Style 162 12 7" xfId="35014"/>
    <cellStyle name="Style 162 12 8" xfId="45909"/>
    <cellStyle name="Style 162 13" xfId="8499"/>
    <cellStyle name="Style 162 13 2" xfId="9935"/>
    <cellStyle name="Style 162 13 2 2" xfId="14172"/>
    <cellStyle name="Style 162 13 2 2 2" xfId="24244"/>
    <cellStyle name="Style 162 13 2 2 3" xfId="18974"/>
    <cellStyle name="Style 162 13 2 2 4" xfId="35805"/>
    <cellStyle name="Style 162 13 2 2 5" xfId="42266"/>
    <cellStyle name="Style 162 13 2 3" xfId="16909"/>
    <cellStyle name="Style 162 13 2 3 2" xfId="18973"/>
    <cellStyle name="Style 162 13 2 3 3" xfId="32127"/>
    <cellStyle name="Style 162 13 2 3 4" xfId="41551"/>
    <cellStyle name="Style 162 13 2 4" xfId="18975"/>
    <cellStyle name="Style 162 13 2 5" xfId="35884"/>
    <cellStyle name="Style 162 13 2 6" xfId="43299"/>
    <cellStyle name="Style 162 13 3" xfId="11492"/>
    <cellStyle name="Style 162 13 3 2" xfId="24245"/>
    <cellStyle name="Style 162 13 3 3" xfId="18972"/>
    <cellStyle name="Style 162 13 3 4" xfId="34044"/>
    <cellStyle name="Style 162 13 3 5" xfId="41166"/>
    <cellStyle name="Style 162 13 4" xfId="12847"/>
    <cellStyle name="Style 162 13 4 2" xfId="24246"/>
    <cellStyle name="Style 162 13 4 3" xfId="18971"/>
    <cellStyle name="Style 162 13 4 4" xfId="36392"/>
    <cellStyle name="Style 162 13 4 5" xfId="40549"/>
    <cellStyle name="Style 162 13 5" xfId="15679"/>
    <cellStyle name="Style 162 13 5 2" xfId="18970"/>
    <cellStyle name="Style 162 13 5 3" xfId="28032"/>
    <cellStyle name="Style 162 13 5 4" xfId="48474"/>
    <cellStyle name="Style 162 13 6" xfId="18976"/>
    <cellStyle name="Style 162 13 7" xfId="27213"/>
    <cellStyle name="Style 162 13 8" xfId="42532"/>
    <cellStyle name="Style 162 14" xfId="8687"/>
    <cellStyle name="Style 162 14 2" xfId="10123"/>
    <cellStyle name="Style 162 14 2 2" xfId="14360"/>
    <cellStyle name="Style 162 14 2 2 2" xfId="24247"/>
    <cellStyle name="Style 162 14 2 2 3" xfId="18967"/>
    <cellStyle name="Style 162 14 2 2 4" xfId="32763"/>
    <cellStyle name="Style 162 14 2 2 5" xfId="44288"/>
    <cellStyle name="Style 162 14 2 3" xfId="17097"/>
    <cellStyle name="Style 162 14 2 3 2" xfId="18966"/>
    <cellStyle name="Style 162 14 2 3 3" xfId="38783"/>
    <cellStyle name="Style 162 14 2 3 4" xfId="47869"/>
    <cellStyle name="Style 162 14 2 4" xfId="18968"/>
    <cellStyle name="Style 162 14 2 5" xfId="36535"/>
    <cellStyle name="Style 162 14 2 6" xfId="41994"/>
    <cellStyle name="Style 162 14 3" xfId="11680"/>
    <cellStyle name="Style 162 14 3 2" xfId="24248"/>
    <cellStyle name="Style 162 14 3 3" xfId="18965"/>
    <cellStyle name="Style 162 14 3 4" xfId="36762"/>
    <cellStyle name="Style 162 14 3 5" xfId="47121"/>
    <cellStyle name="Style 162 14 4" xfId="13035"/>
    <cellStyle name="Style 162 14 4 2" xfId="24249"/>
    <cellStyle name="Style 162 14 4 3" xfId="18964"/>
    <cellStyle name="Style 162 14 4 4" xfId="32855"/>
    <cellStyle name="Style 162 14 4 5" xfId="42100"/>
    <cellStyle name="Style 162 14 5" xfId="15867"/>
    <cellStyle name="Style 162 14 5 2" xfId="18963"/>
    <cellStyle name="Style 162 14 5 3" xfId="31987"/>
    <cellStyle name="Style 162 14 5 4" xfId="47847"/>
    <cellStyle name="Style 162 14 6" xfId="18969"/>
    <cellStyle name="Style 162 14 7" xfId="38801"/>
    <cellStyle name="Style 162 14 8" xfId="47069"/>
    <cellStyle name="Style 162 15" xfId="8867"/>
    <cellStyle name="Style 162 15 2" xfId="13146"/>
    <cellStyle name="Style 162 15 2 2" xfId="24251"/>
    <cellStyle name="Style 162 15 2 3" xfId="18962"/>
    <cellStyle name="Style 162 15 2 4" xfId="35303"/>
    <cellStyle name="Style 162 15 2 5" xfId="40553"/>
    <cellStyle name="Style 162 15 3" xfId="14579"/>
    <cellStyle name="Style 162 15 3 2" xfId="24252"/>
    <cellStyle name="Style 162 15 3 3" xfId="18961"/>
    <cellStyle name="Style 162 15 3 4" xfId="33707"/>
    <cellStyle name="Style 162 15 3 5" xfId="41317"/>
    <cellStyle name="Style 162 15 4" xfId="24250"/>
    <cellStyle name="Style 162 16" xfId="10240"/>
    <cellStyle name="Style 162 16 2" xfId="14477"/>
    <cellStyle name="Style 162 16 2 2" xfId="24253"/>
    <cellStyle name="Style 162 16 2 3" xfId="18959"/>
    <cellStyle name="Style 162 16 2 4" xfId="37895"/>
    <cellStyle name="Style 162 16 2 5" xfId="42625"/>
    <cellStyle name="Style 162 16 3" xfId="17214"/>
    <cellStyle name="Style 162 16 3 2" xfId="18958"/>
    <cellStyle name="Style 162 16 3 3" xfId="34509"/>
    <cellStyle name="Style 162 16 3 4" xfId="48013"/>
    <cellStyle name="Style 162 16 4" xfId="18960"/>
    <cellStyle name="Style 162 16 5" xfId="32825"/>
    <cellStyle name="Style 162 16 6" xfId="41205"/>
    <cellStyle name="Style 162 17" xfId="10351"/>
    <cellStyle name="Style 162 17 2" xfId="24254"/>
    <cellStyle name="Style 162 17 3" xfId="18957"/>
    <cellStyle name="Style 162 17 4" xfId="35331"/>
    <cellStyle name="Style 162 17 5" xfId="41271"/>
    <cellStyle name="Style 162 18" xfId="10405"/>
    <cellStyle name="Style 162 18 2" xfId="24255"/>
    <cellStyle name="Style 162 18 3" xfId="18956"/>
    <cellStyle name="Style 162 18 4" xfId="38082"/>
    <cellStyle name="Style 162 18 5" xfId="47399"/>
    <cellStyle name="Style 162 19" xfId="11792"/>
    <cellStyle name="Style 162 19 2" xfId="24256"/>
    <cellStyle name="Style 162 19 3" xfId="18955"/>
    <cellStyle name="Style 162 19 4" xfId="37893"/>
    <cellStyle name="Style 162 19 5" xfId="47207"/>
    <cellStyle name="Style 162 2" xfId="6585"/>
    <cellStyle name="Style 162 2 2" xfId="10163"/>
    <cellStyle name="Style 162 2 2 2" xfId="11720"/>
    <cellStyle name="Style 162 2 2 2 2" xfId="24257"/>
    <cellStyle name="Style 162 2 2 2 3" xfId="18953"/>
    <cellStyle name="Style 162 2 2 2 4" xfId="38071"/>
    <cellStyle name="Style 162 2 2 2 5" xfId="42971"/>
    <cellStyle name="Style 162 2 2 3" xfId="14400"/>
    <cellStyle name="Style 162 2 2 3 2" xfId="24258"/>
    <cellStyle name="Style 162 2 2 3 3" xfId="18952"/>
    <cellStyle name="Style 162 2 2 3 4" xfId="33833"/>
    <cellStyle name="Style 162 2 2 3 5" xfId="41540"/>
    <cellStyle name="Style 162 2 2 4" xfId="17137"/>
    <cellStyle name="Style 162 2 2 4 2" xfId="18951"/>
    <cellStyle name="Style 162 2 2 4 3" xfId="32170"/>
    <cellStyle name="Style 162 2 2 4 4" xfId="45962"/>
    <cellStyle name="Style 162 2 2 5" xfId="18954"/>
    <cellStyle name="Style 162 2 2 6" xfId="37418"/>
    <cellStyle name="Style 162 2 2 7" xfId="44454"/>
    <cellStyle name="Style 162 2 3" xfId="8926"/>
    <cellStyle name="Style 162 2 3 2" xfId="13181"/>
    <cellStyle name="Style 162 2 3 2 2" xfId="24260"/>
    <cellStyle name="Style 162 2 3 2 3" xfId="18949"/>
    <cellStyle name="Style 162 2 3 2 4" xfId="35162"/>
    <cellStyle name="Style 162 2 3 2 5" xfId="41441"/>
    <cellStyle name="Style 162 2 3 3" xfId="14610"/>
    <cellStyle name="Style 162 2 3 3 2" xfId="24261"/>
    <cellStyle name="Style 162 2 3 3 3" xfId="18948"/>
    <cellStyle name="Style 162 2 3 3 4" xfId="32745"/>
    <cellStyle name="Style 162 2 3 3 5" xfId="41669"/>
    <cellStyle name="Style 162 2 3 4" xfId="24259"/>
    <cellStyle name="Style 162 2 4" xfId="10501"/>
    <cellStyle name="Style 162 2 4 2" xfId="24262"/>
    <cellStyle name="Style 162 2 4 3" xfId="18947"/>
    <cellStyle name="Style 162 2 4 4" xfId="32902"/>
    <cellStyle name="Style 162 2 4 5" xfId="40861"/>
    <cellStyle name="Style 162 2 5" xfId="11856"/>
    <cellStyle name="Style 162 2 5 2" xfId="24263"/>
    <cellStyle name="Style 162 2 5 3" xfId="18946"/>
    <cellStyle name="Style 162 2 5 4" xfId="38365"/>
    <cellStyle name="Style 162 2 5 5" xfId="48067"/>
    <cellStyle name="Style 162 2 6" xfId="14688"/>
    <cellStyle name="Style 162 2 6 2" xfId="18945"/>
    <cellStyle name="Style 162 2 6 3" xfId="34810"/>
    <cellStyle name="Style 162 2 6 4" xfId="48186"/>
    <cellStyle name="Style 162 2 7" xfId="23123"/>
    <cellStyle name="Style 162 2 8" xfId="39121"/>
    <cellStyle name="Style 162 3" xfId="6720"/>
    <cellStyle name="Style 162 3 2" xfId="9061"/>
    <cellStyle name="Style 162 3 2 2" xfId="13316"/>
    <cellStyle name="Style 162 3 2 2 2" xfId="24265"/>
    <cellStyle name="Style 162 3 2 2 3" xfId="18942"/>
    <cellStyle name="Style 162 3 2 2 4" xfId="33166"/>
    <cellStyle name="Style 162 3 2 2 5" xfId="45952"/>
    <cellStyle name="Style 162 3 2 3" xfId="16089"/>
    <cellStyle name="Style 162 3 2 3 2" xfId="18941"/>
    <cellStyle name="Style 162 3 2 3 3" xfId="23745"/>
    <cellStyle name="Style 162 3 2 3 4" xfId="39667"/>
    <cellStyle name="Style 162 3 2 4" xfId="18943"/>
    <cellStyle name="Style 162 3 2 5" xfId="25344"/>
    <cellStyle name="Style 162 3 2 6" xfId="39291"/>
    <cellStyle name="Style 162 3 3" xfId="10636"/>
    <cellStyle name="Style 162 3 3 2" xfId="24266"/>
    <cellStyle name="Style 162 3 3 3" xfId="18940"/>
    <cellStyle name="Style 162 3 3 4" xfId="27864"/>
    <cellStyle name="Style 162 3 3 5" xfId="48315"/>
    <cellStyle name="Style 162 3 4" xfId="11991"/>
    <cellStyle name="Style 162 3 4 2" xfId="24267"/>
    <cellStyle name="Style 162 3 4 3" xfId="18939"/>
    <cellStyle name="Style 162 3 4 4" xfId="32964"/>
    <cellStyle name="Style 162 3 4 5" xfId="48113"/>
    <cellStyle name="Style 162 3 5" xfId="14823"/>
    <cellStyle name="Style 162 3 5 2" xfId="18938"/>
    <cellStyle name="Style 162 3 5 3" xfId="36471"/>
    <cellStyle name="Style 162 3 5 4" xfId="48269"/>
    <cellStyle name="Style 162 3 6" xfId="18944"/>
    <cellStyle name="Style 162 3 7" xfId="21797"/>
    <cellStyle name="Style 162 3 8" xfId="39584"/>
    <cellStyle name="Style 162 4" xfId="6745"/>
    <cellStyle name="Style 162 4 2" xfId="9086"/>
    <cellStyle name="Style 162 4 2 2" xfId="13341"/>
    <cellStyle name="Style 162 4 2 2 2" xfId="24268"/>
    <cellStyle name="Style 162 4 2 2 3" xfId="18935"/>
    <cellStyle name="Style 162 4 2 2 4" xfId="36397"/>
    <cellStyle name="Style 162 4 2 2 5" xfId="41859"/>
    <cellStyle name="Style 162 4 2 3" xfId="16114"/>
    <cellStyle name="Style 162 4 2 3 2" xfId="18934"/>
    <cellStyle name="Style 162 4 2 3 3" xfId="25579"/>
    <cellStyle name="Style 162 4 2 3 4" xfId="39591"/>
    <cellStyle name="Style 162 4 2 4" xfId="18936"/>
    <cellStyle name="Style 162 4 2 5" xfId="22570"/>
    <cellStyle name="Style 162 4 2 6" xfId="41686"/>
    <cellStyle name="Style 162 4 3" xfId="10661"/>
    <cellStyle name="Style 162 4 3 2" xfId="24269"/>
    <cellStyle name="Style 162 4 3 3" xfId="18933"/>
    <cellStyle name="Style 162 4 3 4" xfId="27893"/>
    <cellStyle name="Style 162 4 3 5" xfId="45192"/>
    <cellStyle name="Style 162 4 4" xfId="12016"/>
    <cellStyle name="Style 162 4 4 2" xfId="24270"/>
    <cellStyle name="Style 162 4 4 3" xfId="18932"/>
    <cellStyle name="Style 162 4 4 4" xfId="36194"/>
    <cellStyle name="Style 162 4 4 5" xfId="44344"/>
    <cellStyle name="Style 162 4 5" xfId="14848"/>
    <cellStyle name="Style 162 4 5 2" xfId="18931"/>
    <cellStyle name="Style 162 4 5 3" xfId="34029"/>
    <cellStyle name="Style 162 4 5 4" xfId="45676"/>
    <cellStyle name="Style 162 4 6" xfId="18937"/>
    <cellStyle name="Style 162 4 7" xfId="22122"/>
    <cellStyle name="Style 162 4 8" xfId="39519"/>
    <cellStyle name="Style 162 5" xfId="6932"/>
    <cellStyle name="Style 162 5 2" xfId="9273"/>
    <cellStyle name="Style 162 5 2 2" xfId="13528"/>
    <cellStyle name="Style 162 5 2 2 2" xfId="24271"/>
    <cellStyle name="Style 162 5 2 2 3" xfId="18928"/>
    <cellStyle name="Style 162 5 2 2 4" xfId="33908"/>
    <cellStyle name="Style 162 5 2 2 5" xfId="45842"/>
    <cellStyle name="Style 162 5 2 3" xfId="16278"/>
    <cellStyle name="Style 162 5 2 3 2" xfId="18927"/>
    <cellStyle name="Style 162 5 2 3 3" xfId="38722"/>
    <cellStyle name="Style 162 5 2 3 4" xfId="45537"/>
    <cellStyle name="Style 162 5 2 4" xfId="18929"/>
    <cellStyle name="Style 162 5 2 5" xfId="21671"/>
    <cellStyle name="Style 162 5 2 6" xfId="39292"/>
    <cellStyle name="Style 162 5 3" xfId="10848"/>
    <cellStyle name="Style 162 5 3 2" xfId="24272"/>
    <cellStyle name="Style 162 5 3 3" xfId="18926"/>
    <cellStyle name="Style 162 5 3 4" xfId="32853"/>
    <cellStyle name="Style 162 5 3 5" xfId="46517"/>
    <cellStyle name="Style 162 5 4" xfId="12203"/>
    <cellStyle name="Style 162 5 4 2" xfId="24273"/>
    <cellStyle name="Style 162 5 4 3" xfId="18925"/>
    <cellStyle name="Style 162 5 4 4" xfId="33637"/>
    <cellStyle name="Style 162 5 4 5" xfId="41676"/>
    <cellStyle name="Style 162 5 5" xfId="15035"/>
    <cellStyle name="Style 162 5 5 2" xfId="18924"/>
    <cellStyle name="Style 162 5 5 3" xfId="34650"/>
    <cellStyle name="Style 162 5 5 4" xfId="45409"/>
    <cellStyle name="Style 162 5 6" xfId="18930"/>
    <cellStyle name="Style 162 5 7" xfId="17360"/>
    <cellStyle name="Style 162 5 8" xfId="47537"/>
    <cellStyle name="Style 162 6" xfId="7042"/>
    <cellStyle name="Style 162 6 2" xfId="9383"/>
    <cellStyle name="Style 162 6 2 2" xfId="13638"/>
    <cellStyle name="Style 162 6 2 2 2" xfId="24275"/>
    <cellStyle name="Style 162 6 2 2 3" xfId="18921"/>
    <cellStyle name="Style 162 6 2 2 4" xfId="38187"/>
    <cellStyle name="Style 162 6 2 2 5" xfId="40800"/>
    <cellStyle name="Style 162 6 2 3" xfId="16375"/>
    <cellStyle name="Style 162 6 2 3 2" xfId="18920"/>
    <cellStyle name="Style 162 6 2 3 3" xfId="32098"/>
    <cellStyle name="Style 162 6 2 3 4" xfId="40193"/>
    <cellStyle name="Style 162 6 2 4" xfId="18922"/>
    <cellStyle name="Style 162 6 2 5" xfId="27087"/>
    <cellStyle name="Style 162 6 2 6" xfId="46985"/>
    <cellStyle name="Style 162 6 3" xfId="10958"/>
    <cellStyle name="Style 162 6 3 2" xfId="24277"/>
    <cellStyle name="Style 162 6 3 3" xfId="18919"/>
    <cellStyle name="Style 162 6 3 4" xfId="35320"/>
    <cellStyle name="Style 162 6 3 5" xfId="47554"/>
    <cellStyle name="Style 162 6 4" xfId="12313"/>
    <cellStyle name="Style 162 6 4 2" xfId="24278"/>
    <cellStyle name="Style 162 6 4 3" xfId="18918"/>
    <cellStyle name="Style 162 6 4 4" xfId="34418"/>
    <cellStyle name="Style 162 6 4 5" xfId="43833"/>
    <cellStyle name="Style 162 6 5" xfId="15145"/>
    <cellStyle name="Style 162 6 5 2" xfId="18917"/>
    <cellStyle name="Style 162 6 5 3" xfId="37901"/>
    <cellStyle name="Style 162 6 5 4" xfId="41650"/>
    <cellStyle name="Style 162 6 6" xfId="18923"/>
    <cellStyle name="Style 162 6 7" xfId="31910"/>
    <cellStyle name="Style 162 6 8" xfId="40259"/>
    <cellStyle name="Style 162 7" xfId="6910"/>
    <cellStyle name="Style 162 7 2" xfId="9251"/>
    <cellStyle name="Style 162 7 2 2" xfId="13506"/>
    <cellStyle name="Style 162 7 2 2 2" xfId="24279"/>
    <cellStyle name="Style 162 7 2 2 3" xfId="18914"/>
    <cellStyle name="Style 162 7 2 2 4" xfId="33224"/>
    <cellStyle name="Style 162 7 2 2 5" xfId="45591"/>
    <cellStyle name="Style 162 7 2 3" xfId="16256"/>
    <cellStyle name="Style 162 7 2 3 2" xfId="18913"/>
    <cellStyle name="Style 162 7 2 3 3" xfId="18851"/>
    <cellStyle name="Style 162 7 2 3 4" xfId="44688"/>
    <cellStyle name="Style 162 7 2 4" xfId="18915"/>
    <cellStyle name="Style 162 7 2 5" xfId="21820"/>
    <cellStyle name="Style 162 7 2 6" xfId="41064"/>
    <cellStyle name="Style 162 7 3" xfId="10826"/>
    <cellStyle name="Style 162 7 3 2" xfId="24281"/>
    <cellStyle name="Style 162 7 3 3" xfId="18912"/>
    <cellStyle name="Style 162 7 3 4" xfId="37517"/>
    <cellStyle name="Style 162 7 3 5" xfId="47615"/>
    <cellStyle name="Style 162 7 4" xfId="12181"/>
    <cellStyle name="Style 162 7 4 2" xfId="24282"/>
    <cellStyle name="Style 162 7 4 3" xfId="18911"/>
    <cellStyle name="Style 162 7 4 4" xfId="33022"/>
    <cellStyle name="Style 162 7 4 5" xfId="47835"/>
    <cellStyle name="Style 162 7 5" xfId="15013"/>
    <cellStyle name="Style 162 7 5 2" xfId="18910"/>
    <cellStyle name="Style 162 7 5 3" xfId="36150"/>
    <cellStyle name="Style 162 7 5 4" xfId="45767"/>
    <cellStyle name="Style 162 7 6" xfId="18916"/>
    <cellStyle name="Style 162 7 7" xfId="23389"/>
    <cellStyle name="Style 162 7 8" xfId="39753"/>
    <cellStyle name="Style 162 8" xfId="7077"/>
    <cellStyle name="Style 162 8 2" xfId="9418"/>
    <cellStyle name="Style 162 8 2 2" xfId="13673"/>
    <cellStyle name="Style 162 8 2 2 2" xfId="24283"/>
    <cellStyle name="Style 162 8 2 2 3" xfId="18907"/>
    <cellStyle name="Style 162 8 2 2 4" xfId="33538"/>
    <cellStyle name="Style 162 8 2 2 5" xfId="42888"/>
    <cellStyle name="Style 162 8 2 3" xfId="16410"/>
    <cellStyle name="Style 162 8 2 3 2" xfId="18906"/>
    <cellStyle name="Style 162 8 2 3 3" xfId="24063"/>
    <cellStyle name="Style 162 8 2 3 4" xfId="39484"/>
    <cellStyle name="Style 162 8 2 4" xfId="18908"/>
    <cellStyle name="Style 162 8 2 5" xfId="38773"/>
    <cellStyle name="Style 162 8 2 6" xfId="48161"/>
    <cellStyle name="Style 162 8 3" xfId="10993"/>
    <cellStyle name="Style 162 8 3 2" xfId="24284"/>
    <cellStyle name="Style 162 8 3 3" xfId="18905"/>
    <cellStyle name="Style 162 8 3 4" xfId="35171"/>
    <cellStyle name="Style 162 8 3 5" xfId="48478"/>
    <cellStyle name="Style 162 8 4" xfId="12348"/>
    <cellStyle name="Style 162 8 4 2" xfId="24285"/>
    <cellStyle name="Style 162 8 4 3" xfId="18904"/>
    <cellStyle name="Style 162 8 4 4" xfId="36449"/>
    <cellStyle name="Style 162 8 4 5" xfId="43572"/>
    <cellStyle name="Style 162 8 5" xfId="15180"/>
    <cellStyle name="Style 162 8 5 2" xfId="18903"/>
    <cellStyle name="Style 162 8 5 3" xfId="37765"/>
    <cellStyle name="Style 162 8 5 4" xfId="47293"/>
    <cellStyle name="Style 162 8 6" xfId="18909"/>
    <cellStyle name="Style 162 8 7" xfId="32383"/>
    <cellStyle name="Style 162 8 8" xfId="46976"/>
    <cellStyle name="Style 162 9" xfId="8223"/>
    <cellStyle name="Style 162 9 2" xfId="9661"/>
    <cellStyle name="Style 162 9 2 2" xfId="13898"/>
    <cellStyle name="Style 162 9 2 2 2" xfId="24286"/>
    <cellStyle name="Style 162 9 2 2 3" xfId="18900"/>
    <cellStyle name="Style 162 9 2 2 4" xfId="32606"/>
    <cellStyle name="Style 162 9 2 2 5" xfId="42485"/>
    <cellStyle name="Style 162 9 2 3" xfId="16635"/>
    <cellStyle name="Style 162 9 2 3 2" xfId="18899"/>
    <cellStyle name="Style 162 9 2 3 3" xfId="31906"/>
    <cellStyle name="Style 162 9 2 3 4" xfId="39022"/>
    <cellStyle name="Style 162 9 2 4" xfId="18901"/>
    <cellStyle name="Style 162 9 2 5" xfId="33410"/>
    <cellStyle name="Style 162 9 2 6" xfId="48313"/>
    <cellStyle name="Style 162 9 3" xfId="11218"/>
    <cellStyle name="Style 162 9 3 2" xfId="24287"/>
    <cellStyle name="Style 162 9 3 3" xfId="18898"/>
    <cellStyle name="Style 162 9 3 4" xfId="38111"/>
    <cellStyle name="Style 162 9 3 5" xfId="45103"/>
    <cellStyle name="Style 162 9 4" xfId="12573"/>
    <cellStyle name="Style 162 9 4 2" xfId="24288"/>
    <cellStyle name="Style 162 9 4 3" xfId="18897"/>
    <cellStyle name="Style 162 9 4 4" xfId="33195"/>
    <cellStyle name="Style 162 9 4 5" xfId="42043"/>
    <cellStyle name="Style 162 9 5" xfId="15405"/>
    <cellStyle name="Style 162 9 5 2" xfId="18896"/>
    <cellStyle name="Style 162 9 5 3" xfId="34485"/>
    <cellStyle name="Style 162 9 5 4" xfId="44350"/>
    <cellStyle name="Style 162 9 6" xfId="18902"/>
    <cellStyle name="Style 162 9 7" xfId="23449"/>
    <cellStyle name="Style 162 9 8" xfId="40089"/>
    <cellStyle name="Style 163" xfId="71"/>
    <cellStyle name="Style 163 10" xfId="8235"/>
    <cellStyle name="Style 163 10 2" xfId="9673"/>
    <cellStyle name="Style 163 10 2 2" xfId="13910"/>
    <cellStyle name="Style 163 10 2 2 2" xfId="24289"/>
    <cellStyle name="Style 163 10 2 2 3" xfId="18892"/>
    <cellStyle name="Style 163 10 2 2 4" xfId="32809"/>
    <cellStyle name="Style 163 10 2 2 5" xfId="41180"/>
    <cellStyle name="Style 163 10 2 3" xfId="16647"/>
    <cellStyle name="Style 163 10 2 3 2" xfId="18891"/>
    <cellStyle name="Style 163 10 2 3 3" xfId="22341"/>
    <cellStyle name="Style 163 10 2 3 4" xfId="39647"/>
    <cellStyle name="Style 163 10 2 4" xfId="18893"/>
    <cellStyle name="Style 163 10 2 5" xfId="35243"/>
    <cellStyle name="Style 163 10 2 6" xfId="47082"/>
    <cellStyle name="Style 163 10 3" xfId="11230"/>
    <cellStyle name="Style 163 10 3 2" xfId="24291"/>
    <cellStyle name="Style 163 10 3 3" xfId="18890"/>
    <cellStyle name="Style 163 10 3 4" xfId="37975"/>
    <cellStyle name="Style 163 10 3 5" xfId="46183"/>
    <cellStyle name="Style 163 10 4" xfId="12585"/>
    <cellStyle name="Style 163 10 4 2" xfId="24292"/>
    <cellStyle name="Style 163 10 4 3" xfId="18889"/>
    <cellStyle name="Style 163 10 4 4" xfId="36155"/>
    <cellStyle name="Style 163 10 4 5" xfId="41503"/>
    <cellStyle name="Style 163 10 5" xfId="15417"/>
    <cellStyle name="Style 163 10 5 2" xfId="18888"/>
    <cellStyle name="Style 163 10 5 3" xfId="34213"/>
    <cellStyle name="Style 163 10 5 4" xfId="46100"/>
    <cellStyle name="Style 163 10 6" xfId="18894"/>
    <cellStyle name="Style 163 10 7" xfId="21759"/>
    <cellStyle name="Style 163 10 8" xfId="39217"/>
    <cellStyle name="Style 163 11" xfId="8405"/>
    <cellStyle name="Style 163 11 2" xfId="9843"/>
    <cellStyle name="Style 163 11 2 2" xfId="14080"/>
    <cellStyle name="Style 163 11 2 2 2" xfId="24294"/>
    <cellStyle name="Style 163 11 2 2 3" xfId="18885"/>
    <cellStyle name="Style 163 11 2 2 4" xfId="35319"/>
    <cellStyle name="Style 163 11 2 2 5" xfId="45308"/>
    <cellStyle name="Style 163 11 2 3" xfId="16817"/>
    <cellStyle name="Style 163 11 2 3 2" xfId="18884"/>
    <cellStyle name="Style 163 11 2 3 3" xfId="23740"/>
    <cellStyle name="Style 163 11 2 3 4" xfId="39848"/>
    <cellStyle name="Style 163 11 2 4" xfId="18886"/>
    <cellStyle name="Style 163 11 2 5" xfId="35387"/>
    <cellStyle name="Style 163 11 2 6" xfId="41862"/>
    <cellStyle name="Style 163 11 3" xfId="11400"/>
    <cellStyle name="Style 163 11 3 2" xfId="24295"/>
    <cellStyle name="Style 163 11 3 3" xfId="18883"/>
    <cellStyle name="Style 163 11 3 4" xfId="35844"/>
    <cellStyle name="Style 163 11 3 5" xfId="45079"/>
    <cellStyle name="Style 163 11 4" xfId="12755"/>
    <cellStyle name="Style 163 11 4 2" xfId="24296"/>
    <cellStyle name="Style 163 11 4 3" xfId="18882"/>
    <cellStyle name="Style 163 11 4 4" xfId="35651"/>
    <cellStyle name="Style 163 11 4 5" xfId="45532"/>
    <cellStyle name="Style 163 11 5" xfId="15587"/>
    <cellStyle name="Style 163 11 5 2" xfId="18881"/>
    <cellStyle name="Style 163 11 5 3" xfId="36140"/>
    <cellStyle name="Style 163 11 5 4" xfId="47080"/>
    <cellStyle name="Style 163 11 6" xfId="18887"/>
    <cellStyle name="Style 163 11 7" xfId="35010"/>
    <cellStyle name="Style 163 11 8" xfId="44652"/>
    <cellStyle name="Style 163 12" xfId="8449"/>
    <cellStyle name="Style 163 12 2" xfId="9885"/>
    <cellStyle name="Style 163 12 2 2" xfId="14122"/>
    <cellStyle name="Style 163 12 2 2 2" xfId="24298"/>
    <cellStyle name="Style 163 12 2 2 3" xfId="18878"/>
    <cellStyle name="Style 163 12 2 2 4" xfId="34126"/>
    <cellStyle name="Style 163 12 2 2 5" xfId="47396"/>
    <cellStyle name="Style 163 12 2 3" xfId="16859"/>
    <cellStyle name="Style 163 12 2 3 2" xfId="18877"/>
    <cellStyle name="Style 163 12 2 3 3" xfId="22502"/>
    <cellStyle name="Style 163 12 2 3 4" xfId="46169"/>
    <cellStyle name="Style 163 12 2 4" xfId="18879"/>
    <cellStyle name="Style 163 12 2 5" xfId="34167"/>
    <cellStyle name="Style 163 12 2 6" xfId="42939"/>
    <cellStyle name="Style 163 12 3" xfId="11442"/>
    <cellStyle name="Style 163 12 3 2" xfId="24299"/>
    <cellStyle name="Style 163 12 3 3" xfId="18876"/>
    <cellStyle name="Style 163 12 3 4" xfId="34974"/>
    <cellStyle name="Style 163 12 3 5" xfId="46524"/>
    <cellStyle name="Style 163 12 4" xfId="12797"/>
    <cellStyle name="Style 163 12 4 2" xfId="24300"/>
    <cellStyle name="Style 163 12 4 3" xfId="18875"/>
    <cellStyle name="Style 163 12 4 4" xfId="34675"/>
    <cellStyle name="Style 163 12 4 5" xfId="46456"/>
    <cellStyle name="Style 163 12 5" xfId="15629"/>
    <cellStyle name="Style 163 12 5 2" xfId="18874"/>
    <cellStyle name="Style 163 12 5 3" xfId="27954"/>
    <cellStyle name="Style 163 12 5 4" xfId="45934"/>
    <cellStyle name="Style 163 12 6" xfId="18880"/>
    <cellStyle name="Style 163 12 7" xfId="37116"/>
    <cellStyle name="Style 163 12 8" xfId="48381"/>
    <cellStyle name="Style 163 13" xfId="8516"/>
    <cellStyle name="Style 163 13 2" xfId="9952"/>
    <cellStyle name="Style 163 13 2 2" xfId="14189"/>
    <cellStyle name="Style 163 13 2 2 2" xfId="24302"/>
    <cellStyle name="Style 163 13 2 2 3" xfId="18871"/>
    <cellStyle name="Style 163 13 2 2 4" xfId="36915"/>
    <cellStyle name="Style 163 13 2 2 5" xfId="43158"/>
    <cellStyle name="Style 163 13 2 3" xfId="16926"/>
    <cellStyle name="Style 163 13 2 3 2" xfId="18870"/>
    <cellStyle name="Style 163 13 2 3 3" xfId="38826"/>
    <cellStyle name="Style 163 13 2 3 4" xfId="43834"/>
    <cellStyle name="Style 163 13 2 4" xfId="18872"/>
    <cellStyle name="Style 163 13 2 5" xfId="33926"/>
    <cellStyle name="Style 163 13 2 6" xfId="44809"/>
    <cellStyle name="Style 163 13 3" xfId="11509"/>
    <cellStyle name="Style 163 13 3 2" xfId="24303"/>
    <cellStyle name="Style 163 13 3 3" xfId="18869"/>
    <cellStyle name="Style 163 13 3 4" xfId="35169"/>
    <cellStyle name="Style 163 13 3 5" xfId="42829"/>
    <cellStyle name="Style 163 13 4" xfId="12864"/>
    <cellStyle name="Style 163 13 4 2" xfId="24304"/>
    <cellStyle name="Style 163 13 4 3" xfId="18868"/>
    <cellStyle name="Style 163 13 4 4" xfId="38311"/>
    <cellStyle name="Style 163 13 4 5" xfId="44407"/>
    <cellStyle name="Style 163 13 5" xfId="15696"/>
    <cellStyle name="Style 163 13 5 2" xfId="18867"/>
    <cellStyle name="Style 163 13 5 3" xfId="28039"/>
    <cellStyle name="Style 163 13 5 4" xfId="41807"/>
    <cellStyle name="Style 163 13 6" xfId="18873"/>
    <cellStyle name="Style 163 13 7" xfId="27231"/>
    <cellStyle name="Style 163 13 8" xfId="41398"/>
    <cellStyle name="Style 163 14" xfId="8598"/>
    <cellStyle name="Style 163 14 2" xfId="10034"/>
    <cellStyle name="Style 163 14 2 2" xfId="14271"/>
    <cellStyle name="Style 163 14 2 2 2" xfId="24305"/>
    <cellStyle name="Style 163 14 2 2 3" xfId="18864"/>
    <cellStyle name="Style 163 14 2 2 4" xfId="35358"/>
    <cellStyle name="Style 163 14 2 2 5" xfId="47244"/>
    <cellStyle name="Style 163 14 2 3" xfId="17008"/>
    <cellStyle name="Style 163 14 2 3 2" xfId="18863"/>
    <cellStyle name="Style 163 14 2 3 3" xfId="32150"/>
    <cellStyle name="Style 163 14 2 3 4" xfId="45890"/>
    <cellStyle name="Style 163 14 2 4" xfId="18865"/>
    <cellStyle name="Style 163 14 2 5" xfId="38696"/>
    <cellStyle name="Style 163 14 2 6" xfId="45223"/>
    <cellStyle name="Style 163 14 3" xfId="11591"/>
    <cellStyle name="Style 163 14 3 2" xfId="24306"/>
    <cellStyle name="Style 163 14 3 3" xfId="18862"/>
    <cellStyle name="Style 163 14 3 4" xfId="38871"/>
    <cellStyle name="Style 163 14 3 5" xfId="48274"/>
    <cellStyle name="Style 163 14 4" xfId="12946"/>
    <cellStyle name="Style 163 14 4 2" xfId="24307"/>
    <cellStyle name="Style 163 14 4 3" xfId="18861"/>
    <cellStyle name="Style 163 14 4 4" xfId="35692"/>
    <cellStyle name="Style 163 14 4 5" xfId="43988"/>
    <cellStyle name="Style 163 14 5" xfId="15778"/>
    <cellStyle name="Style 163 14 5 2" xfId="18860"/>
    <cellStyle name="Style 163 14 5 3" xfId="33430"/>
    <cellStyle name="Style 163 14 5 4" xfId="44313"/>
    <cellStyle name="Style 163 14 6" xfId="18866"/>
    <cellStyle name="Style 163 14 7" xfId="27371"/>
    <cellStyle name="Style 163 14 8" xfId="45322"/>
    <cellStyle name="Style 163 15" xfId="8868"/>
    <cellStyle name="Style 163 15 2" xfId="13147"/>
    <cellStyle name="Style 163 15 2 2" xfId="24310"/>
    <cellStyle name="Style 163 15 2 3" xfId="18859"/>
    <cellStyle name="Style 163 15 2 4" xfId="33720"/>
    <cellStyle name="Style 163 15 2 5" xfId="47045"/>
    <cellStyle name="Style 163 15 3" xfId="14580"/>
    <cellStyle name="Style 163 15 3 2" xfId="24311"/>
    <cellStyle name="Style 163 15 3 3" xfId="18858"/>
    <cellStyle name="Style 163 15 3 4" xfId="36870"/>
    <cellStyle name="Style 163 15 3 5" xfId="43683"/>
    <cellStyle name="Style 163 15 4" xfId="24309"/>
    <cellStyle name="Style 163 16" xfId="10239"/>
    <cellStyle name="Style 163 16 2" xfId="14476"/>
    <cellStyle name="Style 163 16 2 2" xfId="24312"/>
    <cellStyle name="Style 163 16 2 3" xfId="18856"/>
    <cellStyle name="Style 163 16 2 4" xfId="36297"/>
    <cellStyle name="Style 163 16 2 5" xfId="46372"/>
    <cellStyle name="Style 163 16 3" xfId="17213"/>
    <cellStyle name="Style 163 16 3 2" xfId="18855"/>
    <cellStyle name="Style 163 16 3 3" xfId="38210"/>
    <cellStyle name="Style 163 16 3 4" xfId="44886"/>
    <cellStyle name="Style 163 16 4" xfId="18857"/>
    <cellStyle name="Style 163 16 5" xfId="34407"/>
    <cellStyle name="Style 163 16 6" xfId="40750"/>
    <cellStyle name="Style 163 17" xfId="10352"/>
    <cellStyle name="Style 163 17 2" xfId="24313"/>
    <cellStyle name="Style 163 17 3" xfId="18854"/>
    <cellStyle name="Style 163 17 4" xfId="33748"/>
    <cellStyle name="Style 163 17 5" xfId="42890"/>
    <cellStyle name="Style 163 18" xfId="10453"/>
    <cellStyle name="Style 163 18 2" xfId="24314"/>
    <cellStyle name="Style 163 18 3" xfId="18853"/>
    <cellStyle name="Style 163 18 4" xfId="34109"/>
    <cellStyle name="Style 163 18 5" xfId="47894"/>
    <cellStyle name="Style 163 19" xfId="11793"/>
    <cellStyle name="Style 163 19 2" xfId="24315"/>
    <cellStyle name="Style 163 19 3" xfId="18852"/>
    <cellStyle name="Style 163 19 4" xfId="34192"/>
    <cellStyle name="Style 163 19 5" xfId="44126"/>
    <cellStyle name="Style 163 2" xfId="6584"/>
    <cellStyle name="Style 163 2 2" xfId="10162"/>
    <cellStyle name="Style 163 2 2 2" xfId="11719"/>
    <cellStyle name="Style 163 2 2 2 2" xfId="24316"/>
    <cellStyle name="Style 163 2 2 2 3" xfId="18849"/>
    <cellStyle name="Style 163 2 2 2 4" xfId="36473"/>
    <cellStyle name="Style 163 2 2 2 5" xfId="45004"/>
    <cellStyle name="Style 163 2 2 3" xfId="14399"/>
    <cellStyle name="Style 163 2 2 3 2" xfId="24317"/>
    <cellStyle name="Style 163 2 2 3 3" xfId="18848"/>
    <cellStyle name="Style 163 2 2 3 4" xfId="35415"/>
    <cellStyle name="Style 163 2 2 3 5" xfId="41963"/>
    <cellStyle name="Style 163 2 2 4" xfId="17136"/>
    <cellStyle name="Style 163 2 2 4 2" xfId="18847"/>
    <cellStyle name="Style 163 2 2 4 3" xfId="38838"/>
    <cellStyle name="Style 163 2 2 4 4" xfId="47248"/>
    <cellStyle name="Style 163 2 2 5" xfId="18850"/>
    <cellStyle name="Style 163 2 2 6" xfId="35810"/>
    <cellStyle name="Style 163 2 2 7" xfId="46958"/>
    <cellStyle name="Style 163 2 3" xfId="8925"/>
    <cellStyle name="Style 163 2 3 2" xfId="13180"/>
    <cellStyle name="Style 163 2 3 2 2" xfId="24319"/>
    <cellStyle name="Style 163 2 3 2 3" xfId="18846"/>
    <cellStyle name="Style 163 2 3 2 4" xfId="37501"/>
    <cellStyle name="Style 163 2 3 2 5" xfId="41831"/>
    <cellStyle name="Style 163 2 3 3" xfId="14609"/>
    <cellStyle name="Style 163 2 3 3 2" xfId="24320"/>
    <cellStyle name="Style 163 2 3 3 3" xfId="18845"/>
    <cellStyle name="Style 163 2 3 3 4" xfId="34327"/>
    <cellStyle name="Style 163 2 3 3 5" xfId="41735"/>
    <cellStyle name="Style 163 2 3 4" xfId="24318"/>
    <cellStyle name="Style 163 2 4" xfId="10500"/>
    <cellStyle name="Style 163 2 4 2" xfId="24321"/>
    <cellStyle name="Style 163 2 4 3" xfId="18844"/>
    <cellStyle name="Style 163 2 4 4" xfId="34484"/>
    <cellStyle name="Style 163 2 4 5" xfId="43041"/>
    <cellStyle name="Style 163 2 5" xfId="11855"/>
    <cellStyle name="Style 163 2 5 2" xfId="24322"/>
    <cellStyle name="Style 163 2 5 3" xfId="18843"/>
    <cellStyle name="Style 163 2 5 4" xfId="37329"/>
    <cellStyle name="Style 163 2 5 5" xfId="43365"/>
    <cellStyle name="Style 163 2 6" xfId="14687"/>
    <cellStyle name="Style 163 2 6 2" xfId="18842"/>
    <cellStyle name="Style 163 2 6 3" xfId="36912"/>
    <cellStyle name="Style 163 2 6 4" xfId="41861"/>
    <cellStyle name="Style 163 2 7" xfId="22302"/>
    <cellStyle name="Style 163 2 8" xfId="39372"/>
    <cellStyle name="Style 163 3" xfId="6772"/>
    <cellStyle name="Style 163 3 2" xfId="9113"/>
    <cellStyle name="Style 163 3 2 2" xfId="13368"/>
    <cellStyle name="Style 163 3 2 2 2" xfId="24324"/>
    <cellStyle name="Style 163 3 2 2 3" xfId="18839"/>
    <cellStyle name="Style 163 3 2 2 4" xfId="32891"/>
    <cellStyle name="Style 163 3 2 2 5" xfId="42431"/>
    <cellStyle name="Style 163 3 2 3" xfId="16139"/>
    <cellStyle name="Style 163 3 2 3 2" xfId="18838"/>
    <cellStyle name="Style 163 3 2 3 3" xfId="24297"/>
    <cellStyle name="Style 163 3 2 3 4" xfId="47111"/>
    <cellStyle name="Style 163 3 2 4" xfId="18840"/>
    <cellStyle name="Style 163 3 2 5" xfId="26239"/>
    <cellStyle name="Style 163 3 2 6" xfId="39567"/>
    <cellStyle name="Style 163 3 3" xfId="10688"/>
    <cellStyle name="Style 163 3 3 2" xfId="24325"/>
    <cellStyle name="Style 163 3 3 3" xfId="18837"/>
    <cellStyle name="Style 163 3 3 4" xfId="34720"/>
    <cellStyle name="Style 163 3 3 5" xfId="42611"/>
    <cellStyle name="Style 163 3 4" xfId="12043"/>
    <cellStyle name="Style 163 3 4 2" xfId="24326"/>
    <cellStyle name="Style 163 3 4 3" xfId="18836"/>
    <cellStyle name="Style 163 3 4 4" xfId="32621"/>
    <cellStyle name="Style 163 3 4 5" xfId="46294"/>
    <cellStyle name="Style 163 3 5" xfId="14875"/>
    <cellStyle name="Style 163 3 5 2" xfId="18835"/>
    <cellStyle name="Style 163 3 5 3" xfId="37286"/>
    <cellStyle name="Style 163 3 5 4" xfId="47793"/>
    <cellStyle name="Style 163 3 6" xfId="18841"/>
    <cellStyle name="Style 163 3 7" xfId="24066"/>
    <cellStyle name="Style 163 3 8" xfId="39395"/>
    <cellStyle name="Style 163 4" xfId="6883"/>
    <cellStyle name="Style 163 4 2" xfId="9224"/>
    <cellStyle name="Style 163 4 2 2" xfId="13479"/>
    <cellStyle name="Style 163 4 2 2 2" xfId="24327"/>
    <cellStyle name="Style 163 4 2 2 3" xfId="18832"/>
    <cellStyle name="Style 163 4 2 2 4" xfId="33678"/>
    <cellStyle name="Style 163 4 2 2 5" xfId="40548"/>
    <cellStyle name="Style 163 4 2 3" xfId="16234"/>
    <cellStyle name="Style 163 4 2 3 2" xfId="18831"/>
    <cellStyle name="Style 163 4 2 3 3" xfId="23375"/>
    <cellStyle name="Style 163 4 2 3 4" xfId="39512"/>
    <cellStyle name="Style 163 4 2 4" xfId="18833"/>
    <cellStyle name="Style 163 4 2 5" xfId="22326"/>
    <cellStyle name="Style 163 4 2 6" xfId="40375"/>
    <cellStyle name="Style 163 4 3" xfId="10799"/>
    <cellStyle name="Style 163 4 3 2" xfId="24328"/>
    <cellStyle name="Style 163 4 3 3" xfId="18830"/>
    <cellStyle name="Style 163 4 3 4" xfId="34257"/>
    <cellStyle name="Style 163 4 3 5" xfId="46965"/>
    <cellStyle name="Style 163 4 4" xfId="12154"/>
    <cellStyle name="Style 163 4 4 2" xfId="24329"/>
    <cellStyle name="Style 163 4 4 3" xfId="18829"/>
    <cellStyle name="Style 163 4 4 4" xfId="33476"/>
    <cellStyle name="Style 163 4 4 5" xfId="41992"/>
    <cellStyle name="Style 163 4 5" xfId="14986"/>
    <cellStyle name="Style 163 4 5 2" xfId="18828"/>
    <cellStyle name="Style 163 4 5 3" xfId="33848"/>
    <cellStyle name="Style 163 4 5 4" xfId="46228"/>
    <cellStyle name="Style 163 4 6" xfId="18834"/>
    <cellStyle name="Style 163 4 7" xfId="21684"/>
    <cellStyle name="Style 163 4 8" xfId="40982"/>
    <cellStyle name="Style 163 5" xfId="6953"/>
    <cellStyle name="Style 163 5 2" xfId="9294"/>
    <cellStyle name="Style 163 5 2 2" xfId="13549"/>
    <cellStyle name="Style 163 5 2 2 2" xfId="24331"/>
    <cellStyle name="Style 163 5 2 2 3" xfId="18825"/>
    <cellStyle name="Style 163 5 2 2 4" xfId="38401"/>
    <cellStyle name="Style 163 5 2 2 5" xfId="42439"/>
    <cellStyle name="Style 163 5 2 3" xfId="16296"/>
    <cellStyle name="Style 163 5 2 3 2" xfId="18824"/>
    <cellStyle name="Style 163 5 2 3 3" xfId="32063"/>
    <cellStyle name="Style 163 5 2 3 4" xfId="43483"/>
    <cellStyle name="Style 163 5 2 4" xfId="18826"/>
    <cellStyle name="Style 163 5 2 5" xfId="22287"/>
    <cellStyle name="Style 163 5 2 6" xfId="42911"/>
    <cellStyle name="Style 163 5 3" xfId="10869"/>
    <cellStyle name="Style 163 5 3 2" xfId="24332"/>
    <cellStyle name="Style 163 5 3 3" xfId="18823"/>
    <cellStyle name="Style 163 5 3 4" xfId="38068"/>
    <cellStyle name="Style 163 5 3 5" xfId="46255"/>
    <cellStyle name="Style 163 5 4" xfId="12224"/>
    <cellStyle name="Style 163 5 4 2" xfId="24333"/>
    <cellStyle name="Style 163 5 4 3" xfId="18822"/>
    <cellStyle name="Style 163 5 4 4" xfId="37559"/>
    <cellStyle name="Style 163 5 4 5" xfId="41361"/>
    <cellStyle name="Style 163 5 5" xfId="15056"/>
    <cellStyle name="Style 163 5 5 2" xfId="18821"/>
    <cellStyle name="Style 163 5 5 3" xfId="35201"/>
    <cellStyle name="Style 163 5 5 4" xfId="42016"/>
    <cellStyle name="Style 163 5 6" xfId="18827"/>
    <cellStyle name="Style 163 5 7" xfId="17570"/>
    <cellStyle name="Style 163 5 8" xfId="45324"/>
    <cellStyle name="Style 163 6" xfId="6816"/>
    <cellStyle name="Style 163 6 2" xfId="9157"/>
    <cellStyle name="Style 163 6 2 2" xfId="13412"/>
    <cellStyle name="Style 163 6 2 2 2" xfId="24335"/>
    <cellStyle name="Style 163 6 2 2 3" xfId="18818"/>
    <cellStyle name="Style 163 6 2 2 4" xfId="37766"/>
    <cellStyle name="Style 163 6 2 2 5" xfId="42821"/>
    <cellStyle name="Style 163 6 2 3" xfId="16172"/>
    <cellStyle name="Style 163 6 2 3 2" xfId="18817"/>
    <cellStyle name="Style 163 6 2 3 3" xfId="24348"/>
    <cellStyle name="Style 163 6 2 3 4" xfId="43569"/>
    <cellStyle name="Style 163 6 2 4" xfId="18819"/>
    <cellStyle name="Style 163 6 2 5" xfId="29366"/>
    <cellStyle name="Style 163 6 2 6" xfId="40869"/>
    <cellStyle name="Style 163 6 3" xfId="10732"/>
    <cellStyle name="Style 163 6 3 2" xfId="24336"/>
    <cellStyle name="Style 163 6 3 3" xfId="18816"/>
    <cellStyle name="Style 163 6 3 4" xfId="38492"/>
    <cellStyle name="Style 163 6 3 5" xfId="43293"/>
    <cellStyle name="Style 163 6 4" xfId="12087"/>
    <cellStyle name="Style 163 6 4 2" xfId="24337"/>
    <cellStyle name="Style 163 6 4 3" xfId="18815"/>
    <cellStyle name="Style 163 6 4 4" xfId="33264"/>
    <cellStyle name="Style 163 6 4 5" xfId="47367"/>
    <cellStyle name="Style 163 6 5" xfId="14919"/>
    <cellStyle name="Style 163 6 5 2" xfId="18814"/>
    <cellStyle name="Style 163 6 5 3" xfId="36361"/>
    <cellStyle name="Style 163 6 5 4" xfId="47918"/>
    <cellStyle name="Style 163 6 6" xfId="18820"/>
    <cellStyle name="Style 163 6 7" xfId="21871"/>
    <cellStyle name="Style 163 6 8" xfId="40162"/>
    <cellStyle name="Style 163 7" xfId="6864"/>
    <cellStyle name="Style 163 7 2" xfId="9205"/>
    <cellStyle name="Style 163 7 2 2" xfId="13460"/>
    <cellStyle name="Style 163 7 2 2 2" xfId="24338"/>
    <cellStyle name="Style 163 7 2 2 3" xfId="18811"/>
    <cellStyle name="Style 163 7 2 2 4" xfId="37850"/>
    <cellStyle name="Style 163 7 2 2 5" xfId="44597"/>
    <cellStyle name="Style 163 7 2 3" xfId="16216"/>
    <cellStyle name="Style 163 7 2 3 2" xfId="18810"/>
    <cellStyle name="Style 163 7 2 3 3" xfId="24860"/>
    <cellStyle name="Style 163 7 2 3 4" xfId="40275"/>
    <cellStyle name="Style 163 7 2 4" xfId="18812"/>
    <cellStyle name="Style 163 7 2 5" xfId="31917"/>
    <cellStyle name="Style 163 7 2 6" xfId="40153"/>
    <cellStyle name="Style 163 7 3" xfId="10780"/>
    <cellStyle name="Style 163 7 3 2" xfId="24339"/>
    <cellStyle name="Style 163 7 3 3" xfId="18809"/>
    <cellStyle name="Style 163 7 3 4" xfId="35436"/>
    <cellStyle name="Style 163 7 3 5" xfId="42323"/>
    <cellStyle name="Style 163 7 4" xfId="12135"/>
    <cellStyle name="Style 163 7 4 2" xfId="24340"/>
    <cellStyle name="Style 163 7 4 3" xfId="18808"/>
    <cellStyle name="Style 163 7 4 4" xfId="36457"/>
    <cellStyle name="Style 163 7 4 5" xfId="48038"/>
    <cellStyle name="Style 163 7 5" xfId="14967"/>
    <cellStyle name="Style 163 7 5 2" xfId="18807"/>
    <cellStyle name="Style 163 7 5 3" xfId="36558"/>
    <cellStyle name="Style 163 7 5 4" xfId="45788"/>
    <cellStyle name="Style 163 7 6" xfId="18813"/>
    <cellStyle name="Style 163 7 7" xfId="23096"/>
    <cellStyle name="Style 163 7 8" xfId="40044"/>
    <cellStyle name="Style 163 8" xfId="7078"/>
    <cellStyle name="Style 163 8 2" xfId="9419"/>
    <cellStyle name="Style 163 8 2 2" xfId="13674"/>
    <cellStyle name="Style 163 8 2 2 2" xfId="24341"/>
    <cellStyle name="Style 163 8 2 2 3" xfId="18804"/>
    <cellStyle name="Style 163 8 2 2 4" xfId="36701"/>
    <cellStyle name="Style 163 8 2 2 5" xfId="42934"/>
    <cellStyle name="Style 163 8 2 3" xfId="16411"/>
    <cellStyle name="Style 163 8 2 3 2" xfId="18803"/>
    <cellStyle name="Style 163 8 2 3 3" xfId="21594"/>
    <cellStyle name="Style 163 8 2 3 4" xfId="40159"/>
    <cellStyle name="Style 163 8 2 4" xfId="18805"/>
    <cellStyle name="Style 163 8 2 5" xfId="27483"/>
    <cellStyle name="Style 163 8 2 6" xfId="43778"/>
    <cellStyle name="Style 163 8 3" xfId="10994"/>
    <cellStyle name="Style 163 8 3 2" xfId="24342"/>
    <cellStyle name="Style 163 8 3 3" xfId="18802"/>
    <cellStyle name="Style 163 8 3 4" xfId="33588"/>
    <cellStyle name="Style 163 8 3 5" xfId="42154"/>
    <cellStyle name="Style 163 8 4" xfId="12349"/>
    <cellStyle name="Style 163 8 4 2" xfId="24343"/>
    <cellStyle name="Style 163 8 4 3" xfId="18801"/>
    <cellStyle name="Style 163 8 4 4" xfId="38047"/>
    <cellStyle name="Style 163 8 4 5" xfId="41385"/>
    <cellStyle name="Style 163 8 5" xfId="15181"/>
    <cellStyle name="Style 163 8 5 2" xfId="18800"/>
    <cellStyle name="Style 163 8 5 3" xfId="34064"/>
    <cellStyle name="Style 163 8 5 4" xfId="41157"/>
    <cellStyle name="Style 163 8 6" xfId="18806"/>
    <cellStyle name="Style 163 8 7" xfId="21712"/>
    <cellStyle name="Style 163 8 8" xfId="40997"/>
    <cellStyle name="Style 163 9" xfId="8222"/>
    <cellStyle name="Style 163 9 2" xfId="9660"/>
    <cellStyle name="Style 163 9 2 2" xfId="13897"/>
    <cellStyle name="Style 163 9 2 2 2" xfId="24344"/>
    <cellStyle name="Style 163 9 2 2 3" xfId="18797"/>
    <cellStyle name="Style 163 9 2 2 4" xfId="34187"/>
    <cellStyle name="Style 163 9 2 2 5" xfId="40418"/>
    <cellStyle name="Style 163 9 2 3" xfId="16634"/>
    <cellStyle name="Style 163 9 2 3 2" xfId="18796"/>
    <cellStyle name="Style 163 9 2 3 3" xfId="23214"/>
    <cellStyle name="Style 163 9 2 3 4" xfId="39969"/>
    <cellStyle name="Style 163 9 2 4" xfId="18798"/>
    <cellStyle name="Style 163 9 2 5" xfId="34993"/>
    <cellStyle name="Style 163 9 2 6" xfId="42194"/>
    <cellStyle name="Style 163 9 3" xfId="11217"/>
    <cellStyle name="Style 163 9 3 2" xfId="24345"/>
    <cellStyle name="Style 163 9 3 3" xfId="18795"/>
    <cellStyle name="Style 163 9 3 4" xfId="36513"/>
    <cellStyle name="Style 163 9 3 5" xfId="40615"/>
    <cellStyle name="Style 163 9 4" xfId="12572"/>
    <cellStyle name="Style 163 9 4 2" xfId="24346"/>
    <cellStyle name="Style 163 9 4 3" xfId="18794"/>
    <cellStyle name="Style 163 9 4 4" xfId="34778"/>
    <cellStyle name="Style 163 9 4 5" xfId="40857"/>
    <cellStyle name="Style 163 9 5" xfId="15404"/>
    <cellStyle name="Style 163 9 5 2" xfId="18793"/>
    <cellStyle name="Style 163 9 5 3" xfId="38186"/>
    <cellStyle name="Style 163 9 5 4" xfId="44223"/>
    <cellStyle name="Style 163 9 6" xfId="18799"/>
    <cellStyle name="Style 163 9 7" xfId="22397"/>
    <cellStyle name="Style 163 9 8" xfId="39695"/>
    <cellStyle name="Style 223" xfId="72"/>
    <cellStyle name="Style 223 10" xfId="8257"/>
    <cellStyle name="Style 223 10 2" xfId="9695"/>
    <cellStyle name="Style 223 10 2 2" xfId="13932"/>
    <cellStyle name="Style 223 10 2 2 2" xfId="24347"/>
    <cellStyle name="Style 223 10 2 2 3" xfId="18790"/>
    <cellStyle name="Style 223 10 2 2 4" xfId="34051"/>
    <cellStyle name="Style 223 10 2 2 5" xfId="43527"/>
    <cellStyle name="Style 223 10 2 3" xfId="16669"/>
    <cellStyle name="Style 223 10 2 3 2" xfId="18789"/>
    <cellStyle name="Style 223 10 2 3 3" xfId="24205"/>
    <cellStyle name="Style 223 10 2 3 4" xfId="39437"/>
    <cellStyle name="Style 223 10 2 4" xfId="18791"/>
    <cellStyle name="Style 223 10 2 5" xfId="38104"/>
    <cellStyle name="Style 223 10 2 6" xfId="41302"/>
    <cellStyle name="Style 223 10 3" xfId="11252"/>
    <cellStyle name="Style 223 10 3 2" xfId="24349"/>
    <cellStyle name="Style 223 10 3 3" xfId="18788"/>
    <cellStyle name="Style 223 10 3 4" xfId="33286"/>
    <cellStyle name="Style 223 10 3 5" xfId="41917"/>
    <cellStyle name="Style 223 10 4" xfId="12607"/>
    <cellStyle name="Style 223 10 4 2" xfId="24350"/>
    <cellStyle name="Style 223 10 4 3" xfId="18787"/>
    <cellStyle name="Style 223 10 4 4" xfId="34655"/>
    <cellStyle name="Style 223 10 4 5" xfId="40721"/>
    <cellStyle name="Style 223 10 5" xfId="15439"/>
    <cellStyle name="Style 223 10 5 2" xfId="18786"/>
    <cellStyle name="Style 223 10 5 3" xfId="37145"/>
    <cellStyle name="Style 223 10 5 4" xfId="45496"/>
    <cellStyle name="Style 223 10 6" xfId="18792"/>
    <cellStyle name="Style 223 10 7" xfId="22712"/>
    <cellStyle name="Style 223 10 8" xfId="40248"/>
    <cellStyle name="Style 223 11" xfId="8212"/>
    <cellStyle name="Style 223 11 2" xfId="9650"/>
    <cellStyle name="Style 223 11 2 2" xfId="13887"/>
    <cellStyle name="Style 223 11 2 2 2" xfId="24351"/>
    <cellStyle name="Style 223 11 2 2 3" xfId="18783"/>
    <cellStyle name="Style 223 11 2 2 4" xfId="32877"/>
    <cellStyle name="Style 223 11 2 2 5" xfId="45761"/>
    <cellStyle name="Style 223 11 2 3" xfId="16624"/>
    <cellStyle name="Style 223 11 2 3 2" xfId="18782"/>
    <cellStyle name="Style 223 11 2 3 3" xfId="26628"/>
    <cellStyle name="Style 223 11 2 3 4" xfId="40173"/>
    <cellStyle name="Style 223 11 2 4" xfId="18784"/>
    <cellStyle name="Style 223 11 2 5" xfId="27654"/>
    <cellStyle name="Style 223 11 2 6" xfId="44409"/>
    <cellStyle name="Style 223 11 3" xfId="11207"/>
    <cellStyle name="Style 223 11 3 2" xfId="24353"/>
    <cellStyle name="Style 223 11 3 3" xfId="18781"/>
    <cellStyle name="Style 223 11 3 4" xfId="34206"/>
    <cellStyle name="Style 223 11 3 5" xfId="44319"/>
    <cellStyle name="Style 223 11 4" xfId="12562"/>
    <cellStyle name="Style 223 11 4 2" xfId="24354"/>
    <cellStyle name="Style 223 11 4 3" xfId="18780"/>
    <cellStyle name="Style 223 11 4 4" xfId="36495"/>
    <cellStyle name="Style 223 11 4 5" xfId="40401"/>
    <cellStyle name="Style 223 11 5" xfId="15394"/>
    <cellStyle name="Style 223 11 5 2" xfId="18779"/>
    <cellStyle name="Style 223 11 5 3" xfId="38754"/>
    <cellStyle name="Style 223 11 5 4" xfId="43694"/>
    <cellStyle name="Style 223 11 6" xfId="18785"/>
    <cellStyle name="Style 223 11 7" xfId="32291"/>
    <cellStyle name="Style 223 11 8" xfId="42021"/>
    <cellStyle name="Style 223 12" xfId="8448"/>
    <cellStyle name="Style 223 12 2" xfId="9884"/>
    <cellStyle name="Style 223 12 2 2" xfId="14121"/>
    <cellStyle name="Style 223 12 2 2 2" xfId="24355"/>
    <cellStyle name="Style 223 12 2 2 3" xfId="18776"/>
    <cellStyle name="Style 223 12 2 2 4" xfId="37827"/>
    <cellStyle name="Style 223 12 2 2 5" xfId="45878"/>
    <cellStyle name="Style 223 12 2 3" xfId="16858"/>
    <cellStyle name="Style 223 12 2 3 2" xfId="18775"/>
    <cellStyle name="Style 223 12 2 3 3" xfId="21762"/>
    <cellStyle name="Style 223 12 2 3 4" xfId="47011"/>
    <cellStyle name="Style 223 12 2 4" xfId="18777"/>
    <cellStyle name="Style 223 12 2 5" xfId="37868"/>
    <cellStyle name="Style 223 12 2 6" xfId="45914"/>
    <cellStyle name="Style 223 12 3" xfId="11441"/>
    <cellStyle name="Style 223 12 3 2" xfId="24356"/>
    <cellStyle name="Style 223 12 3 3" xfId="18774"/>
    <cellStyle name="Style 223 12 3 4" xfId="37076"/>
    <cellStyle name="Style 223 12 3 5" xfId="44695"/>
    <cellStyle name="Style 223 12 4" xfId="12796"/>
    <cellStyle name="Style 223 12 4 2" xfId="24357"/>
    <cellStyle name="Style 223 12 4 3" xfId="18773"/>
    <cellStyle name="Style 223 12 4 4" xfId="36777"/>
    <cellStyle name="Style 223 12 4 5" xfId="47027"/>
    <cellStyle name="Style 223 12 5" xfId="15628"/>
    <cellStyle name="Style 223 12 5 2" xfId="18772"/>
    <cellStyle name="Style 223 12 5 3" xfId="27953"/>
    <cellStyle name="Style 223 12 5 4" xfId="42494"/>
    <cellStyle name="Style 223 12 6" xfId="18778"/>
    <cellStyle name="Style 223 12 7" xfId="33953"/>
    <cellStyle name="Style 223 12 8" xfId="43434"/>
    <cellStyle name="Style 223 13" xfId="8466"/>
    <cellStyle name="Style 223 13 2" xfId="9902"/>
    <cellStyle name="Style 223 13 2 2" xfId="14139"/>
    <cellStyle name="Style 223 13 2 2 2" xfId="24358"/>
    <cellStyle name="Style 223 13 2 2 3" xfId="18769"/>
    <cellStyle name="Style 223 13 2 2 4" xfId="35199"/>
    <cellStyle name="Style 223 13 2 2 5" xfId="46596"/>
    <cellStyle name="Style 223 13 2 3" xfId="16876"/>
    <cellStyle name="Style 223 13 2 3 2" xfId="18768"/>
    <cellStyle name="Style 223 13 2 3 3" xfId="17510"/>
    <cellStyle name="Style 223 13 2 3 4" xfId="39160"/>
    <cellStyle name="Style 223 13 2 4" xfId="18770"/>
    <cellStyle name="Style 223 13 2 5" xfId="35279"/>
    <cellStyle name="Style 223 13 2 6" xfId="42750"/>
    <cellStyle name="Style 223 13 3" xfId="11459"/>
    <cellStyle name="Style 223 13 3 2" xfId="24359"/>
    <cellStyle name="Style 223 13 3 3" xfId="18767"/>
    <cellStyle name="Style 223 13 3 4" xfId="35762"/>
    <cellStyle name="Style 223 13 3 5" xfId="42146"/>
    <cellStyle name="Style 223 13 4" xfId="12814"/>
    <cellStyle name="Style 223 13 4 2" xfId="24360"/>
    <cellStyle name="Style 223 13 4 3" xfId="18766"/>
    <cellStyle name="Style 223 13 4 4" xfId="32775"/>
    <cellStyle name="Style 223 13 4 5" xfId="41770"/>
    <cellStyle name="Style 223 13 5" xfId="15646"/>
    <cellStyle name="Style 223 13 5 2" xfId="18765"/>
    <cellStyle name="Style 223 13 5 3" xfId="27982"/>
    <cellStyle name="Style 223 13 5 4" xfId="43731"/>
    <cellStyle name="Style 223 13 6" xfId="18771"/>
    <cellStyle name="Style 223 13 7" xfId="35580"/>
    <cellStyle name="Style 223 13 8" xfId="46308"/>
    <cellStyle name="Style 223 14" xfId="8487"/>
    <cellStyle name="Style 223 14 2" xfId="9923"/>
    <cellStyle name="Style 223 14 2 2" xfId="14160"/>
    <cellStyle name="Style 223 14 2 2 2" xfId="24361"/>
    <cellStyle name="Style 223 14 2 2 3" xfId="18762"/>
    <cellStyle name="Style 223 14 2 2 4" xfId="35940"/>
    <cellStyle name="Style 223 14 2 2 5" xfId="45935"/>
    <cellStyle name="Style 223 14 2 3" xfId="16897"/>
    <cellStyle name="Style 223 14 2 3 2" xfId="18761"/>
    <cellStyle name="Style 223 14 2 3 3" xfId="20569"/>
    <cellStyle name="Style 223 14 2 3 4" xfId="39314"/>
    <cellStyle name="Style 223 14 2 4" xfId="18763"/>
    <cellStyle name="Style 223 14 2 5" xfId="37221"/>
    <cellStyle name="Style 223 14 2 6" xfId="41358"/>
    <cellStyle name="Style 223 14 3" xfId="11480"/>
    <cellStyle name="Style 223 14 3 2" xfId="24362"/>
    <cellStyle name="Style 223 14 3 3" xfId="18760"/>
    <cellStyle name="Style 223 14 3 4" xfId="37949"/>
    <cellStyle name="Style 223 14 3 5" xfId="43790"/>
    <cellStyle name="Style 223 14 4" xfId="12835"/>
    <cellStyle name="Style 223 14 4 2" xfId="24363"/>
    <cellStyle name="Style 223 14 4 3" xfId="18759"/>
    <cellStyle name="Style 223 14 4 4" xfId="37719"/>
    <cellStyle name="Style 223 14 4 5" xfId="45618"/>
    <cellStyle name="Style 223 14 5" xfId="15667"/>
    <cellStyle name="Style 223 14 5 2" xfId="18758"/>
    <cellStyle name="Style 223 14 5 3" xfId="28011"/>
    <cellStyle name="Style 223 14 5 4" xfId="47276"/>
    <cellStyle name="Style 223 14 6" xfId="18764"/>
    <cellStyle name="Style 223 14 7" xfId="35537"/>
    <cellStyle name="Style 223 14 8" xfId="47155"/>
    <cellStyle name="Style 223 15" xfId="10238"/>
    <cellStyle name="Style 223 15 2" xfId="14475"/>
    <cellStyle name="Style 223 15 2 2" xfId="24364"/>
    <cellStyle name="Style 223 15 2 3" xfId="18756"/>
    <cellStyle name="Style 223 15 2 4" xfId="33134"/>
    <cellStyle name="Style 223 15 2 5" xfId="47032"/>
    <cellStyle name="Style 223 15 3" xfId="17212"/>
    <cellStyle name="Style 223 15 3 2" xfId="18755"/>
    <cellStyle name="Style 223 15 3 3" xfId="36612"/>
    <cellStyle name="Style 223 15 3 4" xfId="47618"/>
    <cellStyle name="Style 223 15 4" xfId="18757"/>
    <cellStyle name="Style 223 15 5" xfId="38108"/>
    <cellStyle name="Style 223 15 6" xfId="41144"/>
    <cellStyle name="Style 223 16" xfId="10353"/>
    <cellStyle name="Style 223 16 2" xfId="24365"/>
    <cellStyle name="Style 223 16 3" xfId="18754"/>
    <cellStyle name="Style 223 16 4" xfId="36911"/>
    <cellStyle name="Style 223 16 5" xfId="48377"/>
    <cellStyle name="Style 223 17" xfId="10468"/>
    <cellStyle name="Style 223 17 2" xfId="24366"/>
    <cellStyle name="Style 223 17 3" xfId="18753"/>
    <cellStyle name="Style 223 17 4" xfId="33437"/>
    <cellStyle name="Style 223 17 5" xfId="46131"/>
    <cellStyle name="Style 223 18" xfId="11794"/>
    <cellStyle name="Style 223 18 2" xfId="24367"/>
    <cellStyle name="Style 223 18 3" xfId="18752"/>
    <cellStyle name="Style 223 18 4" xfId="32611"/>
    <cellStyle name="Style 223 18 5" xfId="47176"/>
    <cellStyle name="Style 223 2" xfId="6583"/>
    <cellStyle name="Style 223 2 2" xfId="10161"/>
    <cellStyle name="Style 223 2 2 2" xfId="11718"/>
    <cellStyle name="Style 223 2 2 2 2" xfId="24368"/>
    <cellStyle name="Style 223 2 2 2 3" xfId="18750"/>
    <cellStyle name="Style 223 2 2 2 4" xfId="33309"/>
    <cellStyle name="Style 223 2 2 2 5" xfId="47517"/>
    <cellStyle name="Style 223 2 2 3" xfId="14398"/>
    <cellStyle name="Style 223 2 2 3 2" xfId="24369"/>
    <cellStyle name="Style 223 2 2 3 3" xfId="18749"/>
    <cellStyle name="Style 223 2 2 3 4" xfId="38394"/>
    <cellStyle name="Style 223 2 2 3 5" xfId="42285"/>
    <cellStyle name="Style 223 2 2 4" xfId="17135"/>
    <cellStyle name="Style 223 2 2 4 2" xfId="18748"/>
    <cellStyle name="Style 223 2 2 4 3" xfId="32169"/>
    <cellStyle name="Style 223 2 2 4 4" xfId="47335"/>
    <cellStyle name="Style 223 2 2 5" xfId="18751"/>
    <cellStyle name="Style 223 2 2 6" xfId="32647"/>
    <cellStyle name="Style 223 2 2 7" xfId="42877"/>
    <cellStyle name="Style 223 2 3" xfId="8924"/>
    <cellStyle name="Style 223 2 3 2" xfId="13179"/>
    <cellStyle name="Style 223 2 3 2 2" xfId="24371"/>
    <cellStyle name="Style 223 2 3 2 3" xfId="18747"/>
    <cellStyle name="Style 223 2 3 2 4" xfId="35903"/>
    <cellStyle name="Style 223 2 3 2 5" xfId="45587"/>
    <cellStyle name="Style 223 2 3 3" xfId="14608"/>
    <cellStyle name="Style 223 2 3 3 2" xfId="24372"/>
    <cellStyle name="Style 223 2 3 3 3" xfId="18746"/>
    <cellStyle name="Style 223 2 3 3 4" xfId="38028"/>
    <cellStyle name="Style 223 2 3 3 5" xfId="47968"/>
    <cellStyle name="Style 223 2 3 4" xfId="24370"/>
    <cellStyle name="Style 223 2 4" xfId="10499"/>
    <cellStyle name="Style 223 2 4 2" xfId="24373"/>
    <cellStyle name="Style 223 2 4 3" xfId="18745"/>
    <cellStyle name="Style 223 2 4 4" xfId="38185"/>
    <cellStyle name="Style 223 2 4 5" xfId="43124"/>
    <cellStyle name="Style 223 2 5" xfId="11854"/>
    <cellStyle name="Style 223 2 5 2" xfId="24374"/>
    <cellStyle name="Style 223 2 5 3" xfId="18744"/>
    <cellStyle name="Style 223 2 5 4" xfId="35721"/>
    <cellStyle name="Style 223 2 5 5" xfId="44449"/>
    <cellStyle name="Style 223 2 6" xfId="14686"/>
    <cellStyle name="Style 223 2 6 2" xfId="18743"/>
    <cellStyle name="Style 223 2 6 3" xfId="33749"/>
    <cellStyle name="Style 223 2 6 4" xfId="42927"/>
    <cellStyle name="Style 223 2 7" xfId="21685"/>
    <cellStyle name="Style 223 2 8" xfId="40983"/>
    <cellStyle name="Style 223 3" xfId="6611"/>
    <cellStyle name="Style 223 3 2" xfId="8952"/>
    <cellStyle name="Style 223 3 2 2" xfId="13207"/>
    <cellStyle name="Style 223 3 2 2 2" xfId="24375"/>
    <cellStyle name="Style 223 3 2 2 3" xfId="18740"/>
    <cellStyle name="Style 223 3 2 2 4" xfId="36808"/>
    <cellStyle name="Style 223 3 2 2 5" xfId="46153"/>
    <cellStyle name="Style 223 3 2 3" xfId="15994"/>
    <cellStyle name="Style 223 3 2 3 2" xfId="18739"/>
    <cellStyle name="Style 223 3 2 3 3" xfId="21875"/>
    <cellStyle name="Style 223 3 2 3 4" xfId="45668"/>
    <cellStyle name="Style 223 3 2 4" xfId="18741"/>
    <cellStyle name="Style 223 3 2 5" xfId="26181"/>
    <cellStyle name="Style 223 3 2 6" xfId="42781"/>
    <cellStyle name="Style 223 3 3" xfId="10527"/>
    <cellStyle name="Style 223 3 3 2" xfId="24376"/>
    <cellStyle name="Style 223 3 3 3" xfId="18738"/>
    <cellStyle name="Style 223 3 3 4" xfId="27739"/>
    <cellStyle name="Style 223 3 3 5" xfId="42358"/>
    <cellStyle name="Style 223 3 4" xfId="11882"/>
    <cellStyle name="Style 223 3 4 2" xfId="24377"/>
    <cellStyle name="Style 223 3 4 3" xfId="18737"/>
    <cellStyle name="Style 223 3 4 4" xfId="33850"/>
    <cellStyle name="Style 223 3 4 5" xfId="42894"/>
    <cellStyle name="Style 223 3 5" xfId="14714"/>
    <cellStyle name="Style 223 3 5 2" xfId="18736"/>
    <cellStyle name="Style 223 3 5 3" xfId="37100"/>
    <cellStyle name="Style 223 3 5 4" xfId="41832"/>
    <cellStyle name="Style 223 3 6" xfId="18742"/>
    <cellStyle name="Style 223 3 7" xfId="21862"/>
    <cellStyle name="Style 223 3 8" xfId="39259"/>
    <cellStyle name="Style 223 4" xfId="6753"/>
    <cellStyle name="Style 223 4 2" xfId="9094"/>
    <cellStyle name="Style 223 4 2 2" xfId="13349"/>
    <cellStyle name="Style 223 4 2 2 2" xfId="24378"/>
    <cellStyle name="Style 223 4 2 2 3" xfId="18733"/>
    <cellStyle name="Style 223 4 2 2 4" xfId="36714"/>
    <cellStyle name="Style 223 4 2 2 5" xfId="40597"/>
    <cellStyle name="Style 223 4 2 3" xfId="16121"/>
    <cellStyle name="Style 223 4 2 3 2" xfId="18732"/>
    <cellStyle name="Style 223 4 2 3 3" xfId="25831"/>
    <cellStyle name="Style 223 4 2 3 4" xfId="40158"/>
    <cellStyle name="Style 223 4 2 4" xfId="18734"/>
    <cellStyle name="Style 223 4 2 5" xfId="21769"/>
    <cellStyle name="Style 223 4 2 6" xfId="41043"/>
    <cellStyle name="Style 223 4 3" xfId="10669"/>
    <cellStyle name="Style 223 4 3 2" xfId="24380"/>
    <cellStyle name="Style 223 4 3 3" xfId="18731"/>
    <cellStyle name="Style 223 4 3 4" xfId="27903"/>
    <cellStyle name="Style 223 4 3 5" xfId="46269"/>
    <cellStyle name="Style 223 4 4" xfId="12024"/>
    <cellStyle name="Style 223 4 4 2" xfId="24381"/>
    <cellStyle name="Style 223 4 4 3" xfId="18730"/>
    <cellStyle name="Style 223 4 4 4" xfId="38657"/>
    <cellStyle name="Style 223 4 4 5" xfId="43271"/>
    <cellStyle name="Style 223 4 5" xfId="14856"/>
    <cellStyle name="Style 223 4 5 2" xfId="18729"/>
    <cellStyle name="Style 223 4 5 3" xfId="36924"/>
    <cellStyle name="Style 223 4 5 4" xfId="46626"/>
    <cellStyle name="Style 223 4 6" xfId="18735"/>
    <cellStyle name="Style 223 4 7" xfId="25418"/>
    <cellStyle name="Style 223 4 8" xfId="39016"/>
    <cellStyle name="Style 223 5" xfId="6952"/>
    <cellStyle name="Style 223 5 2" xfId="9293"/>
    <cellStyle name="Style 223 5 2 2" xfId="13548"/>
    <cellStyle name="Style 223 5 2 2 2" xfId="24384"/>
    <cellStyle name="Style 223 5 2 2 3" xfId="18726"/>
    <cellStyle name="Style 223 5 2 2 4" xfId="37365"/>
    <cellStyle name="Style 223 5 2 2 5" xfId="46299"/>
    <cellStyle name="Style 223 5 2 3" xfId="16295"/>
    <cellStyle name="Style 223 5 2 3 2" xfId="18725"/>
    <cellStyle name="Style 223 5 2 3 3" xfId="32062"/>
    <cellStyle name="Style 223 5 2 3 4" xfId="47866"/>
    <cellStyle name="Style 223 5 2 4" xfId="18727"/>
    <cellStyle name="Style 223 5 2 5" xfId="21670"/>
    <cellStyle name="Style 223 5 2 6" xfId="39642"/>
    <cellStyle name="Style 223 5 3" xfId="10868"/>
    <cellStyle name="Style 223 5 3 2" xfId="24386"/>
    <cellStyle name="Style 223 5 3 3" xfId="18724"/>
    <cellStyle name="Style 223 5 3 4" xfId="36470"/>
    <cellStyle name="Style 223 5 3 5" xfId="46055"/>
    <cellStyle name="Style 223 5 4" xfId="12223"/>
    <cellStyle name="Style 223 5 4 2" xfId="24387"/>
    <cellStyle name="Style 223 5 4 3" xfId="18723"/>
    <cellStyle name="Style 223 5 4 4" xfId="35961"/>
    <cellStyle name="Style 223 5 4 5" xfId="46675"/>
    <cellStyle name="Style 223 5 5" xfId="15055"/>
    <cellStyle name="Style 223 5 5 2" xfId="18722"/>
    <cellStyle name="Style 223 5 5 3" xfId="37608"/>
    <cellStyle name="Style 223 5 5 4" xfId="44668"/>
    <cellStyle name="Style 223 5 6" xfId="18728"/>
    <cellStyle name="Style 223 5 7" xfId="23690"/>
    <cellStyle name="Style 223 5 8" xfId="40318"/>
    <cellStyle name="Style 223 6" xfId="7028"/>
    <cellStyle name="Style 223 6 2" xfId="9369"/>
    <cellStyle name="Style 223 6 2 2" xfId="13624"/>
    <cellStyle name="Style 223 6 2 2 2" xfId="24388"/>
    <cellStyle name="Style 223 6 2 2 3" xfId="18719"/>
    <cellStyle name="Style 223 6 2 2 4" xfId="36063"/>
    <cellStyle name="Style 223 6 2 2 5" xfId="45519"/>
    <cellStyle name="Style 223 6 2 3" xfId="16361"/>
    <cellStyle name="Style 223 6 2 3 2" xfId="18718"/>
    <cellStyle name="Style 223 6 2 3 3" xfId="25314"/>
    <cellStyle name="Style 223 6 2 3 4" xfId="45657"/>
    <cellStyle name="Style 223 6 2 4" xfId="18720"/>
    <cellStyle name="Style 223 6 2 5" xfId="34493"/>
    <cellStyle name="Style 223 6 2 6" xfId="46904"/>
    <cellStyle name="Style 223 6 3" xfId="10944"/>
    <cellStyle name="Style 223 6 3 2" xfId="24389"/>
    <cellStyle name="Style 223 6 3 3" xfId="18717"/>
    <cellStyle name="Style 223 6 3 4" xfId="37398"/>
    <cellStyle name="Style 223 6 3 5" xfId="41944"/>
    <cellStyle name="Style 223 6 4" xfId="12299"/>
    <cellStyle name="Style 223 6 4 2" xfId="24390"/>
    <cellStyle name="Style 223 6 4 3" xfId="18716"/>
    <cellStyle name="Style 223 6 4 4" xfId="38184"/>
    <cellStyle name="Style 223 6 4 5" xfId="41826"/>
    <cellStyle name="Style 223 6 5" xfId="15131"/>
    <cellStyle name="Style 223 6 5 2" xfId="18715"/>
    <cellStyle name="Style 223 6 5 3" xfId="34994"/>
    <cellStyle name="Style 223 6 5 4" xfId="44665"/>
    <cellStyle name="Style 223 6 6" xfId="18721"/>
    <cellStyle name="Style 223 6 7" xfId="24613"/>
    <cellStyle name="Style 223 6 8" xfId="39594"/>
    <cellStyle name="Style 223 7" xfId="6840"/>
    <cellStyle name="Style 223 7 2" xfId="9181"/>
    <cellStyle name="Style 223 7 2 2" xfId="13436"/>
    <cellStyle name="Style 223 7 2 2 2" xfId="24391"/>
    <cellStyle name="Style 223 7 2 2 3" xfId="18712"/>
    <cellStyle name="Style 223 7 2 2 4" xfId="37821"/>
    <cellStyle name="Style 223 7 2 2 5" xfId="47827"/>
    <cellStyle name="Style 223 7 2 3" xfId="16194"/>
    <cellStyle name="Style 223 7 2 3 2" xfId="18711"/>
    <cellStyle name="Style 223 7 2 3 3" xfId="26229"/>
    <cellStyle name="Style 223 7 2 3 4" xfId="40014"/>
    <cellStyle name="Style 223 7 2 4" xfId="18713"/>
    <cellStyle name="Style 223 7 2 5" xfId="22266"/>
    <cellStyle name="Style 223 7 2 6" xfId="41014"/>
    <cellStyle name="Style 223 7 3" xfId="10756"/>
    <cellStyle name="Style 223 7 3 2" xfId="24392"/>
    <cellStyle name="Style 223 7 3 3" xfId="18710"/>
    <cellStyle name="Style 223 7 3 4" xfId="38565"/>
    <cellStyle name="Style 223 7 3 5" xfId="40806"/>
    <cellStyle name="Style 223 7 4" xfId="12111"/>
    <cellStyle name="Style 223 7 4 2" xfId="24393"/>
    <cellStyle name="Style 223 7 4 3" xfId="18709"/>
    <cellStyle name="Style 223 7 4 4" xfId="33361"/>
    <cellStyle name="Style 223 7 4 5" xfId="44975"/>
    <cellStyle name="Style 223 7 5" xfId="14943"/>
    <cellStyle name="Style 223 7 5 2" xfId="18708"/>
    <cellStyle name="Style 223 7 5 3" xfId="36454"/>
    <cellStyle name="Style 223 7 5 4" xfId="41290"/>
    <cellStyle name="Style 223 7 6" xfId="18714"/>
    <cellStyle name="Style 223 7 7" xfId="21581"/>
    <cellStyle name="Style 223 7 8" xfId="44629"/>
    <cellStyle name="Style 223 8" xfId="7079"/>
    <cellStyle name="Style 223 8 2" xfId="9420"/>
    <cellStyle name="Style 223 8 2 2" xfId="13675"/>
    <cellStyle name="Style 223 8 2 2 2" xfId="24396"/>
    <cellStyle name="Style 223 8 2 2 3" xfId="18705"/>
    <cellStyle name="Style 223 8 2 2 4" xfId="34599"/>
    <cellStyle name="Style 223 8 2 2 5" xfId="48002"/>
    <cellStyle name="Style 223 8 2 3" xfId="16412"/>
    <cellStyle name="Style 223 8 2 3 2" xfId="18704"/>
    <cellStyle name="Style 223 8 2 3 3" xfId="22211"/>
    <cellStyle name="Style 223 8 2 3 4" xfId="39023"/>
    <cellStyle name="Style 223 8 2 4" xfId="18706"/>
    <cellStyle name="Style 223 8 2 5" xfId="38796"/>
    <cellStyle name="Style 223 8 2 6" xfId="44893"/>
    <cellStyle name="Style 223 8 3" xfId="10995"/>
    <cellStyle name="Style 223 8 3 2" xfId="24397"/>
    <cellStyle name="Style 223 8 3 3" xfId="18703"/>
    <cellStyle name="Style 223 8 3 4" xfId="36751"/>
    <cellStyle name="Style 223 8 3 5" xfId="45613"/>
    <cellStyle name="Style 223 8 4" xfId="12350"/>
    <cellStyle name="Style 223 8 4 2" xfId="24398"/>
    <cellStyle name="Style 223 8 4 3" xfId="18702"/>
    <cellStyle name="Style 223 8 4 4" xfId="34346"/>
    <cellStyle name="Style 223 8 4 5" xfId="46798"/>
    <cellStyle name="Style 223 8 5" xfId="15182"/>
    <cellStyle name="Style 223 8 5 2" xfId="18701"/>
    <cellStyle name="Style 223 8 5 3" xfId="32483"/>
    <cellStyle name="Style 223 8 5 4" xfId="46867"/>
    <cellStyle name="Style 223 8 6" xfId="18707"/>
    <cellStyle name="Style 223 8 7" xfId="22331"/>
    <cellStyle name="Style 223 8 8" xfId="40095"/>
    <cellStyle name="Style 223 9" xfId="8221"/>
    <cellStyle name="Style 223 9 2" xfId="9659"/>
    <cellStyle name="Style 223 9 2 2" xfId="13896"/>
    <cellStyle name="Style 223 9 2 2 2" xfId="24400"/>
    <cellStyle name="Style 223 9 2 2 3" xfId="18698"/>
    <cellStyle name="Style 223 9 2 2 4" xfId="37888"/>
    <cellStyle name="Style 223 9 2 2 5" xfId="42517"/>
    <cellStyle name="Style 223 9 2 3" xfId="16633"/>
    <cellStyle name="Style 223 9 2 3 2" xfId="18697"/>
    <cellStyle name="Style 223 9 2 3 3" xfId="22318"/>
    <cellStyle name="Style 223 9 2 3 4" xfId="40986"/>
    <cellStyle name="Style 223 9 2 4" xfId="18699"/>
    <cellStyle name="Style 223 9 2 5" xfId="37095"/>
    <cellStyle name="Style 223 9 2 6" xfId="40879"/>
    <cellStyle name="Style 223 9 3" xfId="11216"/>
    <cellStyle name="Style 223 9 3 2" xfId="24401"/>
    <cellStyle name="Style 223 9 3 3" xfId="18696"/>
    <cellStyle name="Style 223 9 3 4" xfId="33349"/>
    <cellStyle name="Style 223 9 3 5" xfId="41287"/>
    <cellStyle name="Style 223 9 4" xfId="12571"/>
    <cellStyle name="Style 223 9 4 2" xfId="24402"/>
    <cellStyle name="Style 223 9 4 3" xfId="18695"/>
    <cellStyle name="Style 223 9 4 4" xfId="36880"/>
    <cellStyle name="Style 223 9 4 5" xfId="41457"/>
    <cellStyle name="Style 223 9 5" xfId="15403"/>
    <cellStyle name="Style 223 9 5 2" xfId="18694"/>
    <cellStyle name="Style 223 9 5 3" xfId="36588"/>
    <cellStyle name="Style 223 9 5 4" xfId="43868"/>
    <cellStyle name="Style 223 9 6" xfId="18700"/>
    <cellStyle name="Style 223 9 7" xfId="21750"/>
    <cellStyle name="Style 223 9 8" xfId="40338"/>
    <cellStyle name="Style 224" xfId="73"/>
    <cellStyle name="Style 225" xfId="74"/>
    <cellStyle name="Style 225 10" xfId="8393"/>
    <cellStyle name="Style 225 10 2" xfId="9831"/>
    <cellStyle name="Style 225 10 2 2" xfId="14068"/>
    <cellStyle name="Style 225 10 2 2 2" xfId="24403"/>
    <cellStyle name="Style 225 10 2 2 3" xfId="18689"/>
    <cellStyle name="Style 225 10 2 2 4" xfId="35454"/>
    <cellStyle name="Style 225 10 2 2 5" xfId="48010"/>
    <cellStyle name="Style 225 10 2 3" xfId="16805"/>
    <cellStyle name="Style 225 10 2 3 2" xfId="18688"/>
    <cellStyle name="Style 225 10 2 3 3" xfId="25185"/>
    <cellStyle name="Style 225 10 2 3 4" xfId="47270"/>
    <cellStyle name="Style 225 10 2 4" xfId="18690"/>
    <cellStyle name="Style 225 10 2 5" xfId="33016"/>
    <cellStyle name="Style 225 10 2 6" xfId="43117"/>
    <cellStyle name="Style 225 10 3" xfId="11388"/>
    <cellStyle name="Style 225 10 3 2" xfId="24404"/>
    <cellStyle name="Style 225 10 3 3" xfId="18687"/>
    <cellStyle name="Style 225 10 3 4" xfId="35980"/>
    <cellStyle name="Style 225 10 3 5" xfId="43075"/>
    <cellStyle name="Style 225 10 4" xfId="12743"/>
    <cellStyle name="Style 225 10 4 2" xfId="24405"/>
    <cellStyle name="Style 225 10 4 3" xfId="18686"/>
    <cellStyle name="Style 225 10 4 4" xfId="32691"/>
    <cellStyle name="Style 225 10 4 5" xfId="47531"/>
    <cellStyle name="Style 225 10 5" xfId="15575"/>
    <cellStyle name="Style 225 10 5 2" xfId="18685"/>
    <cellStyle name="Style 225 10 5 3" xfId="33180"/>
    <cellStyle name="Style 225 10 5 4" xfId="46162"/>
    <cellStyle name="Style 225 10 6" xfId="18691"/>
    <cellStyle name="Style 225 10 7" xfId="27154"/>
    <cellStyle name="Style 225 10 8" xfId="40452"/>
    <cellStyle name="Style 225 11" xfId="8329"/>
    <cellStyle name="Style 225 11 2" xfId="9767"/>
    <cellStyle name="Style 225 11 2 2" xfId="14004"/>
    <cellStyle name="Style 225 11 2 2 2" xfId="24406"/>
    <cellStyle name="Style 225 11 2 2 3" xfId="18682"/>
    <cellStyle name="Style 225 11 2 2 4" xfId="34229"/>
    <cellStyle name="Style 225 11 2 2 5" xfId="46720"/>
    <cellStyle name="Style 225 11 2 3" xfId="16741"/>
    <cellStyle name="Style 225 11 2 3 2" xfId="18681"/>
    <cellStyle name="Style 225 11 2 3 3" xfId="26487"/>
    <cellStyle name="Style 225 11 2 3 4" xfId="39285"/>
    <cellStyle name="Style 225 11 2 4" xfId="18683"/>
    <cellStyle name="Style 225 11 2 5" xfId="38343"/>
    <cellStyle name="Style 225 11 2 6" xfId="45663"/>
    <cellStyle name="Style 225 11 3" xfId="11324"/>
    <cellStyle name="Style 225 11 3 2" xfId="24407"/>
    <cellStyle name="Style 225 11 3 3" xfId="18680"/>
    <cellStyle name="Style 225 11 3 4" xfId="37735"/>
    <cellStyle name="Style 225 11 3 5" xfId="48072"/>
    <cellStyle name="Style 225 11 4" xfId="12679"/>
    <cellStyle name="Style 225 11 4 2" xfId="24408"/>
    <cellStyle name="Style 225 11 4 3" xfId="18679"/>
    <cellStyle name="Style 225 11 4 4" xfId="34820"/>
    <cellStyle name="Style 225 11 4 5" xfId="47256"/>
    <cellStyle name="Style 225 11 5" xfId="15511"/>
    <cellStyle name="Style 225 11 5 2" xfId="18678"/>
    <cellStyle name="Style 225 11 5 3" xfId="38509"/>
    <cellStyle name="Style 225 11 5 4" xfId="40664"/>
    <cellStyle name="Style 225 11 6" xfId="18684"/>
    <cellStyle name="Style 225 11 7" xfId="24301"/>
    <cellStyle name="Style 225 11 8" xfId="41031"/>
    <cellStyle name="Style 225 12" xfId="8447"/>
    <cellStyle name="Style 225 12 2" xfId="9883"/>
    <cellStyle name="Style 225 12 2 2" xfId="14120"/>
    <cellStyle name="Style 225 12 2 2 2" xfId="24410"/>
    <cellStyle name="Style 225 12 2 2 3" xfId="18675"/>
    <cellStyle name="Style 225 12 2 2 4" xfId="36229"/>
    <cellStyle name="Style 225 12 2 2 5" xfId="44234"/>
    <cellStyle name="Style 225 12 2 3" xfId="16857"/>
    <cellStyle name="Style 225 12 2 3 2" xfId="18674"/>
    <cellStyle name="Style 225 12 2 3 3" xfId="26784"/>
    <cellStyle name="Style 225 12 2 3 4" xfId="39517"/>
    <cellStyle name="Style 225 12 2 4" xfId="18676"/>
    <cellStyle name="Style 225 12 2 5" xfId="36270"/>
    <cellStyle name="Style 225 12 2 6" xfId="48300"/>
    <cellStyle name="Style 225 12 3" xfId="11440"/>
    <cellStyle name="Style 225 12 3 2" xfId="24411"/>
    <cellStyle name="Style 225 12 3 3" xfId="18673"/>
    <cellStyle name="Style 225 12 3 4" xfId="33913"/>
    <cellStyle name="Style 225 12 3 5" xfId="38954"/>
    <cellStyle name="Style 225 12 4" xfId="12795"/>
    <cellStyle name="Style 225 12 4 2" xfId="24412"/>
    <cellStyle name="Style 225 12 4 3" xfId="18672"/>
    <cellStyle name="Style 225 12 4 4" xfId="33614"/>
    <cellStyle name="Style 225 12 4 5" xfId="44672"/>
    <cellStyle name="Style 225 12 5" xfId="15627"/>
    <cellStyle name="Style 225 12 5 2" xfId="18671"/>
    <cellStyle name="Style 225 12 5 3" xfId="27952"/>
    <cellStyle name="Style 225 12 5 4" xfId="41396"/>
    <cellStyle name="Style 225 12 6" xfId="18677"/>
    <cellStyle name="Style 225 12 7" xfId="35535"/>
    <cellStyle name="Style 225 12 8" xfId="43735"/>
    <cellStyle name="Style 225 13" xfId="8631"/>
    <cellStyle name="Style 225 13 2" xfId="10067"/>
    <cellStyle name="Style 225 13 2 2" xfId="14304"/>
    <cellStyle name="Style 225 13 2 2 2" xfId="24413"/>
    <cellStyle name="Style 225 13 2 2 3" xfId="18668"/>
    <cellStyle name="Style 225 13 2 2 4" xfId="35248"/>
    <cellStyle name="Style 225 13 2 2 5" xfId="43655"/>
    <cellStyle name="Style 225 13 2 3" xfId="17041"/>
    <cellStyle name="Style 225 13 2 3 2" xfId="18667"/>
    <cellStyle name="Style 225 13 2 3 3" xfId="38835"/>
    <cellStyle name="Style 225 13 2 3 4" xfId="42202"/>
    <cellStyle name="Style 225 13 2 4" xfId="18669"/>
    <cellStyle name="Style 225 13 2 5" xfId="37569"/>
    <cellStyle name="Style 225 13 2 6" xfId="45232"/>
    <cellStyle name="Style 225 13 3" xfId="11624"/>
    <cellStyle name="Style 225 13 3 2" xfId="24414"/>
    <cellStyle name="Style 225 13 3 3" xfId="18666"/>
    <cellStyle name="Style 225 13 3 4" xfId="36314"/>
    <cellStyle name="Style 225 13 3 5" xfId="46784"/>
    <cellStyle name="Style 225 13 4" xfId="12979"/>
    <cellStyle name="Style 225 13 4 2" xfId="24415"/>
    <cellStyle name="Style 225 13 4 3" xfId="18665"/>
    <cellStyle name="Style 225 13 4 4" xfId="35322"/>
    <cellStyle name="Style 225 13 4 5" xfId="44249"/>
    <cellStyle name="Style 225 13 5" xfId="15811"/>
    <cellStyle name="Style 225 13 5 2" xfId="18664"/>
    <cellStyle name="Style 225 13 5 3" xfId="32244"/>
    <cellStyle name="Style 225 13 5 4" xfId="41864"/>
    <cellStyle name="Style 225 13 6" xfId="18670"/>
    <cellStyle name="Style 225 13 7" xfId="35540"/>
    <cellStyle name="Style 225 13 8" xfId="45957"/>
    <cellStyle name="Style 225 14" xfId="8634"/>
    <cellStyle name="Style 225 14 2" xfId="10070"/>
    <cellStyle name="Style 225 14 2 2" xfId="14307"/>
    <cellStyle name="Style 225 14 2 2 2" xfId="24416"/>
    <cellStyle name="Style 225 14 2 2 3" xfId="18661"/>
    <cellStyle name="Style 225 14 2 2 4" xfId="34726"/>
    <cellStyle name="Style 225 14 2 2 5" xfId="42797"/>
    <cellStyle name="Style 225 14 2 3" xfId="17044"/>
    <cellStyle name="Style 225 14 2 3 2" xfId="18660"/>
    <cellStyle name="Style 225 14 2 3 3" xfId="33986"/>
    <cellStyle name="Style 225 14 2 3 4" xfId="44565"/>
    <cellStyle name="Style 225 14 2 4" xfId="18662"/>
    <cellStyle name="Style 225 14 2 5" xfId="35298"/>
    <cellStyle name="Style 225 14 2 6" xfId="45481"/>
    <cellStyle name="Style 225 14 3" xfId="11627"/>
    <cellStyle name="Style 225 14 3 2" xfId="24417"/>
    <cellStyle name="Style 225 14 3 3" xfId="18659"/>
    <cellStyle name="Style 225 14 3 4" xfId="32630"/>
    <cellStyle name="Style 225 14 3 5" xfId="43963"/>
    <cellStyle name="Style 225 14 4" xfId="12982"/>
    <cellStyle name="Style 225 14 4 2" xfId="24418"/>
    <cellStyle name="Style 225 14 4 3" xfId="18658"/>
    <cellStyle name="Style 225 14 4 4" xfId="34800"/>
    <cellStyle name="Style 225 14 4 5" xfId="41218"/>
    <cellStyle name="Style 225 14 5" xfId="15814"/>
    <cellStyle name="Style 225 14 5 2" xfId="18657"/>
    <cellStyle name="Style 225 14 5 3" xfId="38718"/>
    <cellStyle name="Style 225 14 5 4" xfId="47892"/>
    <cellStyle name="Style 225 14 6" xfId="18663"/>
    <cellStyle name="Style 225 14 7" xfId="35019"/>
    <cellStyle name="Style 225 14 8" xfId="41386"/>
    <cellStyle name="Style 225 15" xfId="10237"/>
    <cellStyle name="Style 225 15 2" xfId="14474"/>
    <cellStyle name="Style 225 15 2 2" xfId="24419"/>
    <cellStyle name="Style 225 15 2 3" xfId="18655"/>
    <cellStyle name="Style 225 15 2 4" xfId="34716"/>
    <cellStyle name="Style 225 15 2 5" xfId="43770"/>
    <cellStyle name="Style 225 15 3" xfId="17211"/>
    <cellStyle name="Style 225 15 3 2" xfId="18654"/>
    <cellStyle name="Style 225 15 3 3" xfId="33448"/>
    <cellStyle name="Style 225 15 3 4" xfId="44723"/>
    <cellStyle name="Style 225 15 4" xfId="18656"/>
    <cellStyle name="Style 225 15 5" xfId="36510"/>
    <cellStyle name="Style 225 15 6" xfId="43080"/>
    <cellStyle name="Style 225 16" xfId="10354"/>
    <cellStyle name="Style 225 16 2" xfId="24420"/>
    <cellStyle name="Style 225 16 3" xfId="18653"/>
    <cellStyle name="Style 225 16 4" xfId="34809"/>
    <cellStyle name="Style 225 16 5" xfId="45974"/>
    <cellStyle name="Style 225 17" xfId="10467"/>
    <cellStyle name="Style 225 17 2" xfId="24421"/>
    <cellStyle name="Style 225 17 3" xfId="18652"/>
    <cellStyle name="Style 225 17 4" xfId="35020"/>
    <cellStyle name="Style 225 17 5" xfId="43076"/>
    <cellStyle name="Style 225 18" xfId="11795"/>
    <cellStyle name="Style 225 18 2" xfId="24422"/>
    <cellStyle name="Style 225 18 3" xfId="18651"/>
    <cellStyle name="Style 225 18 4" xfId="35774"/>
    <cellStyle name="Style 225 18 5" xfId="47062"/>
    <cellStyle name="Style 225 2" xfId="6582"/>
    <cellStyle name="Style 225 2 2" xfId="10160"/>
    <cellStyle name="Style 225 2 2 2" xfId="11717"/>
    <cellStyle name="Style 225 2 2 2 2" xfId="24424"/>
    <cellStyle name="Style 225 2 2 2 3" xfId="18649"/>
    <cellStyle name="Style 225 2 2 2 4" xfId="34892"/>
    <cellStyle name="Style 225 2 2 2 5" xfId="44789"/>
    <cellStyle name="Style 225 2 2 3" xfId="14397"/>
    <cellStyle name="Style 225 2 2 3 2" xfId="24425"/>
    <cellStyle name="Style 225 2 2 3 3" xfId="18648"/>
    <cellStyle name="Style 225 2 2 3 4" xfId="37358"/>
    <cellStyle name="Style 225 2 2 3 5" xfId="45916"/>
    <cellStyle name="Style 225 2 2 4" xfId="17134"/>
    <cellStyle name="Style 225 2 2 4 2" xfId="18647"/>
    <cellStyle name="Style 225 2 2 4 3" xfId="32168"/>
    <cellStyle name="Style 225 2 2 4 4" xfId="44948"/>
    <cellStyle name="Style 225 2 2 5" xfId="18650"/>
    <cellStyle name="Style 225 2 2 6" xfId="34228"/>
    <cellStyle name="Style 225 2 2 7" xfId="44420"/>
    <cellStyle name="Style 225 2 3" xfId="8923"/>
    <cellStyle name="Style 225 2 3 2" xfId="13178"/>
    <cellStyle name="Style 225 2 3 2 2" xfId="24427"/>
    <cellStyle name="Style 225 2 3 2 3" xfId="18645"/>
    <cellStyle name="Style 225 2 3 2 4" xfId="32740"/>
    <cellStyle name="Style 225 2 3 2 5" xfId="46078"/>
    <cellStyle name="Style 225 2 3 3" xfId="14607"/>
    <cellStyle name="Style 225 2 3 3 2" xfId="24428"/>
    <cellStyle name="Style 225 2 3 3 3" xfId="18644"/>
    <cellStyle name="Style 225 2 3 3 4" xfId="36430"/>
    <cellStyle name="Style 225 2 3 3 5" xfId="46796"/>
    <cellStyle name="Style 225 2 3 4" xfId="24426"/>
    <cellStyle name="Style 225 2 4" xfId="10498"/>
    <cellStyle name="Style 225 2 4 2" xfId="24429"/>
    <cellStyle name="Style 225 2 4 3" xfId="18643"/>
    <cellStyle name="Style 225 2 4 4" xfId="36587"/>
    <cellStyle name="Style 225 2 4 5" xfId="48250"/>
    <cellStyle name="Style 225 2 5" xfId="11853"/>
    <cellStyle name="Style 225 2 5 2" xfId="24430"/>
    <cellStyle name="Style 225 2 5 3" xfId="18642"/>
    <cellStyle name="Style 225 2 5 4" xfId="32558"/>
    <cellStyle name="Style 225 2 5 5" xfId="41160"/>
    <cellStyle name="Style 225 2 6" xfId="14685"/>
    <cellStyle name="Style 225 2 6 2" xfId="18641"/>
    <cellStyle name="Style 225 2 6 3" xfId="35332"/>
    <cellStyle name="Style 225 2 6 4" xfId="42362"/>
    <cellStyle name="Style 225 2 7" xfId="26410"/>
    <cellStyle name="Style 225 2 8" xfId="40876"/>
    <cellStyle name="Style 225 3" xfId="6895"/>
    <cellStyle name="Style 225 3 2" xfId="9236"/>
    <cellStyle name="Style 225 3 2 2" xfId="13491"/>
    <cellStyle name="Style 225 3 2 2 2" xfId="24431"/>
    <cellStyle name="Style 225 3 2 2 3" xfId="18638"/>
    <cellStyle name="Style 225 3 2 2 4" xfId="36638"/>
    <cellStyle name="Style 225 3 2 2 5" xfId="43228"/>
    <cellStyle name="Style 225 3 2 3" xfId="16246"/>
    <cellStyle name="Style 225 3 2 3 2" xfId="18637"/>
    <cellStyle name="Style 225 3 2 3 3" xfId="21754"/>
    <cellStyle name="Style 225 3 2 3 4" xfId="43161"/>
    <cellStyle name="Style 225 3 2 4" xfId="18639"/>
    <cellStyle name="Style 225 3 2 5" xfId="26681"/>
    <cellStyle name="Style 225 3 2 6" xfId="39425"/>
    <cellStyle name="Style 225 3 3" xfId="10811"/>
    <cellStyle name="Style 225 3 3 2" xfId="24432"/>
    <cellStyle name="Style 225 3 3 3" xfId="18634"/>
    <cellStyle name="Style 225 3 3 4" xfId="32472"/>
    <cellStyle name="Style 225 3 3 5" xfId="47070"/>
    <cellStyle name="Style 225 3 4" xfId="12166"/>
    <cellStyle name="Style 225 3 4 2" xfId="24433"/>
    <cellStyle name="Style 225 3 4 3" xfId="18632"/>
    <cellStyle name="Style 225 3 4 4" xfId="35330"/>
    <cellStyle name="Style 225 3 4 5" xfId="46841"/>
    <cellStyle name="Style 225 3 5" xfId="14998"/>
    <cellStyle name="Style 225 3 5 2" xfId="18631"/>
    <cellStyle name="Style 225 3 5 3" xfId="33712"/>
    <cellStyle name="Style 225 3 5 4" xfId="44795"/>
    <cellStyle name="Style 225 3 6" xfId="18640"/>
    <cellStyle name="Style 225 3 7" xfId="25652"/>
    <cellStyle name="Style 225 3 8" xfId="39784"/>
    <cellStyle name="Style 225 4" xfId="6831"/>
    <cellStyle name="Style 225 4 2" xfId="9172"/>
    <cellStyle name="Style 225 4 2 2" xfId="13427"/>
    <cellStyle name="Style 225 4 2 2 2" xfId="24435"/>
    <cellStyle name="Style 225 4 2 2 3" xfId="18625"/>
    <cellStyle name="Style 225 4 2 2 4" xfId="32742"/>
    <cellStyle name="Style 225 4 2 2 5" xfId="43909"/>
    <cellStyle name="Style 225 4 2 3" xfId="16187"/>
    <cellStyle name="Style 225 4 2 3 2" xfId="18624"/>
    <cellStyle name="Style 225 4 2 3 3" xfId="22563"/>
    <cellStyle name="Style 225 4 2 3 4" xfId="40936"/>
    <cellStyle name="Style 225 4 2 4" xfId="18627"/>
    <cellStyle name="Style 225 4 2 5" xfId="22284"/>
    <cellStyle name="Style 225 4 2 6" xfId="43784"/>
    <cellStyle name="Style 225 4 3" xfId="10747"/>
    <cellStyle name="Style 225 4 3 2" xfId="24436"/>
    <cellStyle name="Style 225 4 3 3" xfId="18623"/>
    <cellStyle name="Style 225 4 3 4" xfId="34657"/>
    <cellStyle name="Style 225 4 3 5" xfId="45490"/>
    <cellStyle name="Style 225 4 4" xfId="12102"/>
    <cellStyle name="Style 225 4 4 2" xfId="24437"/>
    <cellStyle name="Style 225 4 4 3" xfId="18620"/>
    <cellStyle name="Style 225 4 4 4" xfId="32540"/>
    <cellStyle name="Style 225 4 4 5" xfId="47830"/>
    <cellStyle name="Style 225 4 5" xfId="14934"/>
    <cellStyle name="Style 225 4 5 2" xfId="18618"/>
    <cellStyle name="Style 225 4 5 3" xfId="35636"/>
    <cellStyle name="Style 225 4 5 4" xfId="43027"/>
    <cellStyle name="Style 225 4 6" xfId="18630"/>
    <cellStyle name="Style 225 4 7" xfId="22746"/>
    <cellStyle name="Style 225 4 8" xfId="39218"/>
    <cellStyle name="Style 225 5" xfId="6628"/>
    <cellStyle name="Style 225 5 2" xfId="8969"/>
    <cellStyle name="Style 225 5 2 2" xfId="13224"/>
    <cellStyle name="Style 225 5 2 2 2" xfId="24438"/>
    <cellStyle name="Style 225 5 2 2 3" xfId="18613"/>
    <cellStyle name="Style 225 5 2 2 4" xfId="34388"/>
    <cellStyle name="Style 225 5 2 2 5" xfId="42585"/>
    <cellStyle name="Style 225 5 2 3" xfId="16010"/>
    <cellStyle name="Style 225 5 2 3 2" xfId="18611"/>
    <cellStyle name="Style 225 5 2 3 3" xfId="24409"/>
    <cellStyle name="Style 225 5 2 3 4" xfId="41027"/>
    <cellStyle name="Style 225 5 2 4" xfId="18616"/>
    <cellStyle name="Style 225 5 2 5" xfId="22104"/>
    <cellStyle name="Style 225 5 2 6" xfId="39891"/>
    <cellStyle name="Style 225 5 3" xfId="10544"/>
    <cellStyle name="Style 225 5 3 2" xfId="24440"/>
    <cellStyle name="Style 225 5 3 3" xfId="18610"/>
    <cellStyle name="Style 225 5 3 4" xfId="27761"/>
    <cellStyle name="Style 225 5 3 5" xfId="45021"/>
    <cellStyle name="Style 225 5 4" xfId="11899"/>
    <cellStyle name="Style 225 5 4 2" xfId="24441"/>
    <cellStyle name="Style 225 5 4 3" xfId="18609"/>
    <cellStyle name="Style 225 5 4 4" xfId="37954"/>
    <cellStyle name="Style 225 5 4 5" xfId="46097"/>
    <cellStyle name="Style 225 5 5" xfId="14731"/>
    <cellStyle name="Style 225 5 5 2" xfId="18606"/>
    <cellStyle name="Style 225 5 5 3" xfId="38435"/>
    <cellStyle name="Style 225 5 5 4" xfId="42950"/>
    <cellStyle name="Style 225 5 6" xfId="18617"/>
    <cellStyle name="Style 225 5 7" xfId="21573"/>
    <cellStyle name="Style 225 5 8" xfId="44576"/>
    <cellStyle name="Style 225 6" xfId="7040"/>
    <cellStyle name="Style 225 6 2" xfId="9381"/>
    <cellStyle name="Style 225 6 2 2" xfId="13636"/>
    <cellStyle name="Style 225 6 2 2 2" xfId="24443"/>
    <cellStyle name="Style 225 6 2 2 3" xfId="18602"/>
    <cellStyle name="Style 225 6 2 2 4" xfId="33425"/>
    <cellStyle name="Style 225 6 2 2 5" xfId="40599"/>
    <cellStyle name="Style 225 6 2 3" xfId="16373"/>
    <cellStyle name="Style 225 6 2 3 2" xfId="18599"/>
    <cellStyle name="Style 225 6 2 3 3" xfId="32096"/>
    <cellStyle name="Style 225 6 2 3 4" xfId="47025"/>
    <cellStyle name="Style 225 6 2 4" xfId="18603"/>
    <cellStyle name="Style 225 6 2 5" xfId="27085"/>
    <cellStyle name="Style 225 6 2 6" xfId="47577"/>
    <cellStyle name="Style 225 6 3" xfId="10956"/>
    <cellStyle name="Style 225 6 3 2" xfId="24444"/>
    <cellStyle name="Style 225 6 3 3" xfId="18597"/>
    <cellStyle name="Style 225 6 3 4" xfId="37591"/>
    <cellStyle name="Style 225 6 3 5" xfId="46283"/>
    <cellStyle name="Style 225 6 4" xfId="12311"/>
    <cellStyle name="Style 225 6 4 2" xfId="24445"/>
    <cellStyle name="Style 225 6 4 3" xfId="18596"/>
    <cellStyle name="Style 225 6 4 4" xfId="36521"/>
    <cellStyle name="Style 225 6 4 5" xfId="41789"/>
    <cellStyle name="Style 225 6 5" xfId="15143"/>
    <cellStyle name="Style 225 6 5 2" xfId="18595"/>
    <cellStyle name="Style 225 6 5 3" xfId="33140"/>
    <cellStyle name="Style 225 6 5 4" xfId="43665"/>
    <cellStyle name="Style 225 6 6" xfId="18604"/>
    <cellStyle name="Style 225 6 7" xfId="22314"/>
    <cellStyle name="Style 225 6 8" xfId="39007"/>
    <cellStyle name="Style 225 7" xfId="7041"/>
    <cellStyle name="Style 225 7 2" xfId="9382"/>
    <cellStyle name="Style 225 7 2 2" xfId="13637"/>
    <cellStyle name="Style 225 7 2 2 2" xfId="24446"/>
    <cellStyle name="Style 225 7 2 2 3" xfId="18589"/>
    <cellStyle name="Style 225 7 2 2 4" xfId="36589"/>
    <cellStyle name="Style 225 7 2 2 5" xfId="44987"/>
    <cellStyle name="Style 225 7 2 3" xfId="16374"/>
    <cellStyle name="Style 225 7 2 3 2" xfId="18588"/>
    <cellStyle name="Style 225 7 2 3 3" xfId="32097"/>
    <cellStyle name="Style 225 7 2 3 4" xfId="41253"/>
    <cellStyle name="Style 225 7 2 4" xfId="18590"/>
    <cellStyle name="Style 225 7 2 5" xfId="27086"/>
    <cellStyle name="Style 225 7 2 6" xfId="44039"/>
    <cellStyle name="Style 225 7 3" xfId="10957"/>
    <cellStyle name="Style 225 7 3 2" xfId="24448"/>
    <cellStyle name="Style 225 7 3 3" xfId="18584"/>
    <cellStyle name="Style 225 7 3 4" xfId="38638"/>
    <cellStyle name="Style 225 7 3 5" xfId="48057"/>
    <cellStyle name="Style 225 7 4" xfId="12312"/>
    <cellStyle name="Style 225 7 4 2" xfId="24449"/>
    <cellStyle name="Style 225 7 4 3" xfId="18582"/>
    <cellStyle name="Style 225 7 4 4" xfId="38119"/>
    <cellStyle name="Style 225 7 4 5" xfId="41167"/>
    <cellStyle name="Style 225 7 5" xfId="15144"/>
    <cellStyle name="Style 225 7 5 2" xfId="18581"/>
    <cellStyle name="Style 225 7 5 3" xfId="36303"/>
    <cellStyle name="Style 225 7 5 4" xfId="45218"/>
    <cellStyle name="Style 225 7 6" xfId="18592"/>
    <cellStyle name="Style 225 7 7" xfId="23191"/>
    <cellStyle name="Style 225 7 8" xfId="40209"/>
    <cellStyle name="Style 225 8" xfId="7080"/>
    <cellStyle name="Style 225 8 2" xfId="9421"/>
    <cellStyle name="Style 225 8 2 2" xfId="13676"/>
    <cellStyle name="Style 225 8 2 2 2" xfId="24450"/>
    <cellStyle name="Style 225 8 2 2 3" xfId="18576"/>
    <cellStyle name="Style 225 8 2 2 4" xfId="33017"/>
    <cellStyle name="Style 225 8 2 2 5" xfId="44217"/>
    <cellStyle name="Style 225 8 2 3" xfId="16413"/>
    <cellStyle name="Style 225 8 2 3 2" xfId="18575"/>
    <cellStyle name="Style 225 8 2 3 3" xfId="25781"/>
    <cellStyle name="Style 225 8 2 3 4" xfId="44945"/>
    <cellStyle name="Style 225 8 2 4" xfId="18578"/>
    <cellStyle name="Style 225 8 2 5" xfId="27092"/>
    <cellStyle name="Style 225 8 2 6" xfId="47198"/>
    <cellStyle name="Style 225 8 3" xfId="10996"/>
    <cellStyle name="Style 225 8 3 2" xfId="24451"/>
    <cellStyle name="Style 225 8 3 3" xfId="18572"/>
    <cellStyle name="Style 225 8 3 4" xfId="34649"/>
    <cellStyle name="Style 225 8 3 5" xfId="41955"/>
    <cellStyle name="Style 225 8 4" xfId="12351"/>
    <cellStyle name="Style 225 8 4 2" xfId="24452"/>
    <cellStyle name="Style 225 8 4 3" xfId="18570"/>
    <cellStyle name="Style 225 8 4 4" xfId="32764"/>
    <cellStyle name="Style 225 8 4 5" xfId="46591"/>
    <cellStyle name="Style 225 8 5" xfId="15183"/>
    <cellStyle name="Style 225 8 5 2" xfId="18569"/>
    <cellStyle name="Style 225 8 5 3" xfId="35646"/>
    <cellStyle name="Style 225 8 5 4" xfId="43081"/>
    <cellStyle name="Style 225 8 6" xfId="18579"/>
    <cellStyle name="Style 225 8 7" xfId="23285"/>
    <cellStyle name="Style 225 8 8" xfId="39356"/>
    <cellStyle name="Style 225 9" xfId="8220"/>
    <cellStyle name="Style 225 9 2" xfId="9658"/>
    <cellStyle name="Style 225 9 2 2" xfId="13895"/>
    <cellStyle name="Style 225 9 2 2 2" xfId="24453"/>
    <cellStyle name="Style 225 9 2 2 3" xfId="18565"/>
    <cellStyle name="Style 225 9 2 2 4" xfId="36290"/>
    <cellStyle name="Style 225 9 2 2 5" xfId="40726"/>
    <cellStyle name="Style 225 9 2 3" xfId="16632"/>
    <cellStyle name="Style 225 9 2 3 2" xfId="18562"/>
    <cellStyle name="Style 225 9 2 3 3" xfId="21701"/>
    <cellStyle name="Style 225 9 2 3 4" xfId="41095"/>
    <cellStyle name="Style 225 9 2 4" xfId="18566"/>
    <cellStyle name="Style 225 9 2 5" xfId="33932"/>
    <cellStyle name="Style 225 9 2 6" xfId="43837"/>
    <cellStyle name="Style 225 9 3" xfId="11215"/>
    <cellStyle name="Style 225 9 3 2" xfId="24454"/>
    <cellStyle name="Style 225 9 3 3" xfId="18560"/>
    <cellStyle name="Style 225 9 3 4" xfId="34932"/>
    <cellStyle name="Style 225 9 3 5" xfId="48424"/>
    <cellStyle name="Style 225 9 4" xfId="12570"/>
    <cellStyle name="Style 225 9 4 2" xfId="24455"/>
    <cellStyle name="Style 225 9 4 3" xfId="18559"/>
    <cellStyle name="Style 225 9 4 4" xfId="33717"/>
    <cellStyle name="Style 225 9 4 5" xfId="48007"/>
    <cellStyle name="Style 225 9 5" xfId="15402"/>
    <cellStyle name="Style 225 9 5 2" xfId="18558"/>
    <cellStyle name="Style 225 9 5 3" xfId="33424"/>
    <cellStyle name="Style 225 9 5 4" xfId="46436"/>
    <cellStyle name="Style 225 9 6" xfId="18568"/>
    <cellStyle name="Style 225 9 7" xfId="35585"/>
    <cellStyle name="Style 225 9 8" xfId="48044"/>
    <cellStyle name="Style 226" xfId="75"/>
    <cellStyle name="Style 226 10" xfId="8337"/>
    <cellStyle name="Style 226 10 2" xfId="9775"/>
    <cellStyle name="Style 226 10 2 2" xfId="14012"/>
    <cellStyle name="Style 226 10 2 2 2" xfId="24457"/>
    <cellStyle name="Style 226 10 2 2 3" xfId="18551"/>
    <cellStyle name="Style 226 10 2 2 4" xfId="32966"/>
    <cellStyle name="Style 226 10 2 2 5" xfId="44843"/>
    <cellStyle name="Style 226 10 2 3" xfId="16749"/>
    <cellStyle name="Style 226 10 2 3 2" xfId="18548"/>
    <cellStyle name="Style 226 10 2 3 3" xfId="21700"/>
    <cellStyle name="Style 226 10 2 3 4" xfId="39672"/>
    <cellStyle name="Style 226 10 2 4" xfId="18552"/>
    <cellStyle name="Style 226 10 2 5" xfId="27693"/>
    <cellStyle name="Style 226 10 2 6" xfId="41866"/>
    <cellStyle name="Style 226 10 3" xfId="11332"/>
    <cellStyle name="Style 226 10 3 2" xfId="24458"/>
    <cellStyle name="Style 226 10 3 3" xfId="18546"/>
    <cellStyle name="Style 226 10 3 4" xfId="33766"/>
    <cellStyle name="Style 226 10 3 5" xfId="43056"/>
    <cellStyle name="Style 226 10 4" xfId="12687"/>
    <cellStyle name="Style 226 10 4 2" xfId="24459"/>
    <cellStyle name="Style 226 10 4 3" xfId="18545"/>
    <cellStyle name="Style 226 10 4 4" xfId="35138"/>
    <cellStyle name="Style 226 10 4 5" xfId="43612"/>
    <cellStyle name="Style 226 10 5" xfId="15519"/>
    <cellStyle name="Style 226 10 5 2" xfId="18544"/>
    <cellStyle name="Style 226 10 5 3" xfId="34349"/>
    <cellStyle name="Style 226 10 5 4" xfId="45580"/>
    <cellStyle name="Style 226 10 6" xfId="18553"/>
    <cellStyle name="Style 226 10 7" xfId="21631"/>
    <cellStyle name="Style 226 10 8" xfId="48317"/>
    <cellStyle name="Style 226 11" xfId="8362"/>
    <cellStyle name="Style 226 11 2" xfId="9800"/>
    <cellStyle name="Style 226 11 2 2" xfId="14037"/>
    <cellStyle name="Style 226 11 2 2 2" xfId="24462"/>
    <cellStyle name="Style 226 11 2 2 3" xfId="18538"/>
    <cellStyle name="Style 226 11 2 2 4" xfId="36196"/>
    <cellStyle name="Style 226 11 2 2 5" xfId="40487"/>
    <cellStyle name="Style 226 11 2 3" xfId="16774"/>
    <cellStyle name="Style 226 11 2 3 2" xfId="18537"/>
    <cellStyle name="Style 226 11 2 3 3" xfId="22209"/>
    <cellStyle name="Style 226 11 2 3 4" xfId="39802"/>
    <cellStyle name="Style 226 11 2 4" xfId="18539"/>
    <cellStyle name="Style 226 11 2 5" xfId="35794"/>
    <cellStyle name="Style 226 11 2 6" xfId="46133"/>
    <cellStyle name="Style 226 11 3" xfId="11357"/>
    <cellStyle name="Style 226 11 3 2" xfId="24464"/>
    <cellStyle name="Style 226 11 3 3" xfId="18534"/>
    <cellStyle name="Style 226 11 3 4" xfId="33928"/>
    <cellStyle name="Style 226 11 3 5" xfId="41468"/>
    <cellStyle name="Style 226 11 4" xfId="12712"/>
    <cellStyle name="Style 226 11 4 2" xfId="24465"/>
    <cellStyle name="Style 226 11 4 3" xfId="18532"/>
    <cellStyle name="Style 226 11 4 4" xfId="33666"/>
    <cellStyle name="Style 226 11 4 5" xfId="45385"/>
    <cellStyle name="Style 226 11 5" xfId="15544"/>
    <cellStyle name="Style 226 11 5 2" xfId="18531"/>
    <cellStyle name="Style 226 11 5 3" xfId="32862"/>
    <cellStyle name="Style 226 11 5 4" xfId="41956"/>
    <cellStyle name="Style 226 11 6" xfId="18541"/>
    <cellStyle name="Style 226 11 7" xfId="37170"/>
    <cellStyle name="Style 226 11 8" xfId="43981"/>
    <cellStyle name="Style 226 12" xfId="8446"/>
    <cellStyle name="Style 226 12 2" xfId="9882"/>
    <cellStyle name="Style 226 12 2 2" xfId="14119"/>
    <cellStyle name="Style 226 12 2 2 2" xfId="24466"/>
    <cellStyle name="Style 226 12 2 2 3" xfId="18525"/>
    <cellStyle name="Style 226 12 2 2 4" xfId="33066"/>
    <cellStyle name="Style 226 12 2 2 5" xfId="43824"/>
    <cellStyle name="Style 226 12 2 3" xfId="16856"/>
    <cellStyle name="Style 226 12 2 3 2" xfId="18524"/>
    <cellStyle name="Style 226 12 2 3 3" xfId="25114"/>
    <cellStyle name="Style 226 12 2 3 4" xfId="40075"/>
    <cellStyle name="Style 226 12 2 4" xfId="18527"/>
    <cellStyle name="Style 226 12 2 5" xfId="33107"/>
    <cellStyle name="Style 226 12 2 6" xfId="40543"/>
    <cellStyle name="Style 226 12 3" xfId="11439"/>
    <cellStyle name="Style 226 12 3 2" xfId="24467"/>
    <cellStyle name="Style 226 12 3 3" xfId="18523"/>
    <cellStyle name="Style 226 12 3 4" xfId="38698"/>
    <cellStyle name="Style 226 12 3 5" xfId="46330"/>
    <cellStyle name="Style 226 12 4" xfId="12794"/>
    <cellStyle name="Style 226 12 4 2" xfId="24468"/>
    <cellStyle name="Style 226 12 4 3" xfId="18520"/>
    <cellStyle name="Style 226 12 4 4" xfId="35197"/>
    <cellStyle name="Style 226 12 4 5" xfId="43194"/>
    <cellStyle name="Style 226 12 5" xfId="15626"/>
    <cellStyle name="Style 226 12 5 2" xfId="18518"/>
    <cellStyle name="Style 226 12 5 3" xfId="27949"/>
    <cellStyle name="Style 226 12 5 4" xfId="47224"/>
    <cellStyle name="Style 226 12 6" xfId="18530"/>
    <cellStyle name="Style 226 12 7" xfId="38699"/>
    <cellStyle name="Style 226 12 8" xfId="46625"/>
    <cellStyle name="Style 226 13" xfId="8587"/>
    <cellStyle name="Style 226 13 2" xfId="10023"/>
    <cellStyle name="Style 226 13 2 2" xfId="14260"/>
    <cellStyle name="Style 226 13 2 2 2" xfId="24469"/>
    <cellStyle name="Style 226 13 2 2 3" xfId="18513"/>
    <cellStyle name="Style 226 13 2 2 4" xfId="36669"/>
    <cellStyle name="Style 226 13 2 2 5" xfId="41264"/>
    <cellStyle name="Style 226 13 2 3" xfId="16997"/>
    <cellStyle name="Style 226 13 2 3 2" xfId="18511"/>
    <cellStyle name="Style 226 13 2 3 3" xfId="33963"/>
    <cellStyle name="Style 226 13 2 3 4" xfId="46075"/>
    <cellStyle name="Style 226 13 2 4" xfId="18516"/>
    <cellStyle name="Style 226 13 2 5" xfId="36740"/>
    <cellStyle name="Style 226 13 2 6" xfId="44423"/>
    <cellStyle name="Style 226 13 3" xfId="11580"/>
    <cellStyle name="Style 226 13 3 2" xfId="24470"/>
    <cellStyle name="Style 226 13 3 3" xfId="18510"/>
    <cellStyle name="Style 226 13 3 4" xfId="38448"/>
    <cellStyle name="Style 226 13 3 5" xfId="48166"/>
    <cellStyle name="Style 226 13 4" xfId="12935"/>
    <cellStyle name="Style 226 13 4 2" xfId="24471"/>
    <cellStyle name="Style 226 13 4 3" xfId="18509"/>
    <cellStyle name="Style 226 13 4 4" xfId="35895"/>
    <cellStyle name="Style 226 13 4 5" xfId="41942"/>
    <cellStyle name="Style 226 13 5" xfId="15767"/>
    <cellStyle name="Style 226 13 5 2" xfId="18506"/>
    <cellStyle name="Style 226 13 5 3" xfId="32931"/>
    <cellStyle name="Style 226 13 5 4" xfId="47606"/>
    <cellStyle name="Style 226 13 6" xfId="18517"/>
    <cellStyle name="Style 226 13 7" xfId="27351"/>
    <cellStyle name="Style 226 13 8" xfId="41800"/>
    <cellStyle name="Style 226 14" xfId="8632"/>
    <cellStyle name="Style 226 14 2" xfId="10068"/>
    <cellStyle name="Style 226 14 2 2" xfId="14305"/>
    <cellStyle name="Style 226 14 2 2 2" xfId="24472"/>
    <cellStyle name="Style 226 14 2 2 3" xfId="18502"/>
    <cellStyle name="Style 226 14 2 2 4" xfId="33665"/>
    <cellStyle name="Style 226 14 2 2 5" xfId="41932"/>
    <cellStyle name="Style 226 14 2 3" xfId="17042"/>
    <cellStyle name="Style 226 14 2 3 2" xfId="18501"/>
    <cellStyle name="Style 226 14 2 3 3" xfId="32155"/>
    <cellStyle name="Style 226 14 2 3 4" xfId="44609"/>
    <cellStyle name="Style 226 14 2 4" xfId="18503"/>
    <cellStyle name="Style 226 14 2 5" xfId="38616"/>
    <cellStyle name="Style 226 14 2 6" xfId="48332"/>
    <cellStyle name="Style 226 14 3" xfId="11625"/>
    <cellStyle name="Style 226 14 3 2" xfId="24473"/>
    <cellStyle name="Style 226 14 3 3" xfId="18498"/>
    <cellStyle name="Style 226 14 3 4" xfId="37912"/>
    <cellStyle name="Style 226 14 3 5" xfId="47398"/>
    <cellStyle name="Style 226 14 4" xfId="12980"/>
    <cellStyle name="Style 226 14 4 2" xfId="24474"/>
    <cellStyle name="Style 226 14 4 3" xfId="18496"/>
    <cellStyle name="Style 226 14 4 4" xfId="33739"/>
    <cellStyle name="Style 226 14 4 5" xfId="43915"/>
    <cellStyle name="Style 226 14 5" xfId="15812"/>
    <cellStyle name="Style 226 14 5 2" xfId="18495"/>
    <cellStyle name="Style 226 14 5 3" xfId="26173"/>
    <cellStyle name="Style 226 14 5 4" xfId="45321"/>
    <cellStyle name="Style 226 14 6" xfId="18504"/>
    <cellStyle name="Style 226 14 7" xfId="33958"/>
    <cellStyle name="Style 226 14 8" xfId="45854"/>
    <cellStyle name="Style 226 15" xfId="8869"/>
    <cellStyle name="Style 226 15 2" xfId="13148"/>
    <cellStyle name="Style 226 15 2 2" xfId="24476"/>
    <cellStyle name="Style 226 15 2 3" xfId="18491"/>
    <cellStyle name="Style 226 15 2 4" xfId="36883"/>
    <cellStyle name="Style 226 15 2 5" xfId="48207"/>
    <cellStyle name="Style 226 15 3" xfId="14581"/>
    <cellStyle name="Style 226 15 3 2" xfId="24477"/>
    <cellStyle name="Style 226 15 3 3" xfId="18489"/>
    <cellStyle name="Style 226 15 3 4" xfId="34768"/>
    <cellStyle name="Style 226 15 3 5" xfId="43279"/>
    <cellStyle name="Style 226 15 4" xfId="24475"/>
    <cellStyle name="Style 226 16" xfId="10236"/>
    <cellStyle name="Style 226 16 2" xfId="14473"/>
    <cellStyle name="Style 226 16 2 2" xfId="24478"/>
    <cellStyle name="Style 226 16 2 3" xfId="18487"/>
    <cellStyle name="Style 226 16 2 4" xfId="36818"/>
    <cellStyle name="Style 226 16 2 5" xfId="45376"/>
    <cellStyle name="Style 226 16 3" xfId="17210"/>
    <cellStyle name="Style 226 16 3 2" xfId="18484"/>
    <cellStyle name="Style 226 16 3 3" xfId="35031"/>
    <cellStyle name="Style 226 16 3 4" xfId="41658"/>
    <cellStyle name="Style 226 16 4" xfId="18488"/>
    <cellStyle name="Style 226 16 5" xfId="33346"/>
    <cellStyle name="Style 226 16 6" xfId="43663"/>
    <cellStyle name="Style 226 17" xfId="10355"/>
    <cellStyle name="Style 226 17 2" xfId="24479"/>
    <cellStyle name="Style 226 17 3" xfId="18482"/>
    <cellStyle name="Style 226 17 4" xfId="33226"/>
    <cellStyle name="Style 226 17 5" xfId="43422"/>
    <cellStyle name="Style 226 18" xfId="10486"/>
    <cellStyle name="Style 226 18 2" xfId="24480"/>
    <cellStyle name="Style 226 18 3" xfId="18481"/>
    <cellStyle name="Style 226 18 4" xfId="33459"/>
    <cellStyle name="Style 226 18 5" xfId="44686"/>
    <cellStyle name="Style 226 19" xfId="11796"/>
    <cellStyle name="Style 226 19 2" xfId="24481"/>
    <cellStyle name="Style 226 19 3" xfId="18480"/>
    <cellStyle name="Style 226 19 4" xfId="37382"/>
    <cellStyle name="Style 226 19 5" xfId="46677"/>
    <cellStyle name="Style 226 2" xfId="6581"/>
    <cellStyle name="Style 226 2 2" xfId="10159"/>
    <cellStyle name="Style 226 2 2 2" xfId="11716"/>
    <cellStyle name="Style 226 2 2 2 2" xfId="24482"/>
    <cellStyle name="Style 226 2 2 2 3" xfId="18474"/>
    <cellStyle name="Style 226 2 2 2 4" xfId="36994"/>
    <cellStyle name="Style 226 2 2 2 5" xfId="44976"/>
    <cellStyle name="Style 226 2 2 3" xfId="14396"/>
    <cellStyle name="Style 226 2 2 3 2" xfId="24483"/>
    <cellStyle name="Style 226 2 2 3 3" xfId="18473"/>
    <cellStyle name="Style 226 2 2 3 4" xfId="35750"/>
    <cellStyle name="Style 226 2 2 3 5" xfId="47766"/>
    <cellStyle name="Style 226 2 2 4" xfId="17133"/>
    <cellStyle name="Style 226 2 2 4 2" xfId="18470"/>
    <cellStyle name="Style 226 2 2 4 3" xfId="32167"/>
    <cellStyle name="Style 226 2 2 4 4" xfId="48301"/>
    <cellStyle name="Style 226 2 2 5" xfId="18475"/>
    <cellStyle name="Style 226 2 2 6" xfId="37929"/>
    <cellStyle name="Style 226 2 2 7" xfId="47019"/>
    <cellStyle name="Style 226 2 3" xfId="8922"/>
    <cellStyle name="Style 226 2 3 2" xfId="13177"/>
    <cellStyle name="Style 226 2 3 2 2" xfId="24485"/>
    <cellStyle name="Style 226 2 3 2 3" xfId="18467"/>
    <cellStyle name="Style 226 2 3 2 4" xfId="34322"/>
    <cellStyle name="Style 226 2 3 2 5" xfId="47599"/>
    <cellStyle name="Style 226 2 3 3" xfId="14606"/>
    <cellStyle name="Style 226 2 3 3 2" xfId="24486"/>
    <cellStyle name="Style 226 2 3 3 3" xfId="18466"/>
    <cellStyle name="Style 226 2 3 3 4" xfId="33266"/>
    <cellStyle name="Style 226 2 3 3 5" xfId="42610"/>
    <cellStyle name="Style 226 2 3 4" xfId="24484"/>
    <cellStyle name="Style 226 2 4" xfId="10497"/>
    <cellStyle name="Style 226 2 4 2" xfId="24487"/>
    <cellStyle name="Style 226 2 4 3" xfId="18463"/>
    <cellStyle name="Style 226 2 4 4" xfId="33423"/>
    <cellStyle name="Style 226 2 4 5" xfId="44138"/>
    <cellStyle name="Style 226 2 5" xfId="11852"/>
    <cellStyle name="Style 226 2 5 2" xfId="24488"/>
    <cellStyle name="Style 226 2 5 3" xfId="18461"/>
    <cellStyle name="Style 226 2 5 4" xfId="34139"/>
    <cellStyle name="Style 226 2 5 5" xfId="43500"/>
    <cellStyle name="Style 226 2 6" xfId="14684"/>
    <cellStyle name="Style 226 2 6 2" xfId="18460"/>
    <cellStyle name="Style 226 2 6 3" xfId="38446"/>
    <cellStyle name="Style 226 2 6 4" xfId="42513"/>
    <cellStyle name="Style 226 2 7" xfId="24752"/>
    <cellStyle name="Style 226 2 8" xfId="39480"/>
    <cellStyle name="Style 226 3" xfId="6809"/>
    <cellStyle name="Style 226 3 2" xfId="9150"/>
    <cellStyle name="Style 226 3 2 2" xfId="13405"/>
    <cellStyle name="Style 226 3 2 2 2" xfId="24489"/>
    <cellStyle name="Style 226 3 2 2 3" xfId="18454"/>
    <cellStyle name="Style 226 3 2 2 4" xfId="37458"/>
    <cellStyle name="Style 226 3 2 2 5" xfId="48008"/>
    <cellStyle name="Style 226 3 2 3" xfId="16167"/>
    <cellStyle name="Style 226 3 2 3 2" xfId="18453"/>
    <cellStyle name="Style 226 3 2 3 3" xfId="21641"/>
    <cellStyle name="Style 226 3 2 3 4" xfId="39436"/>
    <cellStyle name="Style 226 3 2 4" xfId="18456"/>
    <cellStyle name="Style 226 3 2 5" xfId="21645"/>
    <cellStyle name="Style 226 3 2 6" xfId="39464"/>
    <cellStyle name="Style 226 3 3" xfId="10725"/>
    <cellStyle name="Style 226 3 3 2" xfId="24490"/>
    <cellStyle name="Style 226 3 3 3" xfId="18451"/>
    <cellStyle name="Style 226 3 3 4" xfId="36165"/>
    <cellStyle name="Style 226 3 3 5" xfId="48227"/>
    <cellStyle name="Style 226 3 4" xfId="12080"/>
    <cellStyle name="Style 226 3 4 2" xfId="24491"/>
    <cellStyle name="Style 226 3 4 3" xfId="18450"/>
    <cellStyle name="Style 226 3 4 4" xfId="37256"/>
    <cellStyle name="Style 226 3 4 5" xfId="42621"/>
    <cellStyle name="Style 226 3 5" xfId="14912"/>
    <cellStyle name="Style 226 3 5 2" xfId="18447"/>
    <cellStyle name="Style 226 3 5 3" xfId="37573"/>
    <cellStyle name="Style 226 3 5 4" xfId="41586"/>
    <cellStyle name="Style 226 3 6" xfId="18459"/>
    <cellStyle name="Style 226 3 7" xfId="21868"/>
    <cellStyle name="Style 226 3 8" xfId="39008"/>
    <cellStyle name="Style 226 4" xfId="6671"/>
    <cellStyle name="Style 226 4 2" xfId="9012"/>
    <cellStyle name="Style 226 4 2 2" xfId="13267"/>
    <cellStyle name="Style 226 4 2 2 2" xfId="24492"/>
    <cellStyle name="Style 226 4 2 2 3" xfId="18443"/>
    <cellStyle name="Style 226 4 2 2 4" xfId="34651"/>
    <cellStyle name="Style 226 4 2 2 5" xfId="47638"/>
    <cellStyle name="Style 226 4 2 3" xfId="16052"/>
    <cellStyle name="Style 226 4 2 3 2" xfId="18442"/>
    <cellStyle name="Style 226 4 2 3 3" xfId="21708"/>
    <cellStyle name="Style 226 4 2 3 4" xfId="39673"/>
    <cellStyle name="Style 226 4 2 4" xfId="18444"/>
    <cellStyle name="Style 226 4 2 5" xfId="26195"/>
    <cellStyle name="Style 226 4 2 6" xfId="40944"/>
    <cellStyle name="Style 226 4 3" xfId="10587"/>
    <cellStyle name="Style 226 4 3 2" xfId="24493"/>
    <cellStyle name="Style 226 4 3 3" xfId="18438"/>
    <cellStyle name="Style 226 4 3 4" xfId="27811"/>
    <cellStyle name="Style 226 4 3 5" xfId="44986"/>
    <cellStyle name="Style 226 4 4" xfId="11942"/>
    <cellStyle name="Style 226 4 4 2" xfId="24494"/>
    <cellStyle name="Style 226 4 4 3" xfId="18436"/>
    <cellStyle name="Style 226 4 4 4" xfId="33892"/>
    <cellStyle name="Style 226 4 4 5" xfId="40563"/>
    <cellStyle name="Style 226 4 5" xfId="14774"/>
    <cellStyle name="Style 226 4 5 2" xfId="18435"/>
    <cellStyle name="Style 226 4 5 3" xfId="34862"/>
    <cellStyle name="Style 226 4 5 4" xfId="47749"/>
    <cellStyle name="Style 226 4 6" xfId="18445"/>
    <cellStyle name="Style 226 4 7" xfId="22296"/>
    <cellStyle name="Style 226 4 8" xfId="39403"/>
    <cellStyle name="Style 226 5" xfId="6933"/>
    <cellStyle name="Style 226 5 2" xfId="9274"/>
    <cellStyle name="Style 226 5 2 2" xfId="13529"/>
    <cellStyle name="Style 226 5 2 2 2" xfId="24495"/>
    <cellStyle name="Style 226 5 2 2 3" xfId="18430"/>
    <cellStyle name="Style 226 5 2 2 4" xfId="37071"/>
    <cellStyle name="Style 226 5 2 2 5" xfId="41216"/>
    <cellStyle name="Style 226 5 2 3" xfId="16279"/>
    <cellStyle name="Style 226 5 2 3 2" xfId="18429"/>
    <cellStyle name="Style 226 5 2 3 3" xfId="32253"/>
    <cellStyle name="Style 226 5 2 3 4" xfId="47751"/>
    <cellStyle name="Style 226 5 2 4" xfId="18432"/>
    <cellStyle name="Style 226 5 2 5" xfId="22288"/>
    <cellStyle name="Style 226 5 2 6" xfId="48465"/>
    <cellStyle name="Style 226 5 3" xfId="10849"/>
    <cellStyle name="Style 226 5 3 2" xfId="24496"/>
    <cellStyle name="Style 226 5 3 3" xfId="18427"/>
    <cellStyle name="Style 226 5 3 4" xfId="36016"/>
    <cellStyle name="Style 226 5 3 5" xfId="48331"/>
    <cellStyle name="Style 226 5 4" xfId="12204"/>
    <cellStyle name="Style 226 5 4 2" xfId="24497"/>
    <cellStyle name="Style 226 5 4 3" xfId="18426"/>
    <cellStyle name="Style 226 5 4 4" xfId="36800"/>
    <cellStyle name="Style 226 5 4 5" xfId="46243"/>
    <cellStyle name="Style 226 5 5" xfId="15036"/>
    <cellStyle name="Style 226 5 5 2" xfId="18423"/>
    <cellStyle name="Style 226 5 5 3" xfId="33068"/>
    <cellStyle name="Style 226 5 5 4" xfId="47241"/>
    <cellStyle name="Style 226 5 6" xfId="18433"/>
    <cellStyle name="Style 226 5 7" xfId="22113"/>
    <cellStyle name="Style 226 5 8" xfId="39366"/>
    <cellStyle name="Style 226 6" xfId="6945"/>
    <cellStyle name="Style 226 6 2" xfId="9286"/>
    <cellStyle name="Style 226 6 2 2" xfId="13541"/>
    <cellStyle name="Style 226 6 2 2 2" xfId="24498"/>
    <cellStyle name="Style 226 6 2 2 3" xfId="18418"/>
    <cellStyle name="Style 226 6 2 2 4" xfId="34697"/>
    <cellStyle name="Style 226 6 2 2 5" xfId="47073"/>
    <cellStyle name="Style 226 6 2 3" xfId="16288"/>
    <cellStyle name="Style 226 6 2 3 2" xfId="18417"/>
    <cellStyle name="Style 226 6 2 3 3" xfId="26295"/>
    <cellStyle name="Style 226 6 2 3 4" xfId="47858"/>
    <cellStyle name="Style 226 6 2 4" xfId="18420"/>
    <cellStyle name="Style 226 6 2 5" xfId="27068"/>
    <cellStyle name="Style 226 6 2 6" xfId="39909"/>
    <cellStyle name="Style 226 6 3" xfId="10861"/>
    <cellStyle name="Style 226 6 3 2" xfId="24499"/>
    <cellStyle name="Style 226 6 3 3" xfId="18414"/>
    <cellStyle name="Style 226 6 3 4" xfId="37353"/>
    <cellStyle name="Style 226 6 3 5" xfId="43775"/>
    <cellStyle name="Style 226 6 4" xfId="12216"/>
    <cellStyle name="Style 226 6 4 2" xfId="24500"/>
    <cellStyle name="Style 226 6 4 3" xfId="18412"/>
    <cellStyle name="Style 226 6 4 4" xfId="37004"/>
    <cellStyle name="Style 226 6 4 5" xfId="46201"/>
    <cellStyle name="Style 226 6 5" xfId="15048"/>
    <cellStyle name="Style 226 6 5 2" xfId="18411"/>
    <cellStyle name="Style 226 6 5 3" xfId="34951"/>
    <cellStyle name="Style 226 6 5 4" xfId="43355"/>
    <cellStyle name="Style 226 6 6" xfId="18421"/>
    <cellStyle name="Style 226 6 7" xfId="23683"/>
    <cellStyle name="Style 226 6 8" xfId="40129"/>
    <cellStyle name="Style 226 7" xfId="6613"/>
    <cellStyle name="Style 226 7 2" xfId="8954"/>
    <cellStyle name="Style 226 7 2 2" xfId="13209"/>
    <cellStyle name="Style 226 7 2 2 2" xfId="24501"/>
    <cellStyle name="Style 226 7 2 2 3" xfId="18405"/>
    <cellStyle name="Style 226 7 2 2 4" xfId="33124"/>
    <cellStyle name="Style 226 7 2 2 5" xfId="47836"/>
    <cellStyle name="Style 226 7 2 3" xfId="15996"/>
    <cellStyle name="Style 226 7 2 3 2" xfId="18404"/>
    <cellStyle name="Style 226 7 2 3 3" xfId="23912"/>
    <cellStyle name="Style 226 7 2 3 4" xfId="39412"/>
    <cellStyle name="Style 226 7 2 4" xfId="18407"/>
    <cellStyle name="Style 226 7 2 5" xfId="21771"/>
    <cellStyle name="Style 226 7 2 6" xfId="41044"/>
    <cellStyle name="Style 226 7 3" xfId="10529"/>
    <cellStyle name="Style 226 7 3 2" xfId="24502"/>
    <cellStyle name="Style 226 7 3 3" xfId="18402"/>
    <cellStyle name="Style 226 7 3 4" xfId="34003"/>
    <cellStyle name="Style 226 7 3 5" xfId="42841"/>
    <cellStyle name="Style 226 7 4" xfId="11884"/>
    <cellStyle name="Style 226 7 4 2" xfId="24503"/>
    <cellStyle name="Style 226 7 4 3" xfId="18401"/>
    <cellStyle name="Style 226 7 4 4" xfId="34911"/>
    <cellStyle name="Style 226 7 4 5" xfId="45919"/>
    <cellStyle name="Style 226 7 5" xfId="14716"/>
    <cellStyle name="Style 226 7 5 2" xfId="18400"/>
    <cellStyle name="Style 226 7 5 3" xfId="33415"/>
    <cellStyle name="Style 226 7 5 4" xfId="46317"/>
    <cellStyle name="Style 226 7 6" xfId="18410"/>
    <cellStyle name="Style 226 7 7" xfId="23875"/>
    <cellStyle name="Style 226 7 8" xfId="40179"/>
    <cellStyle name="Style 226 8" xfId="7081"/>
    <cellStyle name="Style 226 8 2" xfId="9422"/>
    <cellStyle name="Style 226 8 2 2" xfId="13677"/>
    <cellStyle name="Style 226 8 2 2 2" xfId="24504"/>
    <cellStyle name="Style 226 8 2 2 3" xfId="18394"/>
    <cellStyle name="Style 226 8 2 2 4" xfId="36180"/>
    <cellStyle name="Style 226 8 2 2 5" xfId="46242"/>
    <cellStyle name="Style 226 8 2 3" xfId="16414"/>
    <cellStyle name="Style 226 8 2 3 2" xfId="18393"/>
    <cellStyle name="Style 226 8 2 3 3" xfId="32354"/>
    <cellStyle name="Style 226 8 2 3 4" xfId="39183"/>
    <cellStyle name="Style 226 8 2 4" xfId="18396"/>
    <cellStyle name="Style 226 8 2 5" xfId="27093"/>
    <cellStyle name="Style 226 8 2 6" xfId="46751"/>
    <cellStyle name="Style 226 8 3" xfId="10997"/>
    <cellStyle name="Style 226 8 3 2" xfId="24505"/>
    <cellStyle name="Style 226 8 3 3" xfId="18392"/>
    <cellStyle name="Style 226 8 3 4" xfId="33067"/>
    <cellStyle name="Style 226 8 3 5" xfId="44940"/>
    <cellStyle name="Style 226 8 4" xfId="12352"/>
    <cellStyle name="Style 226 8 4 2" xfId="24506"/>
    <cellStyle name="Style 226 8 4 3" xfId="18389"/>
    <cellStyle name="Style 226 8 4 4" xfId="35927"/>
    <cellStyle name="Style 226 8 4 5" xfId="48024"/>
    <cellStyle name="Style 226 8 5" xfId="15184"/>
    <cellStyle name="Style 226 8 5 2" xfId="18387"/>
    <cellStyle name="Style 226 8 5 3" xfId="37254"/>
    <cellStyle name="Style 226 8 5 4" xfId="47234"/>
    <cellStyle name="Style 226 8 6" xfId="18399"/>
    <cellStyle name="Style 226 8 7" xfId="31893"/>
    <cellStyle name="Style 226 8 8" xfId="41647"/>
    <cellStyle name="Style 226 9" xfId="8219"/>
    <cellStyle name="Style 226 9 2" xfId="9657"/>
    <cellStyle name="Style 226 9 2 2" xfId="13894"/>
    <cellStyle name="Style 226 9 2 2 2" xfId="24507"/>
    <cellStyle name="Style 226 9 2 2 3" xfId="18382"/>
    <cellStyle name="Style 226 9 2 2 4" xfId="33127"/>
    <cellStyle name="Style 226 9 2 2 5" xfId="46871"/>
    <cellStyle name="Style 226 9 2 3" xfId="16631"/>
    <cellStyle name="Style 226 9 2 3 2" xfId="18380"/>
    <cellStyle name="Style 226 9 2 3 3" xfId="26411"/>
    <cellStyle name="Style 226 9 2 3 4" xfId="40093"/>
    <cellStyle name="Style 226 9 2 4" xfId="18385"/>
    <cellStyle name="Style 226 9 2 5" xfId="35514"/>
    <cellStyle name="Style 226 9 2 6" xfId="41977"/>
    <cellStyle name="Style 226 9 3" xfId="11214"/>
    <cellStyle name="Style 226 9 3 2" xfId="24508"/>
    <cellStyle name="Style 226 9 3 3" xfId="18379"/>
    <cellStyle name="Style 226 9 3 4" xfId="37034"/>
    <cellStyle name="Style 226 9 3 5" xfId="40438"/>
    <cellStyle name="Style 226 9 4" xfId="12569"/>
    <cellStyle name="Style 226 9 4 2" xfId="24509"/>
    <cellStyle name="Style 226 9 4 3" xfId="18378"/>
    <cellStyle name="Style 226 9 4 4" xfId="35300"/>
    <cellStyle name="Style 226 9 4 5" xfId="43320"/>
    <cellStyle name="Style 226 9 5" xfId="15401"/>
    <cellStyle name="Style 226 9 5 2" xfId="18375"/>
    <cellStyle name="Style 226 9 5 3" xfId="35007"/>
    <cellStyle name="Style 226 9 5 4" xfId="45774"/>
    <cellStyle name="Style 226 9 6" xfId="18386"/>
    <cellStyle name="Style 226 9 7" xfId="32373"/>
    <cellStyle name="Style 226 9 8" xfId="43100"/>
    <cellStyle name="Style 227" xfId="76"/>
    <cellStyle name="Style 229" xfId="77"/>
    <cellStyle name="Style 229 10" xfId="8365"/>
    <cellStyle name="Style 229 10 2" xfId="9803"/>
    <cellStyle name="Style 229 10 2 2" xfId="14040"/>
    <cellStyle name="Style 229 10 2 2 2" xfId="24510"/>
    <cellStyle name="Style 229 10 2 2 3" xfId="18366"/>
    <cellStyle name="Style 229 10 2 2 4" xfId="32512"/>
    <cellStyle name="Style 229 10 2 2 5" xfId="47890"/>
    <cellStyle name="Style 229 10 2 3" xfId="16777"/>
    <cellStyle name="Style 229 10 2 3 2" xfId="18365"/>
    <cellStyle name="Style 229 10 2 3 3" xfId="32123"/>
    <cellStyle name="Style 229 10 2 3 4" xfId="39926"/>
    <cellStyle name="Style 229 10 2 4" xfId="18368"/>
    <cellStyle name="Style 229 10 2 5" xfId="27700"/>
    <cellStyle name="Style 229 10 2 6" xfId="42698"/>
    <cellStyle name="Style 229 10 3" xfId="11360"/>
    <cellStyle name="Style 229 10 3 2" xfId="24511"/>
    <cellStyle name="Style 229 10 3 3" xfId="18364"/>
    <cellStyle name="Style 229 10 3 4" xfId="33406"/>
    <cellStyle name="Style 229 10 3 5" xfId="45445"/>
    <cellStyle name="Style 229 10 4" xfId="12715"/>
    <cellStyle name="Style 229 10 4 2" xfId="24512"/>
    <cellStyle name="Style 229 10 4 3" xfId="18361"/>
    <cellStyle name="Style 229 10 4 4" xfId="33145"/>
    <cellStyle name="Style 229 10 4 5" xfId="45776"/>
    <cellStyle name="Style 229 10 5" xfId="15547"/>
    <cellStyle name="Style 229 10 5 2" xfId="18359"/>
    <cellStyle name="Style 229 10 5 3" xfId="35216"/>
    <cellStyle name="Style 229 10 5 4" xfId="45301"/>
    <cellStyle name="Style 229 10 6" xfId="18371"/>
    <cellStyle name="Style 229 10 7" xfId="32249"/>
    <cellStyle name="Style 229 10 8" xfId="42784"/>
    <cellStyle name="Style 229 11" xfId="8246"/>
    <cellStyle name="Style 229 11 2" xfId="9684"/>
    <cellStyle name="Style 229 11 2 2" xfId="13921"/>
    <cellStyle name="Style 229 11 2 2 2" xfId="24513"/>
    <cellStyle name="Style 229 11 2 2 3" xfId="18354"/>
    <cellStyle name="Style 229 11 2 2 4" xfId="34255"/>
    <cellStyle name="Style 229 11 2 2 5" xfId="43542"/>
    <cellStyle name="Style 229 11 2 3" xfId="16658"/>
    <cellStyle name="Style 229 11 2 3 2" xfId="18352"/>
    <cellStyle name="Style 229 11 2 3 3" xfId="25043"/>
    <cellStyle name="Style 229 11 2 3 4" xfId="39381"/>
    <cellStyle name="Style 229 11 2 4" xfId="18357"/>
    <cellStyle name="Style 229 11 2 5" xfId="35781"/>
    <cellStyle name="Style 229 11 2 6" xfId="44104"/>
    <cellStyle name="Style 229 11 3" xfId="11241"/>
    <cellStyle name="Style 229 11 3 2" xfId="24514"/>
    <cellStyle name="Style 229 11 3 3" xfId="18351"/>
    <cellStyle name="Style 229 11 3 4" xfId="37771"/>
    <cellStyle name="Style 229 11 3 5" xfId="44072"/>
    <cellStyle name="Style 229 11 4" xfId="12596"/>
    <cellStyle name="Style 229 11 4 2" xfId="24515"/>
    <cellStyle name="Style 229 11 4 3" xfId="18350"/>
    <cellStyle name="Style 229 11 4 4" xfId="34859"/>
    <cellStyle name="Style 229 11 4 5" xfId="40766"/>
    <cellStyle name="Style 229 11 5" xfId="15428"/>
    <cellStyle name="Style 229 11 5 2" xfId="18347"/>
    <cellStyle name="Style 229 11 5 3" xfId="34939"/>
    <cellStyle name="Style 229 11 5 4" xfId="46143"/>
    <cellStyle name="Style 229 11 6" xfId="18358"/>
    <cellStyle name="Style 229 11 7" xfId="22146"/>
    <cellStyle name="Style 229 11 8" xfId="39599"/>
    <cellStyle name="Style 229 12" xfId="8445"/>
    <cellStyle name="Style 229 12 2" xfId="9881"/>
    <cellStyle name="Style 229 12 2 2" xfId="14118"/>
    <cellStyle name="Style 229 12 2 2 2" xfId="24516"/>
    <cellStyle name="Style 229 12 2 2 3" xfId="18343"/>
    <cellStyle name="Style 229 12 2 2 4" xfId="34648"/>
    <cellStyle name="Style 229 12 2 2 5" xfId="40640"/>
    <cellStyle name="Style 229 12 2 3" xfId="16855"/>
    <cellStyle name="Style 229 12 2 3 2" xfId="18340"/>
    <cellStyle name="Style 229 12 2 3 3" xfId="22065"/>
    <cellStyle name="Style 229 12 2 3 4" xfId="43726"/>
    <cellStyle name="Style 229 12 2 4" xfId="18344"/>
    <cellStyle name="Style 229 12 2 5" xfId="34689"/>
    <cellStyle name="Style 229 12 2 6" xfId="46995"/>
    <cellStyle name="Style 229 12 3" xfId="11438"/>
    <cellStyle name="Style 229 12 3 2" xfId="24517"/>
    <cellStyle name="Style 229 12 3 3" xfId="18338"/>
    <cellStyle name="Style 229 12 3 4" xfId="38544"/>
    <cellStyle name="Style 229 12 3 5" xfId="44296"/>
    <cellStyle name="Style 229 12 4" xfId="12793"/>
    <cellStyle name="Style 229 12 4 2" xfId="24518"/>
    <cellStyle name="Style 229 12 4 3" xfId="18337"/>
    <cellStyle name="Style 229 12 4 4" xfId="37604"/>
    <cellStyle name="Style 229 12 4 5" xfId="42280"/>
    <cellStyle name="Style 229 12 5" xfId="15625"/>
    <cellStyle name="Style 229 12 5 2" xfId="18336"/>
    <cellStyle name="Style 229 12 5 3" xfId="27947"/>
    <cellStyle name="Style 229 12 5 4" xfId="44922"/>
    <cellStyle name="Style 229 12 6" xfId="18345"/>
    <cellStyle name="Style 229 12 7" xfId="27200"/>
    <cellStyle name="Style 229 12 8" xfId="44640"/>
    <cellStyle name="Style 229 13" xfId="8518"/>
    <cellStyle name="Style 229 13 2" xfId="9954"/>
    <cellStyle name="Style 229 13 2 2" xfId="14191"/>
    <cellStyle name="Style 229 13 2 2 2" xfId="24519"/>
    <cellStyle name="Style 229 13 2 2 3" xfId="18330"/>
    <cellStyle name="Style 229 13 2 2 4" xfId="33230"/>
    <cellStyle name="Style 229 13 2 2 5" xfId="42447"/>
    <cellStyle name="Style 229 13 2 3" xfId="16928"/>
    <cellStyle name="Style 229 13 2 3 2" xfId="18329"/>
    <cellStyle name="Style 229 13 2 3 3" xfId="32228"/>
    <cellStyle name="Style 229 13 2 3 4" xfId="44951"/>
    <cellStyle name="Style 229 13 2 4" xfId="18331"/>
    <cellStyle name="Style 229 13 2 5" xfId="34987"/>
    <cellStyle name="Style 229 13 2 6" xfId="44514"/>
    <cellStyle name="Style 229 13 3" xfId="11511"/>
    <cellStyle name="Style 229 13 3 2" xfId="24520"/>
    <cellStyle name="Style 229 13 3 3" xfId="18328"/>
    <cellStyle name="Style 229 13 3 4" xfId="36749"/>
    <cellStyle name="Style 229 13 3 5" xfId="40841"/>
    <cellStyle name="Style 229 13 4" xfId="12866"/>
    <cellStyle name="Style 229 13 4 2" xfId="24521"/>
    <cellStyle name="Style 229 13 4 3" xfId="18327"/>
    <cellStyle name="Style 229 13 4 4" xfId="38651"/>
    <cellStyle name="Style 229 13 4 5" xfId="43195"/>
    <cellStyle name="Style 229 13 5" xfId="15698"/>
    <cellStyle name="Style 229 13 5 2" xfId="18326"/>
    <cellStyle name="Style 229 13 5 3" xfId="28042"/>
    <cellStyle name="Style 229 13 5 4" xfId="46342"/>
    <cellStyle name="Style 229 13 6" xfId="18333"/>
    <cellStyle name="Style 229 13 7" xfId="27235"/>
    <cellStyle name="Style 229 13 8" xfId="45936"/>
    <cellStyle name="Style 229 14" xfId="8548"/>
    <cellStyle name="Style 229 14 2" xfId="9984"/>
    <cellStyle name="Style 229 14 2 2" xfId="14221"/>
    <cellStyle name="Style 229 14 2 2 2" xfId="24524"/>
    <cellStyle name="Style 229 14 2 2 3" xfId="18323"/>
    <cellStyle name="Style 229 14 2 2 4" xfId="36034"/>
    <cellStyle name="Style 229 14 2 2 5" xfId="42066"/>
    <cellStyle name="Style 229 14 2 3" xfId="16958"/>
    <cellStyle name="Style 229 14 2 3 2" xfId="18322"/>
    <cellStyle name="Style 229 14 2 3 3" xfId="37146"/>
    <cellStyle name="Style 229 14 2 3 4" xfId="45661"/>
    <cellStyle name="Style 229 14 2 4" xfId="18324"/>
    <cellStyle name="Style 229 14 2 5" xfId="37576"/>
    <cellStyle name="Style 229 14 2 6" xfId="48338"/>
    <cellStyle name="Style 229 14 3" xfId="11541"/>
    <cellStyle name="Style 229 14 3 2" xfId="24526"/>
    <cellStyle name="Style 229 14 3 3" xfId="18321"/>
    <cellStyle name="Style 229 14 3 4" xfId="32573"/>
    <cellStyle name="Style 229 14 3 5" xfId="43413"/>
    <cellStyle name="Style 229 14 4" xfId="12896"/>
    <cellStyle name="Style 229 14 4 2" xfId="24527"/>
    <cellStyle name="Style 229 14 4 3" xfId="18320"/>
    <cellStyle name="Style 229 14 4 4" xfId="38084"/>
    <cellStyle name="Style 229 14 4 5" xfId="45689"/>
    <cellStyle name="Style 229 14 5" xfId="15728"/>
    <cellStyle name="Style 229 14 5 2" xfId="18319"/>
    <cellStyle name="Style 229 14 5 3" xfId="28073"/>
    <cellStyle name="Style 229 14 5 4" xfId="43257"/>
    <cellStyle name="Style 229 14 6" xfId="18325"/>
    <cellStyle name="Style 229 14 7" xfId="27290"/>
    <cellStyle name="Style 229 14 8" xfId="48444"/>
    <cellStyle name="Style 229 15" xfId="8870"/>
    <cellStyle name="Style 229 15 2" xfId="13149"/>
    <cellStyle name="Style 229 15 2 2" xfId="24530"/>
    <cellStyle name="Style 229 15 2 3" xfId="18318"/>
    <cellStyle name="Style 229 15 2 4" xfId="34781"/>
    <cellStyle name="Style 229 15 2 5" xfId="47839"/>
    <cellStyle name="Style 229 15 3" xfId="14582"/>
    <cellStyle name="Style 229 15 3 2" xfId="24531"/>
    <cellStyle name="Style 229 15 3 3" xfId="18317"/>
    <cellStyle name="Style 229 15 3 4" xfId="33185"/>
    <cellStyle name="Style 229 15 3 5" xfId="44210"/>
    <cellStyle name="Style 229 15 4" xfId="24529"/>
    <cellStyle name="Style 229 16" xfId="10235"/>
    <cellStyle name="Style 229 16 2" xfId="14472"/>
    <cellStyle name="Style 229 16 2 2" xfId="24532"/>
    <cellStyle name="Style 229 16 2 3" xfId="18315"/>
    <cellStyle name="Style 229 16 2 4" xfId="33655"/>
    <cellStyle name="Style 229 16 2 5" xfId="44317"/>
    <cellStyle name="Style 229 16 3" xfId="17209"/>
    <cellStyle name="Style 229 16 3 2" xfId="18314"/>
    <cellStyle name="Style 229 16 3 3" xfId="37133"/>
    <cellStyle name="Style 229 16 3 4" xfId="45202"/>
    <cellStyle name="Style 229 16 4" xfId="18316"/>
    <cellStyle name="Style 229 16 5" xfId="34929"/>
    <cellStyle name="Style 229 16 6" xfId="47330"/>
    <cellStyle name="Style 229 17" xfId="10356"/>
    <cellStyle name="Style 229 17 2" xfId="24534"/>
    <cellStyle name="Style 229 17 3" xfId="18313"/>
    <cellStyle name="Style 229 17 4" xfId="36390"/>
    <cellStyle name="Style 229 17 5" xfId="42961"/>
    <cellStyle name="Style 229 18" xfId="10432"/>
    <cellStyle name="Style 229 18 2" xfId="24535"/>
    <cellStyle name="Style 229 18 3" xfId="18312"/>
    <cellStyle name="Style 229 18 4" xfId="37231"/>
    <cellStyle name="Style 229 18 5" xfId="48141"/>
    <cellStyle name="Style 229 19" xfId="11797"/>
    <cellStyle name="Style 229 19 2" xfId="24536"/>
    <cellStyle name="Style 229 19 3" xfId="18311"/>
    <cellStyle name="Style 229 19 4" xfId="38418"/>
    <cellStyle name="Style 229 19 5" xfId="43798"/>
    <cellStyle name="Style 229 2" xfId="6580"/>
    <cellStyle name="Style 229 2 2" xfId="10158"/>
    <cellStyle name="Style 229 2 2 2" xfId="11715"/>
    <cellStyle name="Style 229 2 2 2 2" xfId="24538"/>
    <cellStyle name="Style 229 2 2 2 3" xfId="18309"/>
    <cellStyle name="Style 229 2 2 2 4" xfId="33831"/>
    <cellStyle name="Style 229 2 2 2 5" xfId="45006"/>
    <cellStyle name="Style 229 2 2 3" xfId="14395"/>
    <cellStyle name="Style 229 2 2 3 2" xfId="24539"/>
    <cellStyle name="Style 229 2 2 3 3" xfId="18308"/>
    <cellStyle name="Style 229 2 2 3 4" xfId="32587"/>
    <cellStyle name="Style 229 2 2 3 5" xfId="48047"/>
    <cellStyle name="Style 229 2 2 4" xfId="17132"/>
    <cellStyle name="Style 229 2 2 4 2" xfId="18307"/>
    <cellStyle name="Style 229 2 2 4 3" xfId="32166"/>
    <cellStyle name="Style 229 2 2 4 4" xfId="43831"/>
    <cellStyle name="Style 229 2 2 5" xfId="18310"/>
    <cellStyle name="Style 229 2 2 6" xfId="36331"/>
    <cellStyle name="Style 229 2 2 7" xfId="45145"/>
    <cellStyle name="Style 229 2 3" xfId="8921"/>
    <cellStyle name="Style 229 2 3 2" xfId="13176"/>
    <cellStyle name="Style 229 2 3 2 2" xfId="24541"/>
    <cellStyle name="Style 229 2 3 2 3" xfId="18306"/>
    <cellStyle name="Style 229 2 3 2 4" xfId="38023"/>
    <cellStyle name="Style 229 2 3 2 5" xfId="44560"/>
    <cellStyle name="Style 229 2 3 3" xfId="14605"/>
    <cellStyle name="Style 229 2 3 3 2" xfId="24542"/>
    <cellStyle name="Style 229 2 3 3 3" xfId="18305"/>
    <cellStyle name="Style 229 2 3 3 4" xfId="34849"/>
    <cellStyle name="Style 229 2 3 3 5" xfId="43090"/>
    <cellStyle name="Style 229 2 3 4" xfId="24540"/>
    <cellStyle name="Style 229 2 4" xfId="10496"/>
    <cellStyle name="Style 229 2 4 2" xfId="24543"/>
    <cellStyle name="Style 229 2 4 3" xfId="18304"/>
    <cellStyle name="Style 229 2 4 4" xfId="35006"/>
    <cellStyle name="Style 229 2 4 5" xfId="42331"/>
    <cellStyle name="Style 229 2 5" xfId="11851"/>
    <cellStyle name="Style 229 2 5 2" xfId="24544"/>
    <cellStyle name="Style 229 2 5 3" xfId="18303"/>
    <cellStyle name="Style 229 2 5 4" xfId="37840"/>
    <cellStyle name="Style 229 2 5 5" xfId="45664"/>
    <cellStyle name="Style 229 2 6" xfId="14683"/>
    <cellStyle name="Style 229 2 6 2" xfId="18302"/>
    <cellStyle name="Style 229 2 6 3" xfId="38242"/>
    <cellStyle name="Style 229 2 6 4" xfId="46358"/>
    <cellStyle name="Style 229 2 7" xfId="21993"/>
    <cellStyle name="Style 229 2 8" xfId="39898"/>
    <cellStyle name="Style 229 3" xfId="6688"/>
    <cellStyle name="Style 229 3 2" xfId="9029"/>
    <cellStyle name="Style 229 3 2 2" xfId="13284"/>
    <cellStyle name="Style 229 3 2 2 2" xfId="24546"/>
    <cellStyle name="Style 229 3 2 2 3" xfId="18299"/>
    <cellStyle name="Style 229 3 2 2 4" xfId="34430"/>
    <cellStyle name="Style 229 3 2 2 5" xfId="41286"/>
    <cellStyle name="Style 229 3 2 3" xfId="16068"/>
    <cellStyle name="Style 229 3 2 3 2" xfId="18298"/>
    <cellStyle name="Style 229 3 2 3 3" xfId="23377"/>
    <cellStyle name="Style 229 3 2 3 4" xfId="39474"/>
    <cellStyle name="Style 229 3 2 4" xfId="18300"/>
    <cellStyle name="Style 229 3 2 5" xfId="21942"/>
    <cellStyle name="Style 229 3 2 6" xfId="40025"/>
    <cellStyle name="Style 229 3 3" xfId="10604"/>
    <cellStyle name="Style 229 3 3 2" xfId="24548"/>
    <cellStyle name="Style 229 3 3 3" xfId="18297"/>
    <cellStyle name="Style 229 3 3 4" xfId="27831"/>
    <cellStyle name="Style 229 3 3 5" xfId="41889"/>
    <cellStyle name="Style 229 3 4" xfId="11959"/>
    <cellStyle name="Style 229 3 4 2" xfId="24549"/>
    <cellStyle name="Style 229 3 4 3" xfId="18296"/>
    <cellStyle name="Style 229 3 4 4" xfId="34159"/>
    <cellStyle name="Style 229 3 4 5" xfId="48145"/>
    <cellStyle name="Style 229 3 5" xfId="14791"/>
    <cellStyle name="Style 229 3 5 2" xfId="18295"/>
    <cellStyle name="Style 229 3 5 3" xfId="35718"/>
    <cellStyle name="Style 229 3 5 4" xfId="44191"/>
    <cellStyle name="Style 229 3 6" xfId="18301"/>
    <cellStyle name="Style 229 3 7" xfId="22050"/>
    <cellStyle name="Style 229 3 8" xfId="39821"/>
    <cellStyle name="Style 229 4" xfId="7018"/>
    <cellStyle name="Style 229 4 2" xfId="9359"/>
    <cellStyle name="Style 229 4 2 2" xfId="13614"/>
    <cellStyle name="Style 229 4 2 2 2" xfId="24551"/>
    <cellStyle name="Style 229 4 2 2 3" xfId="18292"/>
    <cellStyle name="Style 229 4 2 2 4" xfId="38746"/>
    <cellStyle name="Style 229 4 2 2 5" xfId="46999"/>
    <cellStyle name="Style 229 4 2 3" xfId="16351"/>
    <cellStyle name="Style 229 4 2 3 2" xfId="18291"/>
    <cellStyle name="Style 229 4 2 3 3" xfId="22111"/>
    <cellStyle name="Style 229 4 2 3 4" xfId="40347"/>
    <cellStyle name="Style 229 4 2 4" xfId="18293"/>
    <cellStyle name="Style 229 4 2 5" xfId="32933"/>
    <cellStyle name="Style 229 4 2 6" xfId="44544"/>
    <cellStyle name="Style 229 4 3" xfId="10934"/>
    <cellStyle name="Style 229 4 3 2" xfId="24552"/>
    <cellStyle name="Style 229 4 3 3" xfId="18290"/>
    <cellStyle name="Style 229 4 3 4" xfId="35252"/>
    <cellStyle name="Style 229 4 3 5" xfId="42657"/>
    <cellStyle name="Style 229 4 4" xfId="12289"/>
    <cellStyle name="Style 229 4 4 2" xfId="24553"/>
    <cellStyle name="Style 229 4 4 3" xfId="18289"/>
    <cellStyle name="Style 229 4 4 4" xfId="34500"/>
    <cellStyle name="Style 229 4 4 5" xfId="45866"/>
    <cellStyle name="Style 229 4 5" xfId="15121"/>
    <cellStyle name="Style 229 4 5 2" xfId="18288"/>
    <cellStyle name="Style 229 4 5 3" xfId="37790"/>
    <cellStyle name="Style 229 4 5 4" xfId="40737"/>
    <cellStyle name="Style 229 4 6" xfId="18294"/>
    <cellStyle name="Style 229 4 7" xfId="22225"/>
    <cellStyle name="Style 229 4 8" xfId="40358"/>
    <cellStyle name="Style 229 5" xfId="6676"/>
    <cellStyle name="Style 229 5 2" xfId="9017"/>
    <cellStyle name="Style 229 5 2 2" xfId="13272"/>
    <cellStyle name="Style 229 5 2 2 2" xfId="24555"/>
    <cellStyle name="Style 229 5 2 2 3" xfId="18285"/>
    <cellStyle name="Style 229 5 2 2 4" xfId="32548"/>
    <cellStyle name="Style 229 5 2 2 5" xfId="43558"/>
    <cellStyle name="Style 229 5 2 3" xfId="16056"/>
    <cellStyle name="Style 229 5 2 3 2" xfId="18284"/>
    <cellStyle name="Style 229 5 2 3 3" xfId="22023"/>
    <cellStyle name="Style 229 5 2 3 4" xfId="43673"/>
    <cellStyle name="Style 229 5 2 4" xfId="18286"/>
    <cellStyle name="Style 229 5 2 5" xfId="29169"/>
    <cellStyle name="Style 229 5 2 6" xfId="44584"/>
    <cellStyle name="Style 229 5 3" xfId="10592"/>
    <cellStyle name="Style 229 5 3 2" xfId="24556"/>
    <cellStyle name="Style 229 5 3 3" xfId="18283"/>
    <cellStyle name="Style 229 5 3 4" xfId="27820"/>
    <cellStyle name="Style 229 5 3 5" xfId="48266"/>
    <cellStyle name="Style 229 5 4" xfId="11947"/>
    <cellStyle name="Style 229 5 4 2" xfId="24557"/>
    <cellStyle name="Style 229 5 4 3" xfId="18282"/>
    <cellStyle name="Style 229 5 4 4" xfId="38132"/>
    <cellStyle name="Style 229 5 4 5" xfId="48280"/>
    <cellStyle name="Style 229 5 5" xfId="14779"/>
    <cellStyle name="Style 229 5 5 2" xfId="18281"/>
    <cellStyle name="Style 229 5 5 3" xfId="32758"/>
    <cellStyle name="Style 229 5 5 4" xfId="48384"/>
    <cellStyle name="Style 229 5 6" xfId="18287"/>
    <cellStyle name="Style 229 5 7" xfId="26402"/>
    <cellStyle name="Style 229 5 8" xfId="42175"/>
    <cellStyle name="Style 229 6" xfId="6751"/>
    <cellStyle name="Style 229 6 2" xfId="9092"/>
    <cellStyle name="Style 229 6 2 2" xfId="13347"/>
    <cellStyle name="Style 229 6 2 2 2" xfId="24560"/>
    <cellStyle name="Style 229 6 2 2 3" xfId="18278"/>
    <cellStyle name="Style 229 6 2 2 4" xfId="35134"/>
    <cellStyle name="Style 229 6 2 2 5" xfId="41251"/>
    <cellStyle name="Style 229 6 2 3" xfId="16119"/>
    <cellStyle name="Style 229 6 2 3 2" xfId="18277"/>
    <cellStyle name="Style 229 6 2 3 3" xfId="21604"/>
    <cellStyle name="Style 229 6 2 3 4" xfId="39338"/>
    <cellStyle name="Style 229 6 2 4" xfId="18279"/>
    <cellStyle name="Style 229 6 2 5" xfId="22283"/>
    <cellStyle name="Style 229 6 2 6" xfId="44908"/>
    <cellStyle name="Style 229 6 3" xfId="10667"/>
    <cellStyle name="Style 229 6 3 2" xfId="24561"/>
    <cellStyle name="Style 229 6 3 3" xfId="18276"/>
    <cellStyle name="Style 229 6 3 4" xfId="27900"/>
    <cellStyle name="Style 229 6 3 5" xfId="44458"/>
    <cellStyle name="Style 229 6 4" xfId="12022"/>
    <cellStyle name="Style 229 6 4 2" xfId="24562"/>
    <cellStyle name="Style 229 6 4 3" xfId="18275"/>
    <cellStyle name="Style 229 6 4 4" xfId="38317"/>
    <cellStyle name="Style 229 6 4 5" xfId="47328"/>
    <cellStyle name="Style 229 6 5" xfId="14854"/>
    <cellStyle name="Style 229 6 5 2" xfId="18272"/>
    <cellStyle name="Style 229 6 5 3" xfId="35344"/>
    <cellStyle name="Style 229 6 5 4" xfId="44682"/>
    <cellStyle name="Style 229 6 6" xfId="18280"/>
    <cellStyle name="Style 229 6 7" xfId="17828"/>
    <cellStyle name="Style 229 6 8" xfId="40949"/>
    <cellStyle name="Style 229 7" xfId="6623"/>
    <cellStyle name="Style 229 7 2" xfId="8964"/>
    <cellStyle name="Style 229 7 2 2" xfId="13219"/>
    <cellStyle name="Style 229 7 2 2 2" xfId="24564"/>
    <cellStyle name="Style 229 7 2 2 3" xfId="18267"/>
    <cellStyle name="Style 229 7 2 2 4" xfId="37012"/>
    <cellStyle name="Style 229 7 2 2 5" xfId="46145"/>
    <cellStyle name="Style 229 7 2 3" xfId="16006"/>
    <cellStyle name="Style 229 7 2 3 2" xfId="18266"/>
    <cellStyle name="Style 229 7 2 3 3" xfId="25920"/>
    <cellStyle name="Style 229 7 2 3 4" xfId="40267"/>
    <cellStyle name="Style 229 7 2 4" xfId="18269"/>
    <cellStyle name="Style 229 7 2 5" xfId="27004"/>
    <cellStyle name="Style 229 7 2 6" xfId="39157"/>
    <cellStyle name="Style 229 7 3" xfId="10539"/>
    <cellStyle name="Style 229 7 3 2" xfId="24565"/>
    <cellStyle name="Style 229 7 3 3" xfId="18263"/>
    <cellStyle name="Style 229 7 3 4" xfId="27755"/>
    <cellStyle name="Style 229 7 3 5" xfId="46021"/>
    <cellStyle name="Style 229 7 4" xfId="11894"/>
    <cellStyle name="Style 229 7 4 2" xfId="24566"/>
    <cellStyle name="Style 229 7 4 3" xfId="18261"/>
    <cellStyle name="Style 229 7 4 4" xfId="33714"/>
    <cellStyle name="Style 229 7 4 5" xfId="41260"/>
    <cellStyle name="Style 229 7 5" xfId="14726"/>
    <cellStyle name="Style 229 7 5 2" xfId="18260"/>
    <cellStyle name="Style 229 7 5 3" xfId="37910"/>
    <cellStyle name="Style 229 7 5 4" xfId="41628"/>
    <cellStyle name="Style 229 7 6" xfId="18270"/>
    <cellStyle name="Style 229 7 7" xfId="25605"/>
    <cellStyle name="Style 229 7 8" xfId="41086"/>
    <cellStyle name="Style 229 8" xfId="7082"/>
    <cellStyle name="Style 229 8 2" xfId="9423"/>
    <cellStyle name="Style 229 8 2 2" xfId="13678"/>
    <cellStyle name="Style 229 8 2 2 2" xfId="24567"/>
    <cellStyle name="Style 229 8 2 2 3" xfId="18256"/>
    <cellStyle name="Style 229 8 2 2 4" xfId="37778"/>
    <cellStyle name="Style 229 8 2 2 5" xfId="45162"/>
    <cellStyle name="Style 229 8 2 3" xfId="16415"/>
    <cellStyle name="Style 229 8 2 3 2" xfId="18253"/>
    <cellStyle name="Style 229 8 2 3 3" xfId="21902"/>
    <cellStyle name="Style 229 8 2 3 4" xfId="45110"/>
    <cellStyle name="Style 229 8 2 4" xfId="18257"/>
    <cellStyle name="Style 229 8 2 5" xfId="27094"/>
    <cellStyle name="Style 229 8 2 6" xfId="41727"/>
    <cellStyle name="Style 229 8 3" xfId="10998"/>
    <cellStyle name="Style 229 8 3 2" xfId="24568"/>
    <cellStyle name="Style 229 8 3 3" xfId="18251"/>
    <cellStyle name="Style 229 8 3 4" xfId="36230"/>
    <cellStyle name="Style 229 8 3 5" xfId="46537"/>
    <cellStyle name="Style 229 8 4" xfId="12353"/>
    <cellStyle name="Style 229 8 4 2" xfId="24569"/>
    <cellStyle name="Style 229 8 4 3" xfId="18250"/>
    <cellStyle name="Style 229 8 4 4" xfId="37525"/>
    <cellStyle name="Style 229 8 4 5" xfId="43083"/>
    <cellStyle name="Style 229 8 5" xfId="15185"/>
    <cellStyle name="Style 229 8 5 2" xfId="18248"/>
    <cellStyle name="Style 229 8 5 3" xfId="38290"/>
    <cellStyle name="Style 229 8 5 4" xfId="47552"/>
    <cellStyle name="Style 229 8 6" xfId="18258"/>
    <cellStyle name="Style 229 8 7" xfId="22027"/>
    <cellStyle name="Style 229 8 8" xfId="39192"/>
    <cellStyle name="Style 229 9" xfId="8218"/>
    <cellStyle name="Style 229 9 2" xfId="9656"/>
    <cellStyle name="Style 229 9 2 2" xfId="13893"/>
    <cellStyle name="Style 229 9 2 2 2" xfId="24570"/>
    <cellStyle name="Style 229 9 2 2 3" xfId="18242"/>
    <cellStyle name="Style 229 9 2 2 4" xfId="34709"/>
    <cellStyle name="Style 229 9 2 2 5" xfId="43902"/>
    <cellStyle name="Style 229 9 2 3" xfId="16630"/>
    <cellStyle name="Style 229 9 2 3 2" xfId="18241"/>
    <cellStyle name="Style 229 9 2 3 3" xfId="24753"/>
    <cellStyle name="Style 229 9 2 3 4" xfId="40115"/>
    <cellStyle name="Style 229 9 2 4" xfId="18244"/>
    <cellStyle name="Style 229 9 2 5" xfId="27660"/>
    <cellStyle name="Style 229 9 2 6" xfId="47930"/>
    <cellStyle name="Style 229 9 3" xfId="11213"/>
    <cellStyle name="Style 229 9 3 2" xfId="24571"/>
    <cellStyle name="Style 229 9 3 3" xfId="18239"/>
    <cellStyle name="Style 229 9 3 4" xfId="33871"/>
    <cellStyle name="Style 229 9 3 5" xfId="40707"/>
    <cellStyle name="Style 229 9 4" xfId="12568"/>
    <cellStyle name="Style 229 9 4 2" xfId="24572"/>
    <cellStyle name="Style 229 9 4 3" xfId="18238"/>
    <cellStyle name="Style 229 9 4 4" xfId="38618"/>
    <cellStyle name="Style 229 9 4 5" xfId="44517"/>
    <cellStyle name="Style 229 9 5" xfId="15400"/>
    <cellStyle name="Style 229 9 5 2" xfId="18237"/>
    <cellStyle name="Style 229 9 5 3" xfId="37109"/>
    <cellStyle name="Style 229 9 5 4" xfId="42864"/>
    <cellStyle name="Style 229 9 6" xfId="18247"/>
    <cellStyle name="Style 229 9 7" xfId="25878"/>
    <cellStyle name="Style 229 9 8" xfId="41633"/>
    <cellStyle name="Style 230" xfId="78"/>
    <cellStyle name="Style 230 10" xfId="8350"/>
    <cellStyle name="Style 230 10 2" xfId="9788"/>
    <cellStyle name="Style 230 10 2 2" xfId="14025"/>
    <cellStyle name="Style 230 10 2 2 2" xfId="24573"/>
    <cellStyle name="Style 230 10 2 2 3" xfId="18233"/>
    <cellStyle name="Style 230 10 2 2 4" xfId="33236"/>
    <cellStyle name="Style 230 10 2 2 5" xfId="38924"/>
    <cellStyle name="Style 230 10 2 3" xfId="16762"/>
    <cellStyle name="Style 230 10 2 3 2" xfId="18232"/>
    <cellStyle name="Style 230 10 2 3 3" xfId="26542"/>
    <cellStyle name="Style 230 10 2 3 4" xfId="39546"/>
    <cellStyle name="Style 230 10 2 4" xfId="18234"/>
    <cellStyle name="Style 230 10 2 5" xfId="32199"/>
    <cellStyle name="Style 230 10 2 6" xfId="44906"/>
    <cellStyle name="Style 230 10 3" xfId="11345"/>
    <cellStyle name="Style 230 10 3 2" xfId="24575"/>
    <cellStyle name="Style 230 10 3 3" xfId="18231"/>
    <cellStyle name="Style 230 10 3 4" xfId="34623"/>
    <cellStyle name="Style 230 10 3 5" xfId="47373"/>
    <cellStyle name="Style 230 10 4" xfId="12700"/>
    <cellStyle name="Style 230 10 4 2" xfId="24576"/>
    <cellStyle name="Style 230 10 4 3" xfId="18230"/>
    <cellStyle name="Style 230 10 4 4" xfId="38660"/>
    <cellStyle name="Style 230 10 4 5" xfId="40439"/>
    <cellStyle name="Style 230 10 5" xfId="15532"/>
    <cellStyle name="Style 230 10 5 2" xfId="18229"/>
    <cellStyle name="Style 230 10 5 3" xfId="35727"/>
    <cellStyle name="Style 230 10 5 4" xfId="46496"/>
    <cellStyle name="Style 230 10 6" xfId="18235"/>
    <cellStyle name="Style 230 10 7" xfId="23957"/>
    <cellStyle name="Style 230 10 8" xfId="40121"/>
    <cellStyle name="Style 230 11" xfId="8410"/>
    <cellStyle name="Style 230 11 2" xfId="9848"/>
    <cellStyle name="Style 230 11 2 2" xfId="14085"/>
    <cellStyle name="Style 230 11 2 2 2" xfId="24579"/>
    <cellStyle name="Style 230 11 2 2 3" xfId="18226"/>
    <cellStyle name="Style 230 11 2 2 4" xfId="36378"/>
    <cellStyle name="Style 230 11 2 2 5" xfId="47231"/>
    <cellStyle name="Style 230 11 2 3" xfId="16822"/>
    <cellStyle name="Style 230 11 2 3 2" xfId="18225"/>
    <cellStyle name="Style 230 11 2 3 3" xfId="21821"/>
    <cellStyle name="Style 230 11 2 3 4" xfId="41935"/>
    <cellStyle name="Style 230 11 2 4" xfId="18227"/>
    <cellStyle name="Style 230 11 2 5" xfId="36447"/>
    <cellStyle name="Style 230 11 2 6" xfId="45746"/>
    <cellStyle name="Style 230 11 3" xfId="11405"/>
    <cellStyle name="Style 230 11 3 2" xfId="24580"/>
    <cellStyle name="Style 230 11 3 3" xfId="18224"/>
    <cellStyle name="Style 230 11 3 4" xfId="34581"/>
    <cellStyle name="Style 230 11 3 5" xfId="40796"/>
    <cellStyle name="Style 230 11 4" xfId="12760"/>
    <cellStyle name="Style 230 11 4 2" xfId="24581"/>
    <cellStyle name="Style 230 11 4 3" xfId="18223"/>
    <cellStyle name="Style 230 11 4 4" xfId="33789"/>
    <cellStyle name="Style 230 11 4 5" xfId="46624"/>
    <cellStyle name="Style 230 11 5" xfId="15592"/>
    <cellStyle name="Style 230 11 5 2" xfId="18220"/>
    <cellStyle name="Style 230 11 5 3" xfId="37226"/>
    <cellStyle name="Style 230 11 5 4" xfId="44838"/>
    <cellStyle name="Style 230 11 6" xfId="18228"/>
    <cellStyle name="Style 230 11 7" xfId="27174"/>
    <cellStyle name="Style 230 11 8" xfId="40755"/>
    <cellStyle name="Style 230 12" xfId="8444"/>
    <cellStyle name="Style 230 12 2" xfId="9880"/>
    <cellStyle name="Style 230 12 2 2" xfId="14117"/>
    <cellStyle name="Style 230 12 2 2 2" xfId="24582"/>
    <cellStyle name="Style 230 12 2 2 3" xfId="18216"/>
    <cellStyle name="Style 230 12 2 2 4" xfId="36750"/>
    <cellStyle name="Style 230 12 2 2 5" xfId="42157"/>
    <cellStyle name="Style 230 12 2 3" xfId="16854"/>
    <cellStyle name="Style 230 12 2 3 2" xfId="18213"/>
    <cellStyle name="Style 230 12 2 3 3" xfId="31854"/>
    <cellStyle name="Style 230 12 2 3 4" xfId="39764"/>
    <cellStyle name="Style 230 12 2 4" xfId="18217"/>
    <cellStyle name="Style 230 12 2 5" xfId="36791"/>
    <cellStyle name="Style 230 12 2 6" xfId="47300"/>
    <cellStyle name="Style 230 12 3" xfId="11437"/>
    <cellStyle name="Style 230 12 3 2" xfId="24583"/>
    <cellStyle name="Style 230 12 3 3" xfId="18211"/>
    <cellStyle name="Style 230 12 3 4" xfId="38340"/>
    <cellStyle name="Style 230 12 3 5" xfId="44753"/>
    <cellStyle name="Style 230 12 4" xfId="12792"/>
    <cellStyle name="Style 230 12 4 2" xfId="24584"/>
    <cellStyle name="Style 230 12 4 3" xfId="18210"/>
    <cellStyle name="Style 230 12 4 4" xfId="36006"/>
    <cellStyle name="Style 230 12 4 5" xfId="41545"/>
    <cellStyle name="Style 230 12 5" xfId="15624"/>
    <cellStyle name="Style 230 12 5 2" xfId="18209"/>
    <cellStyle name="Style 230 12 5 3" xfId="26336"/>
    <cellStyle name="Style 230 12 5 4" xfId="43806"/>
    <cellStyle name="Style 230 12 6" xfId="18218"/>
    <cellStyle name="Style 230 12 7" xfId="27202"/>
    <cellStyle name="Style 230 12 8" xfId="45381"/>
    <cellStyle name="Style 230 13" xfId="8468"/>
    <cellStyle name="Style 230 13 2" xfId="9904"/>
    <cellStyle name="Style 230 13 2 2" xfId="14141"/>
    <cellStyle name="Style 230 13 2 2 2" xfId="24585"/>
    <cellStyle name="Style 230 13 2 2 3" xfId="18203"/>
    <cellStyle name="Style 230 13 2 2 4" xfId="36779"/>
    <cellStyle name="Style 230 13 2 2 5" xfId="42504"/>
    <cellStyle name="Style 230 13 2 3" xfId="16878"/>
    <cellStyle name="Style 230 13 2 3 2" xfId="18202"/>
    <cellStyle name="Style 230 13 2 3 3" xfId="25404"/>
    <cellStyle name="Style 230 13 2 3 4" xfId="40213"/>
    <cellStyle name="Style 230 13 2 4" xfId="18204"/>
    <cellStyle name="Style 230 13 2 5" xfId="36859"/>
    <cellStyle name="Style 230 13 2 6" xfId="42302"/>
    <cellStyle name="Style 230 13 3" xfId="11461"/>
    <cellStyle name="Style 230 13 3 2" xfId="24586"/>
    <cellStyle name="Style 230 13 3 3" xfId="18199"/>
    <cellStyle name="Style 230 13 3 4" xfId="38406"/>
    <cellStyle name="Style 230 13 3 5" xfId="47135"/>
    <cellStyle name="Style 230 13 4" xfId="12816"/>
    <cellStyle name="Style 230 13 4 2" xfId="24587"/>
    <cellStyle name="Style 230 13 4 3" xfId="18197"/>
    <cellStyle name="Style 230 13 4 4" xfId="37536"/>
    <cellStyle name="Style 230 13 4 5" xfId="46688"/>
    <cellStyle name="Style 230 13 5" xfId="15648"/>
    <cellStyle name="Style 230 13 5 2" xfId="18196"/>
    <cellStyle name="Style 230 13 5 3" xfId="27987"/>
    <cellStyle name="Style 230 13 5 4" xfId="44845"/>
    <cellStyle name="Style 230 13 6" xfId="18206"/>
    <cellStyle name="Style 230 13 7" xfId="34008"/>
    <cellStyle name="Style 230 13 8" xfId="48491"/>
    <cellStyle name="Style 230 14" xfId="8543"/>
    <cellStyle name="Style 230 14 2" xfId="9979"/>
    <cellStyle name="Style 230 14 2 2" xfId="14216"/>
    <cellStyle name="Style 230 14 2 2 2" xfId="24589"/>
    <cellStyle name="Style 230 14 2 2 3" xfId="18190"/>
    <cellStyle name="Style 230 14 2 2 4" xfId="33392"/>
    <cellStyle name="Style 230 14 2 2 5" xfId="45464"/>
    <cellStyle name="Style 230 14 2 3" xfId="16953"/>
    <cellStyle name="Style 230 14 2 3 2" xfId="18189"/>
    <cellStyle name="Style 230 14 2 3 3" xfId="32145"/>
    <cellStyle name="Style 230 14 2 3 4" xfId="45036"/>
    <cellStyle name="Style 230 14 2 4" xfId="18192"/>
    <cellStyle name="Style 230 14 2 5" xfId="36500"/>
    <cellStyle name="Style 230 14 2 6" xfId="41711"/>
    <cellStyle name="Style 230 14 3" xfId="11536"/>
    <cellStyle name="Style 230 14 3 2" xfId="24590"/>
    <cellStyle name="Style 230 14 3 3" xfId="18188"/>
    <cellStyle name="Style 230 14 3 4" xfId="34676"/>
    <cellStyle name="Style 230 14 3 5" xfId="40855"/>
    <cellStyle name="Style 230 14 4" xfId="12891"/>
    <cellStyle name="Style 230 14 4 2" xfId="24591"/>
    <cellStyle name="Style 230 14 4 3" xfId="18185"/>
    <cellStyle name="Style 230 14 4 4" xfId="33844"/>
    <cellStyle name="Style 230 14 4 5" xfId="43814"/>
    <cellStyle name="Style 230 14 5" xfId="15723"/>
    <cellStyle name="Style 230 14 5 2" xfId="18183"/>
    <cellStyle name="Style 230 14 5 3" xfId="36071"/>
    <cellStyle name="Style 230 14 5 4" xfId="40647"/>
    <cellStyle name="Style 230 14 6" xfId="18195"/>
    <cellStyle name="Style 230 14 7" xfId="27281"/>
    <cellStyle name="Style 230 14 8" xfId="43863"/>
    <cellStyle name="Style 230 15" xfId="8871"/>
    <cellStyle name="Style 230 15 2" xfId="13150"/>
    <cellStyle name="Style 230 15 2 2" xfId="24593"/>
    <cellStyle name="Style 230 15 2 3" xfId="18182"/>
    <cellStyle name="Style 230 15 2 4" xfId="33198"/>
    <cellStyle name="Style 230 15 2 5" xfId="43337"/>
    <cellStyle name="Style 230 15 3" xfId="14583"/>
    <cellStyle name="Style 230 15 3 2" xfId="24594"/>
    <cellStyle name="Style 230 15 3 3" xfId="18179"/>
    <cellStyle name="Style 230 15 3 4" xfId="36349"/>
    <cellStyle name="Style 230 15 3 5" xfId="47033"/>
    <cellStyle name="Style 230 15 4" xfId="24592"/>
    <cellStyle name="Style 230 16" xfId="10234"/>
    <cellStyle name="Style 230 16 2" xfId="14471"/>
    <cellStyle name="Style 230 16 2 2" xfId="24595"/>
    <cellStyle name="Style 230 16 2 3" xfId="18176"/>
    <cellStyle name="Style 230 16 2 4" xfId="35238"/>
    <cellStyle name="Style 230 16 2 5" xfId="42387"/>
    <cellStyle name="Style 230 16 3" xfId="17208"/>
    <cellStyle name="Style 230 16 3 2" xfId="18175"/>
    <cellStyle name="Style 230 16 3 3" xfId="33970"/>
    <cellStyle name="Style 230 16 3 4" xfId="45536"/>
    <cellStyle name="Style 230 16 4" xfId="18177"/>
    <cellStyle name="Style 230 16 5" xfId="37031"/>
    <cellStyle name="Style 230 16 6" xfId="43131"/>
    <cellStyle name="Style 230 17" xfId="10357"/>
    <cellStyle name="Style 230 17 2" xfId="24596"/>
    <cellStyle name="Style 230 17 3" xfId="18171"/>
    <cellStyle name="Style 230 17 4" xfId="37988"/>
    <cellStyle name="Style 230 17 5" xfId="44151"/>
    <cellStyle name="Style 230 18" xfId="10465"/>
    <cellStyle name="Style 230 18 2" xfId="24597"/>
    <cellStyle name="Style 230 18 3" xfId="18169"/>
    <cellStyle name="Style 230 18 4" xfId="33959"/>
    <cellStyle name="Style 230 18 5" xfId="48383"/>
    <cellStyle name="Style 230 19" xfId="11798"/>
    <cellStyle name="Style 230 19 2" xfId="24598"/>
    <cellStyle name="Style 230 19 3" xfId="18168"/>
    <cellStyle name="Style 230 19 4" xfId="35439"/>
    <cellStyle name="Style 230 19 5" xfId="43591"/>
    <cellStyle name="Style 230 2" xfId="6579"/>
    <cellStyle name="Style 230 2 2" xfId="10157"/>
    <cellStyle name="Style 230 2 2 2" xfId="11714"/>
    <cellStyle name="Style 230 2 2 2 2" xfId="24599"/>
    <cellStyle name="Style 230 2 2 2 3" xfId="18163"/>
    <cellStyle name="Style 230 2 2 2 4" xfId="35413"/>
    <cellStyle name="Style 230 2 2 2 5" xfId="46483"/>
    <cellStyle name="Style 230 2 2 3" xfId="14394"/>
    <cellStyle name="Style 230 2 2 3 2" xfId="24600"/>
    <cellStyle name="Style 230 2 2 3 3" xfId="18162"/>
    <cellStyle name="Style 230 2 2 3 4" xfId="34168"/>
    <cellStyle name="Style 230 2 2 3 5" xfId="44075"/>
    <cellStyle name="Style 230 2 2 4" xfId="17131"/>
    <cellStyle name="Style 230 2 2 4 2" xfId="18160"/>
    <cellStyle name="Style 230 2 2 4 3" xfId="32165"/>
    <cellStyle name="Style 230 2 2 4 4" xfId="47221"/>
    <cellStyle name="Style 230 2 2 5" xfId="18165"/>
    <cellStyle name="Style 230 2 2 6" xfId="33168"/>
    <cellStyle name="Style 230 2 2 7" xfId="43781"/>
    <cellStyle name="Style 230 2 3" xfId="8920"/>
    <cellStyle name="Style 230 2 3 2" xfId="13175"/>
    <cellStyle name="Style 230 2 3 2 2" xfId="24602"/>
    <cellStyle name="Style 230 2 3 2 3" xfId="18156"/>
    <cellStyle name="Style 230 2 3 2 4" xfId="36425"/>
    <cellStyle name="Style 230 2 3 2 5" xfId="42095"/>
    <cellStyle name="Style 230 2 3 3" xfId="14604"/>
    <cellStyle name="Style 230 2 3 3 2" xfId="24603"/>
    <cellStyle name="Style 230 2 3 3 3" xfId="18154"/>
    <cellStyle name="Style 230 2 3 3 4" xfId="36951"/>
    <cellStyle name="Style 230 2 3 3 5" xfId="44300"/>
    <cellStyle name="Style 230 2 3 4" xfId="24601"/>
    <cellStyle name="Style 230 2 4" xfId="10495"/>
    <cellStyle name="Style 230 2 4 2" xfId="24604"/>
    <cellStyle name="Style 230 2 4 3" xfId="18153"/>
    <cellStyle name="Style 230 2 4 4" xfId="37108"/>
    <cellStyle name="Style 230 2 4 5" xfId="48410"/>
    <cellStyle name="Style 230 2 5" xfId="11850"/>
    <cellStyle name="Style 230 2 5 2" xfId="24605"/>
    <cellStyle name="Style 230 2 5 3" xfId="18152"/>
    <cellStyle name="Style 230 2 5 4" xfId="36242"/>
    <cellStyle name="Style 230 2 5 5" xfId="43699"/>
    <cellStyle name="Style 230 2 6" xfId="14682"/>
    <cellStyle name="Style 230 2 6 2" xfId="18149"/>
    <cellStyle name="Style 230 2 6 3" xfId="37206"/>
    <cellStyle name="Style 230 2 6 4" xfId="42288"/>
    <cellStyle name="Style 230 2 7" xfId="31927"/>
    <cellStyle name="Style 230 2 8" xfId="40143"/>
    <cellStyle name="Style 230 3" xfId="6666"/>
    <cellStyle name="Style 230 3 2" xfId="9007"/>
    <cellStyle name="Style 230 3 2 2" xfId="13262"/>
    <cellStyle name="Style 230 3 2 2 2" xfId="24608"/>
    <cellStyle name="Style 230 3 2 2 3" xfId="18145"/>
    <cellStyle name="Style 230 3 2 2 4" xfId="35914"/>
    <cellStyle name="Style 230 3 2 2 5" xfId="46957"/>
    <cellStyle name="Style 230 3 2 3" xfId="16047"/>
    <cellStyle name="Style 230 3 2 3 2" xfId="18142"/>
    <cellStyle name="Style 230 3 2 3 3" xfId="23326"/>
    <cellStyle name="Style 230 3 2 3 4" xfId="39138"/>
    <cellStyle name="Style 230 3 2 4" xfId="18146"/>
    <cellStyle name="Style 230 3 2 5" xfId="29773"/>
    <cellStyle name="Style 230 3 2 6" xfId="40898"/>
    <cellStyle name="Style 230 3 3" xfId="10582"/>
    <cellStyle name="Style 230 3 3 2" xfId="24609"/>
    <cellStyle name="Style 230 3 3 3" xfId="18140"/>
    <cellStyle name="Style 230 3 3 4" xfId="27802"/>
    <cellStyle name="Style 230 3 3 5" xfId="41499"/>
    <cellStyle name="Style 230 3 4" xfId="11937"/>
    <cellStyle name="Style 230 3 4 2" xfId="24610"/>
    <cellStyle name="Style 230 3 4 3" xfId="18139"/>
    <cellStyle name="Style 230 3 4 4" xfId="35712"/>
    <cellStyle name="Style 230 3 4 5" xfId="40484"/>
    <cellStyle name="Style 230 3 5" xfId="14769"/>
    <cellStyle name="Style 230 3 5 2" xfId="18138"/>
    <cellStyle name="Style 230 3 5 3" xfId="38299"/>
    <cellStyle name="Style 230 3 5 4" xfId="46975"/>
    <cellStyle name="Style 230 3 6" xfId="18147"/>
    <cellStyle name="Style 230 3 7" xfId="31934"/>
    <cellStyle name="Style 230 3 8" xfId="40913"/>
    <cellStyle name="Style 230 4" xfId="6699"/>
    <cellStyle name="Style 230 4 2" xfId="9040"/>
    <cellStyle name="Style 230 4 2 2" xfId="13295"/>
    <cellStyle name="Style 230 4 2 2 2" xfId="24612"/>
    <cellStyle name="Style 230 4 2 2 3" xfId="18132"/>
    <cellStyle name="Style 230 4 2 2 4" xfId="34158"/>
    <cellStyle name="Style 230 4 2 2 5" xfId="45932"/>
    <cellStyle name="Style 230 4 2 3" xfId="16079"/>
    <cellStyle name="Style 230 4 2 3 2" xfId="18131"/>
    <cellStyle name="Style 230 4 2 3 3" xfId="26830"/>
    <cellStyle name="Style 230 4 2 3 4" xfId="39416"/>
    <cellStyle name="Style 230 4 2 4" xfId="18133"/>
    <cellStyle name="Style 230 4 2 5" xfId="21977"/>
    <cellStyle name="Style 230 4 2 6" xfId="41462"/>
    <cellStyle name="Style 230 4 3" xfId="10615"/>
    <cellStyle name="Style 230 4 3 2" xfId="24614"/>
    <cellStyle name="Style 230 4 3 3" xfId="18128"/>
    <cellStyle name="Style 230 4 3 4" xfId="37678"/>
    <cellStyle name="Style 230 4 3 5" xfId="43776"/>
    <cellStyle name="Style 230 4 4" xfId="11970"/>
    <cellStyle name="Style 230 4 4 2" xfId="24615"/>
    <cellStyle name="Style 230 4 4 3" xfId="18126"/>
    <cellStyle name="Style 230 4 4 4" xfId="38064"/>
    <cellStyle name="Style 230 4 4 5" xfId="42771"/>
    <cellStyle name="Style 230 4 5" xfId="14802"/>
    <cellStyle name="Style 230 4 5 2" xfId="18125"/>
    <cellStyle name="Style 230 4 5 3" xfId="34436"/>
    <cellStyle name="Style 230 4 5 4" xfId="47071"/>
    <cellStyle name="Style 230 4 6" xfId="18135"/>
    <cellStyle name="Style 230 4 7" xfId="21738"/>
    <cellStyle name="Style 230 4 8" xfId="39188"/>
    <cellStyle name="Style 230 5" xfId="6703"/>
    <cellStyle name="Style 230 5 2" xfId="9044"/>
    <cellStyle name="Style 230 5 2 2" xfId="13299"/>
    <cellStyle name="Style 230 5 2 2 2" xfId="24617"/>
    <cellStyle name="Style 230 5 2 2 3" xfId="18119"/>
    <cellStyle name="Style 230 5 2 2 4" xfId="38384"/>
    <cellStyle name="Style 230 5 2 2 5" xfId="46822"/>
    <cellStyle name="Style 230 5 2 3" xfId="16083"/>
    <cellStyle name="Style 230 5 2 3 2" xfId="18118"/>
    <cellStyle name="Style 230 5 2 3 3" xfId="18001"/>
    <cellStyle name="Style 230 5 2 3 4" xfId="39365"/>
    <cellStyle name="Style 230 5 2 4" xfId="18121"/>
    <cellStyle name="Style 230 5 2 5" xfId="24290"/>
    <cellStyle name="Style 230 5 2 6" xfId="40002"/>
    <cellStyle name="Style 230 5 3" xfId="10619"/>
    <cellStyle name="Style 230 5 3 2" xfId="24618"/>
    <cellStyle name="Style 230 5 3 3" xfId="18117"/>
    <cellStyle name="Style 230 5 3 4" xfId="27840"/>
    <cellStyle name="Style 230 5 3 5" xfId="46251"/>
    <cellStyle name="Style 230 5 4" xfId="11974"/>
    <cellStyle name="Style 230 5 4 2" xfId="24619"/>
    <cellStyle name="Style 230 5 4 3" xfId="18114"/>
    <cellStyle name="Style 230 5 4 4" xfId="37542"/>
    <cellStyle name="Style 230 5 4 5" xfId="44529"/>
    <cellStyle name="Style 230 5 5" xfId="14806"/>
    <cellStyle name="Style 230 5 5 2" xfId="18112"/>
    <cellStyle name="Style 230 5 5 3" xfId="35208"/>
    <cellStyle name="Style 230 5 5 4" xfId="41729"/>
    <cellStyle name="Style 230 5 6" xfId="18124"/>
    <cellStyle name="Style 230 5 7" xfId="22052"/>
    <cellStyle name="Style 230 5 8" xfId="40051"/>
    <cellStyle name="Style 230 6" xfId="6828"/>
    <cellStyle name="Style 230 6 2" xfId="9169"/>
    <cellStyle name="Style 230 6 2 2" xfId="13424"/>
    <cellStyle name="Style 230 6 2 2 2" xfId="24620"/>
    <cellStyle name="Style 230 6 2 2 3" xfId="18107"/>
    <cellStyle name="Style 230 6 2 2 4" xfId="36427"/>
    <cellStyle name="Style 230 6 2 2 5" xfId="47762"/>
    <cellStyle name="Style 230 6 2 3" xfId="16184"/>
    <cellStyle name="Style 230 6 2 3 2" xfId="18105"/>
    <cellStyle name="Style 230 6 2 3 3" xfId="25383"/>
    <cellStyle name="Style 230 6 2 3 4" xfId="41133"/>
    <cellStyle name="Style 230 6 2 4" xfId="18110"/>
    <cellStyle name="Style 230 6 2 5" xfId="22105"/>
    <cellStyle name="Style 230 6 2 6" xfId="40147"/>
    <cellStyle name="Style 230 6 3" xfId="10744"/>
    <cellStyle name="Style 230 6 3 2" xfId="24621"/>
    <cellStyle name="Style 230 6 3 3" xfId="18104"/>
    <cellStyle name="Style 230 6 3 4" xfId="35179"/>
    <cellStyle name="Style 230 6 3 5" xfId="48366"/>
    <cellStyle name="Style 230 6 4" xfId="12099"/>
    <cellStyle name="Style 230 6 4 2" xfId="24622"/>
    <cellStyle name="Style 230 6 4 3" xfId="18103"/>
    <cellStyle name="Style 230 6 4 4" xfId="36224"/>
    <cellStyle name="Style 230 6 4 5" xfId="40527"/>
    <cellStyle name="Style 230 6 5" xfId="14931"/>
    <cellStyle name="Style 230 6 5 2" xfId="18100"/>
    <cellStyle name="Style 230 6 5 3" xfId="37755"/>
    <cellStyle name="Style 230 6 5 4" xfId="48333"/>
    <cellStyle name="Style 230 6 6" xfId="18111"/>
    <cellStyle name="Style 230 6 7" xfId="25625"/>
    <cellStyle name="Style 230 6 8" xfId="41130"/>
    <cellStyle name="Style 230 7" xfId="6985"/>
    <cellStyle name="Style 230 7 2" xfId="9326"/>
    <cellStyle name="Style 230 7 2 2" xfId="13581"/>
    <cellStyle name="Style 230 7 2 2 2" xfId="24624"/>
    <cellStyle name="Style 230 7 2 2 3" xfId="18096"/>
    <cellStyle name="Style 230 7 2 2 4" xfId="32458"/>
    <cellStyle name="Style 230 7 2 2 5" xfId="41988"/>
    <cellStyle name="Style 230 7 2 3" xfId="16325"/>
    <cellStyle name="Style 230 7 2 3 2" xfId="18093"/>
    <cellStyle name="Style 230 7 2 3 3" xfId="32086"/>
    <cellStyle name="Style 230 7 2 3 4" xfId="45291"/>
    <cellStyle name="Style 230 7 2 4" xfId="18097"/>
    <cellStyle name="Style 230 7 2 5" xfId="27031"/>
    <cellStyle name="Style 230 7 2 6" xfId="42681"/>
    <cellStyle name="Style 230 7 3" xfId="10901"/>
    <cellStyle name="Style 230 7 3 2" xfId="24625"/>
    <cellStyle name="Style 230 7 3 3" xfId="18091"/>
    <cellStyle name="Style 230 7 3 4" xfId="36923"/>
    <cellStyle name="Style 230 7 3 5" xfId="44327"/>
    <cellStyle name="Style 230 7 4" xfId="12256"/>
    <cellStyle name="Style 230 7 4 2" xfId="24626"/>
    <cellStyle name="Style 230 7 4 3" xfId="18090"/>
    <cellStyle name="Style 230 7 4 4" xfId="38013"/>
    <cellStyle name="Style 230 7 4 5" xfId="45562"/>
    <cellStyle name="Style 230 7 5" xfId="15088"/>
    <cellStyle name="Style 230 7 5 2" xfId="18089"/>
    <cellStyle name="Style 230 7 5 3" xfId="32644"/>
    <cellStyle name="Style 230 7 5 4" xfId="42822"/>
    <cellStyle name="Style 230 7 6" xfId="18098"/>
    <cellStyle name="Style 230 7 7" xfId="32381"/>
    <cellStyle name="Style 230 7 8" xfId="45670"/>
    <cellStyle name="Style 230 8" xfId="7083"/>
    <cellStyle name="Style 230 8 2" xfId="9424"/>
    <cellStyle name="Style 230 8 2 2" xfId="13679"/>
    <cellStyle name="Style 230 8 2 2 2" xfId="24629"/>
    <cellStyle name="Style 230 8 2 2 3" xfId="18083"/>
    <cellStyle name="Style 230 8 2 2 4" xfId="34077"/>
    <cellStyle name="Style 230 8 2 2 5" xfId="47413"/>
    <cellStyle name="Style 230 8 2 3" xfId="16416"/>
    <cellStyle name="Style 230 8 2 3 2" xfId="18082"/>
    <cellStyle name="Style 230 8 2 3 3" xfId="22770"/>
    <cellStyle name="Style 230 8 2 3 4" xfId="42085"/>
    <cellStyle name="Style 230 8 2 4" xfId="18084"/>
    <cellStyle name="Style 230 8 2 5" xfId="27096"/>
    <cellStyle name="Style 230 8 2 6" xfId="45185"/>
    <cellStyle name="Style 230 8 3" xfId="10999"/>
    <cellStyle name="Style 230 8 3 2" xfId="24630"/>
    <cellStyle name="Style 230 8 3 3" xfId="18081"/>
    <cellStyle name="Style 230 8 3 4" xfId="37828"/>
    <cellStyle name="Style 230 8 3 5" xfId="48092"/>
    <cellStyle name="Style 230 8 4" xfId="12354"/>
    <cellStyle name="Style 230 8 4 2" xfId="24631"/>
    <cellStyle name="Style 230 8 4 3" xfId="18080"/>
    <cellStyle name="Style 230 8 4 4" xfId="35186"/>
    <cellStyle name="Style 230 8 4 5" xfId="40435"/>
    <cellStyle name="Style 230 8 5" xfId="15186"/>
    <cellStyle name="Style 230 8 5 2" xfId="18079"/>
    <cellStyle name="Style 230 8 5 3" xfId="38494"/>
    <cellStyle name="Style 230 8 5 4" xfId="45270"/>
    <cellStyle name="Style 230 8 6" xfId="18086"/>
    <cellStyle name="Style 230 8 7" xfId="24936"/>
    <cellStyle name="Style 230 8 8" xfId="39520"/>
    <cellStyle name="Style 230 9" xfId="8217"/>
    <cellStyle name="Style 230 9 2" xfId="9655"/>
    <cellStyle name="Style 230 9 2 2" xfId="13892"/>
    <cellStyle name="Style 230 9 2 2 2" xfId="24632"/>
    <cellStyle name="Style 230 9 2 2 3" xfId="18076"/>
    <cellStyle name="Style 230 9 2 2 4" xfId="36811"/>
    <cellStyle name="Style 230 9 2 2 5" xfId="45228"/>
    <cellStyle name="Style 230 9 2 3" xfId="16629"/>
    <cellStyle name="Style 230 9 2 3 2" xfId="18075"/>
    <cellStyle name="Style 230 9 2 3 3" xfId="21994"/>
    <cellStyle name="Style 230 9 2 3 4" xfId="40935"/>
    <cellStyle name="Style 230 9 2 4" xfId="18077"/>
    <cellStyle name="Style 230 9 2 5" xfId="27657"/>
    <cellStyle name="Style 230 9 2 6" xfId="48294"/>
    <cellStyle name="Style 230 9 3" xfId="11212"/>
    <cellStyle name="Style 230 9 3 2" xfId="24633"/>
    <cellStyle name="Style 230 9 3 3" xfId="18074"/>
    <cellStyle name="Style 230 9 3 4" xfId="35453"/>
    <cellStyle name="Style 230 9 3 5" xfId="45798"/>
    <cellStyle name="Style 230 9 4" xfId="12567"/>
    <cellStyle name="Style 230 9 4 2" xfId="24634"/>
    <cellStyle name="Style 230 9 4 3" xfId="18073"/>
    <cellStyle name="Style 230 9 4 4" xfId="37571"/>
    <cellStyle name="Style 230 9 4 5" xfId="45066"/>
    <cellStyle name="Style 230 9 5" xfId="15399"/>
    <cellStyle name="Style 230 9 5 2" xfId="18072"/>
    <cellStyle name="Style 230 9 5 3" xfId="33946"/>
    <cellStyle name="Style 230 9 5 4" xfId="43932"/>
    <cellStyle name="Style 230 9 6" xfId="18078"/>
    <cellStyle name="Style 230 9 7" xfId="22230"/>
    <cellStyle name="Style 230 9 8" xfId="40161"/>
    <cellStyle name="Style 231" xfId="79"/>
    <cellStyle name="Style 231 10" xfId="8284"/>
    <cellStyle name="Style 231 10 2" xfId="9722"/>
    <cellStyle name="Style 231 10 2 2" xfId="13959"/>
    <cellStyle name="Style 231 10 2 2 2" xfId="24637"/>
    <cellStyle name="Style 231 10 2 2 3" xfId="18066"/>
    <cellStyle name="Style 231 10 2 2 4" xfId="37322"/>
    <cellStyle name="Style 231 10 2 2 5" xfId="41670"/>
    <cellStyle name="Style 231 10 2 3" xfId="16696"/>
    <cellStyle name="Style 231 10 2 3 2" xfId="18065"/>
    <cellStyle name="Style 231 10 2 3 3" xfId="22869"/>
    <cellStyle name="Style 231 10 2 3 4" xfId="43722"/>
    <cellStyle name="Style 231 10 2 4" xfId="18067"/>
    <cellStyle name="Style 231 10 2 5" xfId="37764"/>
    <cellStyle name="Style 231 10 2 6" xfId="44996"/>
    <cellStyle name="Style 231 10 3" xfId="11279"/>
    <cellStyle name="Style 231 10 3 2" xfId="24639"/>
    <cellStyle name="Style 231 10 3 3" xfId="18062"/>
    <cellStyle name="Style 231 10 3 4" xfId="34441"/>
    <cellStyle name="Style 231 10 3 5" xfId="43672"/>
    <cellStyle name="Style 231 10 4" xfId="12634"/>
    <cellStyle name="Style 231 10 4 2" xfId="24640"/>
    <cellStyle name="Style 231 10 4 3" xfId="18060"/>
    <cellStyle name="Style 231 10 4 4" xfId="37863"/>
    <cellStyle name="Style 231 10 4 5" xfId="43732"/>
    <cellStyle name="Style 231 10 5" xfId="15466"/>
    <cellStyle name="Style 231 10 5 2" xfId="18059"/>
    <cellStyle name="Style 231 10 5 3" xfId="36839"/>
    <cellStyle name="Style 231 10 5 4" xfId="45418"/>
    <cellStyle name="Style 231 10 6" xfId="18069"/>
    <cellStyle name="Style 231 10 7" xfId="21883"/>
    <cellStyle name="Style 231 10 8" xfId="39268"/>
    <cellStyle name="Style 231 11" xfId="8386"/>
    <cellStyle name="Style 231 11 2" xfId="9824"/>
    <cellStyle name="Style 231 11 2 2" xfId="14061"/>
    <cellStyle name="Style 231 11 2 2 2" xfId="24642"/>
    <cellStyle name="Style 231 11 2 2 3" xfId="18054"/>
    <cellStyle name="Style 231 11 2 2 4" xfId="36310"/>
    <cellStyle name="Style 231 11 2 2 5" xfId="45534"/>
    <cellStyle name="Style 231 11 2 3" xfId="16798"/>
    <cellStyle name="Style 231 11 2 3 2" xfId="18052"/>
    <cellStyle name="Style 231 11 2 3 3" xfId="25221"/>
    <cellStyle name="Style 231 11 2 3 4" xfId="39745"/>
    <cellStyle name="Style 231 11 2 4" xfId="18057"/>
    <cellStyle name="Style 231 11 2 5" xfId="32698"/>
    <cellStyle name="Style 231 11 2 6" xfId="47809"/>
    <cellStyle name="Style 231 11 3" xfId="11381"/>
    <cellStyle name="Style 231 11 3 2" xfId="24643"/>
    <cellStyle name="Style 231 11 3 3" xfId="18051"/>
    <cellStyle name="Style 231 11 3 4" xfId="37023"/>
    <cellStyle name="Style 231 11 3 5" xfId="47727"/>
    <cellStyle name="Style 231 11 4" xfId="12736"/>
    <cellStyle name="Style 231 11 4 2" xfId="24644"/>
    <cellStyle name="Style 231 11 4 3" xfId="18050"/>
    <cellStyle name="Style 231 11 4 4" xfId="33734"/>
    <cellStyle name="Style 231 11 4 5" xfId="47331"/>
    <cellStyle name="Style 231 11 5" xfId="15568"/>
    <cellStyle name="Style 231 11 5 2" xfId="18049"/>
    <cellStyle name="Style 231 11 5 3" xfId="35957"/>
    <cellStyle name="Style 231 11 5 4" xfId="45428"/>
    <cellStyle name="Style 231 11 6" xfId="18058"/>
    <cellStyle name="Style 231 11 7" xfId="27137"/>
    <cellStyle name="Style 231 11 8" xfId="40681"/>
    <cellStyle name="Style 231 12" xfId="8443"/>
    <cellStyle name="Style 231 12 2" xfId="9879"/>
    <cellStyle name="Style 231 12 2 2" xfId="14116"/>
    <cellStyle name="Style 231 12 2 2 2" xfId="24645"/>
    <cellStyle name="Style 231 12 2 2 3" xfId="18043"/>
    <cellStyle name="Style 231 12 2 2 4" xfId="33587"/>
    <cellStyle name="Style 231 12 2 2 5" xfId="40838"/>
    <cellStyle name="Style 231 12 2 3" xfId="16853"/>
    <cellStyle name="Style 231 12 2 3 2" xfId="18042"/>
    <cellStyle name="Style 231 12 2 3 3" xfId="23453"/>
    <cellStyle name="Style 231 12 2 3 4" xfId="39304"/>
    <cellStyle name="Style 231 12 2 4" xfId="18045"/>
    <cellStyle name="Style 231 12 2 5" xfId="33628"/>
    <cellStyle name="Style 231 12 2 6" xfId="44998"/>
    <cellStyle name="Style 231 12 3" xfId="11436"/>
    <cellStyle name="Style 231 12 3 2" xfId="24646"/>
    <cellStyle name="Style 231 12 3 3" xfId="18041"/>
    <cellStyle name="Style 231 12 3 4" xfId="37304"/>
    <cellStyle name="Style 231 12 3 5" xfId="46707"/>
    <cellStyle name="Style 231 12 4" xfId="12791"/>
    <cellStyle name="Style 231 12 4 2" xfId="24647"/>
    <cellStyle name="Style 231 12 4 3" xfId="18040"/>
    <cellStyle name="Style 231 12 4 4" xfId="32843"/>
    <cellStyle name="Style 231 12 4 5" xfId="47720"/>
    <cellStyle name="Style 231 12 5" xfId="15623"/>
    <cellStyle name="Style 231 12 5 2" xfId="18039"/>
    <cellStyle name="Style 231 12 5 3" xfId="38850"/>
    <cellStyle name="Style 231 12 5 4" xfId="48188"/>
    <cellStyle name="Style 231 12 6" xfId="18048"/>
    <cellStyle name="Style 231 12 7" xfId="26112"/>
    <cellStyle name="Style 231 12 8" xfId="47612"/>
    <cellStyle name="Style 231 13" xfId="8503"/>
    <cellStyle name="Style 231 13 2" xfId="9939"/>
    <cellStyle name="Style 231 13 2 2" xfId="14176"/>
    <cellStyle name="Style 231 13 2 2 2" xfId="24648"/>
    <cellStyle name="Style 231 13 2 2 3" xfId="18033"/>
    <cellStyle name="Style 231 13 2 2 4" xfId="36644"/>
    <cellStyle name="Style 231 13 2 2 5" xfId="47778"/>
    <cellStyle name="Style 231 13 2 3" xfId="16913"/>
    <cellStyle name="Style 231 13 2 3 2" xfId="18032"/>
    <cellStyle name="Style 231 13 2 3 3" xfId="32247"/>
    <cellStyle name="Style 231 13 2 3 4" xfId="38975"/>
    <cellStyle name="Style 231 13 2 4" xfId="18035"/>
    <cellStyle name="Style 231 13 2 5" xfId="36723"/>
    <cellStyle name="Style 231 13 2 6" xfId="45465"/>
    <cellStyle name="Style 231 13 3" xfId="11496"/>
    <cellStyle name="Style 231 13 3 2" xfId="24649"/>
    <cellStyle name="Style 231 13 3 3" xfId="18031"/>
    <cellStyle name="Style 231 13 3 4" xfId="38270"/>
    <cellStyle name="Style 231 13 3 5" xfId="45589"/>
    <cellStyle name="Style 231 13 4" xfId="12851"/>
    <cellStyle name="Style 231 13 4 2" xfId="24650"/>
    <cellStyle name="Style 231 13 4 3" xfId="18030"/>
    <cellStyle name="Style 231 13 4 4" xfId="35870"/>
    <cellStyle name="Style 231 13 4 5" xfId="43037"/>
    <cellStyle name="Style 231 13 5" xfId="15683"/>
    <cellStyle name="Style 231 13 5 2" xfId="18029"/>
    <cellStyle name="Style 231 13 5 3" xfId="25377"/>
    <cellStyle name="Style 231 13 5 4" xfId="43658"/>
    <cellStyle name="Style 231 13 6" xfId="18038"/>
    <cellStyle name="Style 231 13 7" xfId="32222"/>
    <cellStyle name="Style 231 13 8" xfId="47372"/>
    <cellStyle name="Style 231 14" xfId="8635"/>
    <cellStyle name="Style 231 14 2" xfId="10071"/>
    <cellStyle name="Style 231 14 2 2" xfId="14308"/>
    <cellStyle name="Style 231 14 2 2 2" xfId="24651"/>
    <cellStyle name="Style 231 14 2 2 3" xfId="18023"/>
    <cellStyle name="Style 231 14 2 2 4" xfId="33144"/>
    <cellStyle name="Style 231 14 2 2 5" xfId="42333"/>
    <cellStyle name="Style 231 14 2 3" xfId="17045"/>
    <cellStyle name="Style 231 14 2 3 2" xfId="18022"/>
    <cellStyle name="Style 231 14 2 3 3" xfId="37149"/>
    <cellStyle name="Style 231 14 2 3 4" xfId="42998"/>
    <cellStyle name="Style 231 14 2 4" xfId="18024"/>
    <cellStyle name="Style 231 14 2 5" xfId="33715"/>
    <cellStyle name="Style 231 14 2 6" xfId="42351"/>
    <cellStyle name="Style 231 14 3" xfId="11628"/>
    <cellStyle name="Style 231 14 3 2" xfId="24652"/>
    <cellStyle name="Style 231 14 3 3" xfId="18021"/>
    <cellStyle name="Style 231 14 3 4" xfId="35793"/>
    <cellStyle name="Style 231 14 3 5" xfId="48236"/>
    <cellStyle name="Style 231 14 4" xfId="12983"/>
    <cellStyle name="Style 231 14 4 2" xfId="24653"/>
    <cellStyle name="Style 231 14 4 3" xfId="18020"/>
    <cellStyle name="Style 231 14 4 4" xfId="33217"/>
    <cellStyle name="Style 231 14 4 5" xfId="45234"/>
    <cellStyle name="Style 231 14 5" xfId="15815"/>
    <cellStyle name="Style 231 14 5 2" xfId="18016"/>
    <cellStyle name="Style 231 14 5 3" xfId="38861"/>
    <cellStyle name="Style 231 14 5 4" xfId="41626"/>
    <cellStyle name="Style 231 14 6" xfId="18026"/>
    <cellStyle name="Style 231 14 7" xfId="33436"/>
    <cellStyle name="Style 231 14 8" xfId="46843"/>
    <cellStyle name="Style 231 15" xfId="8872"/>
    <cellStyle name="Style 231 15 2" xfId="13151"/>
    <cellStyle name="Style 231 15 2 2" xfId="24655"/>
    <cellStyle name="Style 231 15 2 3" xfId="18013"/>
    <cellStyle name="Style 231 15 2 4" xfId="36362"/>
    <cellStyle name="Style 231 15 2 5" xfId="43531"/>
    <cellStyle name="Style 231 15 3" xfId="14584"/>
    <cellStyle name="Style 231 15 3 2" xfId="24656"/>
    <cellStyle name="Style 231 15 3 3" xfId="18010"/>
    <cellStyle name="Style 231 15 3 4" xfId="37947"/>
    <cellStyle name="Style 231 15 3 5" xfId="45960"/>
    <cellStyle name="Style 231 15 4" xfId="24654"/>
    <cellStyle name="Style 231 16" xfId="10233"/>
    <cellStyle name="Style 231 16 2" xfId="14470"/>
    <cellStyle name="Style 231 16 2 2" xfId="24658"/>
    <cellStyle name="Style 231 16 2 3" xfId="18007"/>
    <cellStyle name="Style 231 16 2 4" xfId="37645"/>
    <cellStyle name="Style 231 16 2 5" xfId="44875"/>
    <cellStyle name="Style 231 16 3" xfId="17207"/>
    <cellStyle name="Style 231 16 3 2" xfId="18006"/>
    <cellStyle name="Style 231 16 3 3" xfId="35552"/>
    <cellStyle name="Style 231 16 3 4" xfId="45951"/>
    <cellStyle name="Style 231 16 4" xfId="18008"/>
    <cellStyle name="Style 231 16 5" xfId="33868"/>
    <cellStyle name="Style 231 16 6" xfId="43016"/>
    <cellStyle name="Style 231 17" xfId="10358"/>
    <cellStyle name="Style 231 17 2" xfId="24659"/>
    <cellStyle name="Style 231 17 3" xfId="18005"/>
    <cellStyle name="Style 231 17 4" xfId="34287"/>
    <cellStyle name="Style 231 17 5" xfId="47312"/>
    <cellStyle name="Style 231 18" xfId="10485"/>
    <cellStyle name="Style 231 18 2" xfId="24660"/>
    <cellStyle name="Style 231 18 3" xfId="18004"/>
    <cellStyle name="Style 231 18 4" xfId="35042"/>
    <cellStyle name="Style 231 18 5" xfId="46142"/>
    <cellStyle name="Style 231 19" xfId="11799"/>
    <cellStyle name="Style 231 19 2" xfId="24661"/>
    <cellStyle name="Style 231 19 3" xfId="18002"/>
    <cellStyle name="Style 231 19 4" xfId="33857"/>
    <cellStyle name="Style 231 19 5" xfId="48361"/>
    <cellStyle name="Style 231 2" xfId="6593"/>
    <cellStyle name="Style 231 2 2" xfId="10168"/>
    <cellStyle name="Style 231 2 2 2" xfId="11725"/>
    <cellStyle name="Style 231 2 2 2 2" xfId="24664"/>
    <cellStyle name="Style 231 2 2 2 3" xfId="17998"/>
    <cellStyle name="Style 231 2 2 2 4" xfId="38596"/>
    <cellStyle name="Style 231 2 2 2 5" xfId="43382"/>
    <cellStyle name="Style 231 2 2 3" xfId="14405"/>
    <cellStyle name="Style 231 2 2 3 2" xfId="24665"/>
    <cellStyle name="Style 231 2 2 3 3" xfId="17996"/>
    <cellStyle name="Style 231 2 2 3 4" xfId="38073"/>
    <cellStyle name="Style 231 2 2 3 5" xfId="46382"/>
    <cellStyle name="Style 231 2 2 4" xfId="17142"/>
    <cellStyle name="Style 231 2 2 4 2" xfId="17995"/>
    <cellStyle name="Style 231 2 2 4 3" xfId="33468"/>
    <cellStyle name="Style 231 2 2 4 4" xfId="42384"/>
    <cellStyle name="Style 231 2 2 5" xfId="17999"/>
    <cellStyle name="Style 231 2 2 6" xfId="32965"/>
    <cellStyle name="Style 231 2 2 7" xfId="43729"/>
    <cellStyle name="Style 231 2 3" xfId="8934"/>
    <cellStyle name="Style 231 2 3 2" xfId="13189"/>
    <cellStyle name="Style 231 2 3 2 2" xfId="24668"/>
    <cellStyle name="Style 231 2 3 2 3" xfId="17991"/>
    <cellStyle name="Style 231 2 3 2 4" xfId="32537"/>
    <cellStyle name="Style 231 2 3 2 5" xfId="41148"/>
    <cellStyle name="Style 231 2 3 3" xfId="14615"/>
    <cellStyle name="Style 231 2 3 3 2" xfId="24669"/>
    <cellStyle name="Style 231 2 3 3 3" xfId="17990"/>
    <cellStyle name="Style 231 2 3 3 4" xfId="36747"/>
    <cellStyle name="Style 231 2 3 3 5" xfId="44502"/>
    <cellStyle name="Style 231 2 3 4" xfId="24667"/>
    <cellStyle name="Style 231 2 4" xfId="10509"/>
    <cellStyle name="Style 231 2 4 2" xfId="24670"/>
    <cellStyle name="Style 231 2 4 3" xfId="17989"/>
    <cellStyle name="Style 231 2 4 4" xfId="27713"/>
    <cellStyle name="Style 231 2 4 5" xfId="41333"/>
    <cellStyle name="Style 231 2 5" xfId="11864"/>
    <cellStyle name="Style 231 2 5 2" xfId="24671"/>
    <cellStyle name="Style 231 2 5 3" xfId="17986"/>
    <cellStyle name="Style 231 2 5 4" xfId="38158"/>
    <cellStyle name="Style 231 2 5 5" xfId="44433"/>
    <cellStyle name="Style 231 2 6" xfId="14696"/>
    <cellStyle name="Style 231 2 6 2" xfId="17984"/>
    <cellStyle name="Style 231 2 6 3" xfId="35128"/>
    <cellStyle name="Style 231 2 6 4" xfId="45764"/>
    <cellStyle name="Style 231 2 7" xfId="31921"/>
    <cellStyle name="Style 231 2 8" xfId="40139"/>
    <cellStyle name="Style 231 3" xfId="6871"/>
    <cellStyle name="Style 231 3 2" xfId="9212"/>
    <cellStyle name="Style 231 3 2 2" xfId="13467"/>
    <cellStyle name="Style 231 3 2 2 2" xfId="24673"/>
    <cellStyle name="Style 231 3 2 2 3" xfId="17979"/>
    <cellStyle name="Style 231 3 2 2 4" xfId="33814"/>
    <cellStyle name="Style 231 3 2 2 5" xfId="45846"/>
    <cellStyle name="Style 231 3 2 3" xfId="16223"/>
    <cellStyle name="Style 231 3 2 3 2" xfId="17977"/>
    <cellStyle name="Style 231 3 2 3 3" xfId="24949"/>
    <cellStyle name="Style 231 3 2 3 4" xfId="39245"/>
    <cellStyle name="Style 231 3 2 4" xfId="17982"/>
    <cellStyle name="Style 231 3 2 5" xfId="31892"/>
    <cellStyle name="Style 231 3 2 6" xfId="39976"/>
    <cellStyle name="Style 231 3 3" xfId="10787"/>
    <cellStyle name="Style 231 3 3 2" xfId="24674"/>
    <cellStyle name="Style 231 3 3 3" xfId="17976"/>
    <cellStyle name="Style 231 3 3 4" xfId="34393"/>
    <cellStyle name="Style 231 3 3 5" xfId="47272"/>
    <cellStyle name="Style 231 3 4" xfId="12142"/>
    <cellStyle name="Style 231 3 4 2" xfId="24675"/>
    <cellStyle name="Style 231 3 4 3" xfId="17975"/>
    <cellStyle name="Style 231 3 4 4" xfId="35262"/>
    <cellStyle name="Style 231 3 4 5" xfId="43861"/>
    <cellStyle name="Style 231 3 5" xfId="14974"/>
    <cellStyle name="Style 231 3 5 2" xfId="17972"/>
    <cellStyle name="Style 231 3 5 3" xfId="33644"/>
    <cellStyle name="Style 231 3 5 4" xfId="42944"/>
    <cellStyle name="Style 231 3 6" xfId="17983"/>
    <cellStyle name="Style 231 3 7" xfId="23108"/>
    <cellStyle name="Style 231 3 8" xfId="39177"/>
    <cellStyle name="Style 231 4" xfId="6806"/>
    <cellStyle name="Style 231 4 2" xfId="9147"/>
    <cellStyle name="Style 231 4 2 2" xfId="13402"/>
    <cellStyle name="Style 231 4 2 2 2" xfId="24676"/>
    <cellStyle name="Style 231 4 2 2 3" xfId="17968"/>
    <cellStyle name="Style 231 4 2 2 4" xfId="34269"/>
    <cellStyle name="Style 231 4 2 2 5" xfId="45813"/>
    <cellStyle name="Style 231 4 2 3" xfId="16166"/>
    <cellStyle name="Style 231 4 2 3 2" xfId="17965"/>
    <cellStyle name="Style 231 4 2 3 3" xfId="24662"/>
    <cellStyle name="Style 231 4 2 3 4" xfId="40079"/>
    <cellStyle name="Style 231 4 2 4" xfId="17969"/>
    <cellStyle name="Style 231 4 2 5" xfId="29879"/>
    <cellStyle name="Style 231 4 2 6" xfId="45647"/>
    <cellStyle name="Style 231 4 3" xfId="10722"/>
    <cellStyle name="Style 231 4 3 2" xfId="24677"/>
    <cellStyle name="Style 231 4 3 3" xfId="17963"/>
    <cellStyle name="Style 231 4 3 4" xfId="36686"/>
    <cellStyle name="Style 231 4 3 5" xfId="48151"/>
    <cellStyle name="Style 231 4 4" xfId="12077"/>
    <cellStyle name="Style 231 4 4 2" xfId="24678"/>
    <cellStyle name="Style 231 4 4 3" xfId="17962"/>
    <cellStyle name="Style 231 4 4 4" xfId="34066"/>
    <cellStyle name="Style 231 4 4 5" xfId="45104"/>
    <cellStyle name="Style 231 4 5" xfId="14909"/>
    <cellStyle name="Style 231 4 5 2" xfId="17961"/>
    <cellStyle name="Style 231 4 5 3" xfId="34394"/>
    <cellStyle name="Style 231 4 5 4" xfId="41508"/>
    <cellStyle name="Style 231 4 6" xfId="17970"/>
    <cellStyle name="Style 231 4 7" xfId="22183"/>
    <cellStyle name="Style 231 4 8" xfId="40071"/>
    <cellStyle name="Style 231 5" xfId="6906"/>
    <cellStyle name="Style 231 5 2" xfId="9247"/>
    <cellStyle name="Style 231 5 2 2" xfId="13502"/>
    <cellStyle name="Style 231 5 2 2 2" xfId="24679"/>
    <cellStyle name="Style 231 5 2 2 3" xfId="17955"/>
    <cellStyle name="Style 231 5 2 2 4" xfId="35329"/>
    <cellStyle name="Style 231 5 2 2 5" xfId="44537"/>
    <cellStyle name="Style 231 5 2 3" xfId="16253"/>
    <cellStyle name="Style 231 5 2 3 2" xfId="17954"/>
    <cellStyle name="Style 231 5 2 3 3" xfId="21826"/>
    <cellStyle name="Style 231 5 2 3 4" xfId="46275"/>
    <cellStyle name="Style 231 5 2 4" xfId="17956"/>
    <cellStyle name="Style 231 5 2 5" xfId="31851"/>
    <cellStyle name="Style 231 5 2 6" xfId="40212"/>
    <cellStyle name="Style 231 5 3" xfId="10822"/>
    <cellStyle name="Style 231 5 3 2" xfId="24680"/>
    <cellStyle name="Style 231 5 3 3" xfId="17951"/>
    <cellStyle name="Style 231 5 3 4" xfId="38039"/>
    <cellStyle name="Style 231 5 3 5" xfId="47100"/>
    <cellStyle name="Style 231 5 4" xfId="12177"/>
    <cellStyle name="Style 231 5 4 2" xfId="24681"/>
    <cellStyle name="Style 231 5 4 3" xfId="17949"/>
    <cellStyle name="Style 231 5 4 4" xfId="35126"/>
    <cellStyle name="Style 231 5 4 5" xfId="41230"/>
    <cellStyle name="Style 231 5 5" xfId="15009"/>
    <cellStyle name="Style 231 5 5 2" xfId="17948"/>
    <cellStyle name="Style 231 5 5 3" xfId="33508"/>
    <cellStyle name="Style 231 5 5 4" xfId="43644"/>
    <cellStyle name="Style 231 5 6" xfId="17958"/>
    <cellStyle name="Style 231 5 7" xfId="24763"/>
    <cellStyle name="Style 231 5 8" xfId="39970"/>
    <cellStyle name="Style 231 6" xfId="6859"/>
    <cellStyle name="Style 231 6 2" xfId="9200"/>
    <cellStyle name="Style 231 6 2 2" xfId="13455"/>
    <cellStyle name="Style 231 6 2 2 2" xfId="24682"/>
    <cellStyle name="Style 231 6 2 2 3" xfId="17942"/>
    <cellStyle name="Style 231 6 2 2 4" xfId="33610"/>
    <cellStyle name="Style 231 6 2 2 5" xfId="42284"/>
    <cellStyle name="Style 231 6 2 3" xfId="16211"/>
    <cellStyle name="Style 231 6 2 3 2" xfId="17941"/>
    <cellStyle name="Style 231 6 2 3 3" xfId="21702"/>
    <cellStyle name="Style 231 6 2 3 4" xfId="41105"/>
    <cellStyle name="Style 231 6 2 4" xfId="17944"/>
    <cellStyle name="Style 231 6 2 5" xfId="22260"/>
    <cellStyle name="Style 231 6 2 6" xfId="39213"/>
    <cellStyle name="Style 231 6 3" xfId="10775"/>
    <cellStyle name="Style 231 6 3 2" xfId="24683"/>
    <cellStyle name="Style 231 6 3 3" xfId="17940"/>
    <cellStyle name="Style 231 6 3 4" xfId="34189"/>
    <cellStyle name="Style 231 6 3 5" xfId="45186"/>
    <cellStyle name="Style 231 6 4" xfId="12130"/>
    <cellStyle name="Style 231 6 4 2" xfId="24684"/>
    <cellStyle name="Style 231 6 4 3" xfId="17937"/>
    <cellStyle name="Style 231 6 4 4" xfId="35397"/>
    <cellStyle name="Style 231 6 4 5" xfId="43137"/>
    <cellStyle name="Style 231 6 5" xfId="14962"/>
    <cellStyle name="Style 231 6 5 2" xfId="17935"/>
    <cellStyle name="Style 231 6 5 3" xfId="38692"/>
    <cellStyle name="Style 231 6 5 4" xfId="46406"/>
    <cellStyle name="Style 231 6 6" xfId="17947"/>
    <cellStyle name="Style 231 6 7" xfId="21987"/>
    <cellStyle name="Style 231 6 8" xfId="39075"/>
    <cellStyle name="Style 231 7" xfId="7061"/>
    <cellStyle name="Style 231 7 2" xfId="9402"/>
    <cellStyle name="Style 231 7 2 2" xfId="13657"/>
    <cellStyle name="Style 231 7 2 2 2" xfId="24685"/>
    <cellStyle name="Style 231 7 2 2 3" xfId="17930"/>
    <cellStyle name="Style 231 7 2 2 4" xfId="26390"/>
    <cellStyle name="Style 231 7 2 2 5" xfId="48120"/>
    <cellStyle name="Style 231 7 2 3" xfId="16394"/>
    <cellStyle name="Style 231 7 2 3 2" xfId="17928"/>
    <cellStyle name="Style 231 7 2 3 3" xfId="21855"/>
    <cellStyle name="Style 231 7 2 3 4" xfId="40924"/>
    <cellStyle name="Style 231 7 2 4" xfId="17933"/>
    <cellStyle name="Style 231 7 2 5" xfId="27480"/>
    <cellStyle name="Style 231 7 2 6" xfId="45253"/>
    <cellStyle name="Style 231 7 3" xfId="10977"/>
    <cellStyle name="Style 231 7 3 2" xfId="24686"/>
    <cellStyle name="Style 231 7 3 3" xfId="17927"/>
    <cellStyle name="Style 231 7 3 4" xfId="32491"/>
    <cellStyle name="Style 231 7 3 5" xfId="38956"/>
    <cellStyle name="Style 231 7 4" xfId="12332"/>
    <cellStyle name="Style 231 7 4 2" xfId="24687"/>
    <cellStyle name="Style 231 7 4 3" xfId="17926"/>
    <cellStyle name="Style 231 7 4 4" xfId="36702"/>
    <cellStyle name="Style 231 7 4 5" xfId="44068"/>
    <cellStyle name="Style 231 7 5" xfId="15164"/>
    <cellStyle name="Style 231 7 5 2" xfId="17923"/>
    <cellStyle name="Style 231 7 5 3" xfId="33729"/>
    <cellStyle name="Style 231 7 5 4" xfId="42646"/>
    <cellStyle name="Style 231 7 6" xfId="17934"/>
    <cellStyle name="Style 231 7 7" xfId="22338"/>
    <cellStyle name="Style 231 7 8" xfId="39664"/>
    <cellStyle name="Style 231 8" xfId="7084"/>
    <cellStyle name="Style 231 8 2" xfId="9425"/>
    <cellStyle name="Style 231 8 2 2" xfId="13680"/>
    <cellStyle name="Style 231 8 2 2 2" xfId="24688"/>
    <cellStyle name="Style 231 8 2 2 3" xfId="17919"/>
    <cellStyle name="Style 231 8 2 2 4" xfId="32496"/>
    <cellStyle name="Style 231 8 2 2 5" xfId="45926"/>
    <cellStyle name="Style 231 8 2 3" xfId="16417"/>
    <cellStyle name="Style 231 8 2 3 2" xfId="17916"/>
    <cellStyle name="Style 231 8 2 3 3" xfId="24109"/>
    <cellStyle name="Style 231 8 2 3 4" xfId="39224"/>
    <cellStyle name="Style 231 8 2 4" xfId="17920"/>
    <cellStyle name="Style 231 8 2 5" xfId="27099"/>
    <cellStyle name="Style 231 8 2 6" xfId="46423"/>
    <cellStyle name="Style 231 8 3" xfId="11000"/>
    <cellStyle name="Style 231 8 3 2" xfId="24689"/>
    <cellStyle name="Style 231 8 3 3" xfId="17914"/>
    <cellStyle name="Style 231 8 3 4" xfId="34127"/>
    <cellStyle name="Style 231 8 3 5" xfId="42239"/>
    <cellStyle name="Style 231 8 4" xfId="12355"/>
    <cellStyle name="Style 231 8 4 2" xfId="24690"/>
    <cellStyle name="Style 231 8 4 3" xfId="17913"/>
    <cellStyle name="Style 231 8 4 4" xfId="33603"/>
    <cellStyle name="Style 231 8 4 5" xfId="42435"/>
    <cellStyle name="Style 231 8 5" xfId="15187"/>
    <cellStyle name="Style 231 8 5 2" xfId="17912"/>
    <cellStyle name="Style 231 8 5 3" xfId="35366"/>
    <cellStyle name="Style 231 8 5 4" xfId="41412"/>
    <cellStyle name="Style 231 8 6" xfId="17921"/>
    <cellStyle name="Style 231 8 7" xfId="26596"/>
    <cellStyle name="Style 231 8 8" xfId="41103"/>
    <cellStyle name="Style 231 9" xfId="8216"/>
    <cellStyle name="Style 231 9 2" xfId="9654"/>
    <cellStyle name="Style 231 9 2 2" xfId="13891"/>
    <cellStyle name="Style 231 9 2 2 2" xfId="24691"/>
    <cellStyle name="Style 231 9 2 2 3" xfId="17906"/>
    <cellStyle name="Style 231 9 2 2 4" xfId="33648"/>
    <cellStyle name="Style 231 9 2 2 5" xfId="44007"/>
    <cellStyle name="Style 231 9 2 3" xfId="16628"/>
    <cellStyle name="Style 231 9 2 3 2" xfId="17905"/>
    <cellStyle name="Style 231 9 2 3 3" xfId="31926"/>
    <cellStyle name="Style 231 9 2 3 4" xfId="39091"/>
    <cellStyle name="Style 231 9 2 4" xfId="17907"/>
    <cellStyle name="Style 231 9 2 5" xfId="37697"/>
    <cellStyle name="Style 231 9 2 6" xfId="43381"/>
    <cellStyle name="Style 231 9 3" xfId="11211"/>
    <cellStyle name="Style 231 9 3 2" xfId="24692"/>
    <cellStyle name="Style 231 9 3 3" xfId="17904"/>
    <cellStyle name="Style 231 9 3 4" xfId="38432"/>
    <cellStyle name="Style 231 9 3 5" xfId="46208"/>
    <cellStyle name="Style 231 9 4" xfId="12566"/>
    <cellStyle name="Style 231 9 4 2" xfId="24693"/>
    <cellStyle name="Style 231 9 4 3" xfId="17900"/>
    <cellStyle name="Style 231 9 4 4" xfId="35973"/>
    <cellStyle name="Style 231 9 4 5" xfId="43072"/>
    <cellStyle name="Style 231 9 5" xfId="15398"/>
    <cellStyle name="Style 231 9 5 2" xfId="17897"/>
    <cellStyle name="Style 231 9 5 3" xfId="35528"/>
    <cellStyle name="Style 231 9 5 4" xfId="41717"/>
    <cellStyle name="Style 231 9 6" xfId="17909"/>
    <cellStyle name="Style 231 9 7" xfId="21613"/>
    <cellStyle name="Style 231 9 8" xfId="46197"/>
    <cellStyle name="Style 243" xfId="119"/>
    <cellStyle name="Style 243 10" xfId="8256"/>
    <cellStyle name="Style 243 10 2" xfId="9694"/>
    <cellStyle name="Style 243 10 2 2" xfId="13931"/>
    <cellStyle name="Style 243 10 2 2 2" xfId="24695"/>
    <cellStyle name="Style 243 10 2 2 3" xfId="17892"/>
    <cellStyle name="Style 243 10 2 2 4" xfId="37752"/>
    <cellStyle name="Style 243 10 2 2 5" xfId="41581"/>
    <cellStyle name="Style 243 10 2 3" xfId="16668"/>
    <cellStyle name="Style 243 10 2 3 2" xfId="17891"/>
    <cellStyle name="Style 243 10 2 3 3" xfId="22820"/>
    <cellStyle name="Style 243 10 2 3 4" xfId="39129"/>
    <cellStyle name="Style 243 10 2 4" xfId="17893"/>
    <cellStyle name="Style 243 10 2 5" xfId="36506"/>
    <cellStyle name="Style 243 10 2 6" xfId="46082"/>
    <cellStyle name="Style 243 10 3" xfId="11251"/>
    <cellStyle name="Style 243 10 3 2" xfId="24696"/>
    <cellStyle name="Style 243 10 3 3" xfId="17889"/>
    <cellStyle name="Style 243 10 3 4" xfId="34869"/>
    <cellStyle name="Style 243 10 3 5" xfId="47446"/>
    <cellStyle name="Style 243 10 4" xfId="12606"/>
    <cellStyle name="Style 243 10 4 2" xfId="24697"/>
    <cellStyle name="Style 243 10 4 3" xfId="17888"/>
    <cellStyle name="Style 243 10 4 4" xfId="36757"/>
    <cellStyle name="Style 243 10 4 5" xfId="42425"/>
    <cellStyle name="Style 243 10 5" xfId="15438"/>
    <cellStyle name="Style 243 10 5 2" xfId="17886"/>
    <cellStyle name="Style 243 10 5 3" xfId="33982"/>
    <cellStyle name="Style 243 10 5 4" xfId="47668"/>
    <cellStyle name="Style 243 10 6" xfId="17894"/>
    <cellStyle name="Style 243 10 7" xfId="21849"/>
    <cellStyle name="Style 243 10 8" xfId="39843"/>
    <cellStyle name="Style 243 11" xfId="8314"/>
    <cellStyle name="Style 243 11 2" xfId="9752"/>
    <cellStyle name="Style 243 11 2 2" xfId="13989"/>
    <cellStyle name="Style 243 11 2 2 2" xfId="24698"/>
    <cellStyle name="Style 243 11 2 2 3" xfId="17882"/>
    <cellStyle name="Style 243 11 2 2 4" xfId="33304"/>
    <cellStyle name="Style 243 11 2 2 5" xfId="44269"/>
    <cellStyle name="Style 243 11 2 3" xfId="16726"/>
    <cellStyle name="Style 243 11 2 3 2" xfId="17880"/>
    <cellStyle name="Style 243 11 2 3 3" xfId="22257"/>
    <cellStyle name="Style 243 11 2 3 4" xfId="39853"/>
    <cellStyle name="Style 243 11 2 4" xfId="17883"/>
    <cellStyle name="Style 243 11 2 5" xfId="32739"/>
    <cellStyle name="Style 243 11 2 6" xfId="45364"/>
    <cellStyle name="Style 243 11 3" xfId="11309"/>
    <cellStyle name="Style 243 11 3 2" xfId="24699"/>
    <cellStyle name="Style 243 11 3 3" xfId="17879"/>
    <cellStyle name="Style 243 11 3 4" xfId="36861"/>
    <cellStyle name="Style 243 11 3 5" xfId="47957"/>
    <cellStyle name="Style 243 11 4" xfId="12664"/>
    <cellStyle name="Style 243 11 4 2" xfId="24700"/>
    <cellStyle name="Style 243 11 4 3" xfId="17876"/>
    <cellStyle name="Style 243 11 4 4" xfId="33488"/>
    <cellStyle name="Style 243 11 4 5" xfId="46854"/>
    <cellStyle name="Style 243 11 5" xfId="15496"/>
    <cellStyle name="Style 243 11 5 2" xfId="17874"/>
    <cellStyle name="Style 243 11 5 3" xfId="32701"/>
    <cellStyle name="Style 243 11 5 4" xfId="46844"/>
    <cellStyle name="Style 243 11 6" xfId="17885"/>
    <cellStyle name="Style 243 11 7" xfId="22705"/>
    <cellStyle name="Style 243 11 8" xfId="39660"/>
    <cellStyle name="Style 243 12" xfId="8662"/>
    <cellStyle name="Style 243 12 2" xfId="10098"/>
    <cellStyle name="Style 243 12 2 2" xfId="14335"/>
    <cellStyle name="Style 243 12 2 2 2" xfId="24702"/>
    <cellStyle name="Style 243 12 2 2 3" xfId="17869"/>
    <cellStyle name="Style 243 12 2 2 4" xfId="34272"/>
    <cellStyle name="Style 243 12 2 2 5" xfId="44757"/>
    <cellStyle name="Style 243 12 2 3" xfId="17072"/>
    <cellStyle name="Style 243 12 2 3 2" xfId="17867"/>
    <cellStyle name="Style 243 12 2 3 3" xfId="35569"/>
    <cellStyle name="Style 243 12 2 3 4" xfId="46869"/>
    <cellStyle name="Style 243 12 2 4" xfId="17872"/>
    <cellStyle name="Style 243 12 2 5" xfId="33274"/>
    <cellStyle name="Style 243 12 2 6" xfId="46300"/>
    <cellStyle name="Style 243 12 3" xfId="11655"/>
    <cellStyle name="Style 243 12 3 2" xfId="24703"/>
    <cellStyle name="Style 243 12 3 3" xfId="17866"/>
    <cellStyle name="Style 243 12 3 4" xfId="33536"/>
    <cellStyle name="Style 243 12 3 5" xfId="46245"/>
    <cellStyle name="Style 243 12 4" xfId="13010"/>
    <cellStyle name="Style 243 12 4 2" xfId="24704"/>
    <cellStyle name="Style 243 12 4 3" xfId="17865"/>
    <cellStyle name="Style 243 12 4 4" xfId="34341"/>
    <cellStyle name="Style 243 12 4 5" xfId="42097"/>
    <cellStyle name="Style 243 12 5" xfId="15842"/>
    <cellStyle name="Style 243 12 5 2" xfId="17862"/>
    <cellStyle name="Style 243 12 5 3" xfId="31962"/>
    <cellStyle name="Style 243 12 5 4" xfId="46265"/>
    <cellStyle name="Style 243 12 6" xfId="17873"/>
    <cellStyle name="Style 243 12 7" xfId="26301"/>
    <cellStyle name="Style 243 12 8" xfId="45849"/>
    <cellStyle name="Style 243 13" xfId="8483"/>
    <cellStyle name="Style 243 13 2" xfId="9919"/>
    <cellStyle name="Style 243 13 2 2" xfId="14156"/>
    <cellStyle name="Style 243 13 2 2 2" xfId="24707"/>
    <cellStyle name="Style 243 13 2 2 3" xfId="17858"/>
    <cellStyle name="Style 243 13 2 2 4" xfId="36462"/>
    <cellStyle name="Style 243 13 2 2 5" xfId="42263"/>
    <cellStyle name="Style 243 13 2 3" xfId="16893"/>
    <cellStyle name="Style 243 13 2 3 2" xfId="17855"/>
    <cellStyle name="Style 243 13 2 3 3" xfId="32299"/>
    <cellStyle name="Style 243 13 2 3 4" xfId="40918"/>
    <cellStyle name="Style 243 13 2 4" xfId="17859"/>
    <cellStyle name="Style 243 13 2 5" xfId="37733"/>
    <cellStyle name="Style 243 13 2 6" xfId="42414"/>
    <cellStyle name="Style 243 13 3" xfId="11476"/>
    <cellStyle name="Style 243 13 3 2" xfId="24708"/>
    <cellStyle name="Style 243 13 3 3" xfId="17853"/>
    <cellStyle name="Style 243 13 3 4" xfId="36872"/>
    <cellStyle name="Style 243 13 3 5" xfId="47107"/>
    <cellStyle name="Style 243 13 4" xfId="12831"/>
    <cellStyle name="Style 243 13 4 2" xfId="24709"/>
    <cellStyle name="Style 243 13 4 3" xfId="17852"/>
    <cellStyle name="Style 243 13 4 4" xfId="36642"/>
    <cellStyle name="Style 243 13 4 5" xfId="42112"/>
    <cellStyle name="Style 243 13 5" xfId="15663"/>
    <cellStyle name="Style 243 13 5 2" xfId="17851"/>
    <cellStyle name="Style 243 13 5 3" xfId="28033"/>
    <cellStyle name="Style 243 13 5 4" xfId="46029"/>
    <cellStyle name="Style 243 13 6" xfId="17860"/>
    <cellStyle name="Style 243 13 7" xfId="26116"/>
    <cellStyle name="Style 243 13 8" xfId="41434"/>
    <cellStyle name="Style 243 14" xfId="8565"/>
    <cellStyle name="Style 243 14 2" xfId="10001"/>
    <cellStyle name="Style 243 14 2 2" xfId="14238"/>
    <cellStyle name="Style 243 14 2 2 2" xfId="24710"/>
    <cellStyle name="Style 243 14 2 2 3" xfId="17845"/>
    <cellStyle name="Style 243 14 2 2 4" xfId="34907"/>
    <cellStyle name="Style 243 14 2 2 5" xfId="44744"/>
    <cellStyle name="Style 243 14 2 3" xfId="16975"/>
    <cellStyle name="Style 243 14 2 3 2" xfId="17844"/>
    <cellStyle name="Style 243 14 2 3 3" xfId="32919"/>
    <cellStyle name="Style 243 14 2 3 4" xfId="43754"/>
    <cellStyle name="Style 243 14 2 4" xfId="17846"/>
    <cellStyle name="Style 243 14 2 5" xfId="32997"/>
    <cellStyle name="Style 243 14 2 6" xfId="46598"/>
    <cellStyle name="Style 243 14 3" xfId="11558"/>
    <cellStyle name="Style 243 14 3 2" xfId="24711"/>
    <cellStyle name="Style 243 14 3 3" xfId="17841"/>
    <cellStyle name="Style 243 14 3 4" xfId="33683"/>
    <cellStyle name="Style 243 14 3 5" xfId="44255"/>
    <cellStyle name="Style 243 14 4" xfId="12913"/>
    <cellStyle name="Style 243 14 4 2" xfId="24712"/>
    <cellStyle name="Style 243 14 4 3" xfId="17839"/>
    <cellStyle name="Style 243 14 4 4" xfId="35087"/>
    <cellStyle name="Style 243 14 4 5" xfId="47676"/>
    <cellStyle name="Style 243 14 5" xfId="15745"/>
    <cellStyle name="Style 243 14 5 2" xfId="17838"/>
    <cellStyle name="Style 243 14 5 3" xfId="35587"/>
    <cellStyle name="Style 243 14 5 4" xfId="47983"/>
    <cellStyle name="Style 243 14 6" xfId="17848"/>
    <cellStyle name="Style 243 14 7" xfId="27315"/>
    <cellStyle name="Style 243 14 8" xfId="45261"/>
    <cellStyle name="Style 243 15" xfId="10303"/>
    <cellStyle name="Style 243 15 2" xfId="14540"/>
    <cellStyle name="Style 243 15 2 2" xfId="24713"/>
    <cellStyle name="Style 243 15 2 3" xfId="17834"/>
    <cellStyle name="Style 243 15 2 4" xfId="37336"/>
    <cellStyle name="Style 243 15 2 5" xfId="43300"/>
    <cellStyle name="Style 243 15 3" xfId="17277"/>
    <cellStyle name="Style 243 15 3 2" xfId="17832"/>
    <cellStyle name="Style 243 15 3 3" xfId="32183"/>
    <cellStyle name="Style 243 15 3 4" xfId="47650"/>
    <cellStyle name="Style 243 15 4" xfId="17837"/>
    <cellStyle name="Style 243 15 5" xfId="35195"/>
    <cellStyle name="Style 243 15 6" xfId="45351"/>
    <cellStyle name="Style 243 16" xfId="10388"/>
    <cellStyle name="Style 243 16 2" xfId="24714"/>
    <cellStyle name="Style 243 16 3" xfId="17831"/>
    <cellStyle name="Style 243 16 4" xfId="33638"/>
    <cellStyle name="Style 243 16 5" xfId="45143"/>
    <cellStyle name="Style 243 17" xfId="10435"/>
    <cellStyle name="Style 243 17 2" xfId="24715"/>
    <cellStyle name="Style 243 17 3" xfId="17830"/>
    <cellStyle name="Style 243 17 4" xfId="35356"/>
    <cellStyle name="Style 243 17 5" xfId="43827"/>
    <cellStyle name="Style 243 18" xfId="11828"/>
    <cellStyle name="Style 243 18 2" xfId="24716"/>
    <cellStyle name="Style 243 18 3" xfId="17829"/>
    <cellStyle name="Style 243 18 4" xfId="34056"/>
    <cellStyle name="Style 243 18 5" xfId="47387"/>
    <cellStyle name="Style 243 2" xfId="6979"/>
    <cellStyle name="Style 243 2 2" xfId="10216"/>
    <cellStyle name="Style 243 2 2 2" xfId="11773"/>
    <cellStyle name="Style 243 2 2 2 2" xfId="24717"/>
    <cellStyle name="Style 243 2 2 2 3" xfId="17823"/>
    <cellStyle name="Style 243 2 2 2 4" xfId="38528"/>
    <cellStyle name="Style 243 2 2 2 5" xfId="48287"/>
    <cellStyle name="Style 243 2 2 3" xfId="14453"/>
    <cellStyle name="Style 243 2 2 3 2" xfId="24718"/>
    <cellStyle name="Style 243 2 2 3 3" xfId="17822"/>
    <cellStyle name="Style 243 2 2 3 4" xfId="34100"/>
    <cellStyle name="Style 243 2 2 3 5" xfId="47906"/>
    <cellStyle name="Style 243 2 2 4" xfId="17190"/>
    <cellStyle name="Style 243 2 2 4 2" xfId="17821"/>
    <cellStyle name="Style 243 2 2 4 3" xfId="32174"/>
    <cellStyle name="Style 243 2 2 4 4" xfId="41270"/>
    <cellStyle name="Style 243 2 2 5" xfId="17825"/>
    <cellStyle name="Style 243 2 2 6" xfId="32893"/>
    <cellStyle name="Style 243 2 2 7" xfId="42695"/>
    <cellStyle name="Style 243 2 3" xfId="9320"/>
    <cellStyle name="Style 243 2 3 2" xfId="13575"/>
    <cellStyle name="Style 243 2 3 2 2" xfId="24720"/>
    <cellStyle name="Style 243 2 3 2 3" xfId="17816"/>
    <cellStyle name="Style 243 2 3 2 4" xfId="36663"/>
    <cellStyle name="Style 243 2 3 2 5" xfId="42306"/>
    <cellStyle name="Style 243 2 3 3" xfId="14663"/>
    <cellStyle name="Style 243 2 3 3 2" xfId="24721"/>
    <cellStyle name="Style 243 2 3 3 3" xfId="17815"/>
    <cellStyle name="Style 243 2 3 3 4" xfId="36844"/>
    <cellStyle name="Style 243 2 3 3 5" xfId="40521"/>
    <cellStyle name="Style 243 2 3 4" xfId="24719"/>
    <cellStyle name="Style 243 2 4" xfId="10895"/>
    <cellStyle name="Style 243 2 4 2" xfId="24722"/>
    <cellStyle name="Style 243 2 4 3" xfId="17814"/>
    <cellStyle name="Style 243 2 4 4" xfId="35610"/>
    <cellStyle name="Style 243 2 4 5" xfId="41656"/>
    <cellStyle name="Style 243 2 5" xfId="12250"/>
    <cellStyle name="Style 243 2 5 2" xfId="24723"/>
    <cellStyle name="Style 243 2 5 3" xfId="17811"/>
    <cellStyle name="Style 243 2 5 4" xfId="35355"/>
    <cellStyle name="Style 243 2 5 5" xfId="48208"/>
    <cellStyle name="Style 243 2 6" xfId="15082"/>
    <cellStyle name="Style 243 2 6 2" xfId="17809"/>
    <cellStyle name="Style 243 2 6 3" xfId="36849"/>
    <cellStyle name="Style 243 2 6 4" xfId="44227"/>
    <cellStyle name="Style 243 2 7" xfId="21920"/>
    <cellStyle name="Style 243 2 8" xfId="39619"/>
    <cellStyle name="Style 243 3" xfId="6833"/>
    <cellStyle name="Style 243 3 2" xfId="9174"/>
    <cellStyle name="Style 243 3 2 2" xfId="13429"/>
    <cellStyle name="Style 243 3 2 2 2" xfId="24724"/>
    <cellStyle name="Style 243 3 2 2 3" xfId="17804"/>
    <cellStyle name="Style 243 3 2 2 4" xfId="37503"/>
    <cellStyle name="Style 243 3 2 2 5" xfId="47533"/>
    <cellStyle name="Style 243 3 2 3" xfId="16189"/>
    <cellStyle name="Style 243 3 2 3 2" xfId="17802"/>
    <cellStyle name="Style 243 3 2 3 3" xfId="28920"/>
    <cellStyle name="Style 243 3 2 3 4" xfId="40270"/>
    <cellStyle name="Style 243 3 2 4" xfId="17807"/>
    <cellStyle name="Style 243 3 2 5" xfId="21766"/>
    <cellStyle name="Style 243 3 2 6" xfId="41041"/>
    <cellStyle name="Style 243 3 3" xfId="10749"/>
    <cellStyle name="Style 243 3 3 2" xfId="24725"/>
    <cellStyle name="Style 243 3 3 3" xfId="17801"/>
    <cellStyle name="Style 243 3 3 4" xfId="36238"/>
    <cellStyle name="Style 243 3 3 5" xfId="41336"/>
    <cellStyle name="Style 243 3 4" xfId="12104"/>
    <cellStyle name="Style 243 3 4 2" xfId="24726"/>
    <cellStyle name="Style 243 3 4 3" xfId="17800"/>
    <cellStyle name="Style 243 3 4 4" xfId="37311"/>
    <cellStyle name="Style 243 3 4 5" xfId="48277"/>
    <cellStyle name="Style 243 3 5" xfId="14936"/>
    <cellStyle name="Style 243 3 5 2" xfId="17799"/>
    <cellStyle name="Style 243 3 5 3" xfId="38280"/>
    <cellStyle name="Style 243 3 5 4" xfId="45769"/>
    <cellStyle name="Style 243 3 6" xfId="17808"/>
    <cellStyle name="Style 243 3 7" xfId="21580"/>
    <cellStyle name="Style 243 3 8" xfId="40906"/>
    <cellStyle name="Style 243 4" xfId="6944"/>
    <cellStyle name="Style 243 4 2" xfId="9285"/>
    <cellStyle name="Style 243 4 2 2" xfId="13540"/>
    <cellStyle name="Style 243 4 2 2 2" xfId="24727"/>
    <cellStyle name="Style 243 4 2 2 3" xfId="17793"/>
    <cellStyle name="Style 243 4 2 2 4" xfId="36799"/>
    <cellStyle name="Style 243 4 2 2 5" xfId="42801"/>
    <cellStyle name="Style 243 4 2 3" xfId="16287"/>
    <cellStyle name="Style 243 4 2 3 2" xfId="17792"/>
    <cellStyle name="Style 243 4 2 3 3" xfId="37188"/>
    <cellStyle name="Style 243 4 2 3 4" xfId="45645"/>
    <cellStyle name="Style 243 4 2 4" xfId="17794"/>
    <cellStyle name="Style 243 4 2 5" xfId="26991"/>
    <cellStyle name="Style 243 4 2 6" xfId="40946"/>
    <cellStyle name="Style 243 4 3" xfId="10860"/>
    <cellStyle name="Style 243 4 3 2" xfId="24728"/>
    <cellStyle name="Style 243 4 3 3" xfId="17789"/>
    <cellStyle name="Style 243 4 3 4" xfId="35745"/>
    <cellStyle name="Style 243 4 3 5" xfId="44386"/>
    <cellStyle name="Style 243 4 4" xfId="12215"/>
    <cellStyle name="Style 243 4 4 2" xfId="24729"/>
    <cellStyle name="Style 243 4 4 3" xfId="17787"/>
    <cellStyle name="Style 243 4 4 4" xfId="33841"/>
    <cellStyle name="Style 243 4 4 5" xfId="42544"/>
    <cellStyle name="Style 243 4 5" xfId="15047"/>
    <cellStyle name="Style 243 4 5 2" xfId="17786"/>
    <cellStyle name="Style 243 4 5 3" xfId="37053"/>
    <cellStyle name="Style 243 4 5 4" xfId="44140"/>
    <cellStyle name="Style 243 4 6" xfId="17796"/>
    <cellStyle name="Style 243 4 7" xfId="22608"/>
    <cellStyle name="Style 243 4 8" xfId="39156"/>
    <cellStyle name="Style 243 5" xfId="6792"/>
    <cellStyle name="Style 243 5 2" xfId="9133"/>
    <cellStyle name="Style 243 5 2 2" xfId="13388"/>
    <cellStyle name="Style 243 5 2 2 2" xfId="24730"/>
    <cellStyle name="Style 243 5 2 2 3" xfId="17780"/>
    <cellStyle name="Style 243 5 2 2 4" xfId="36508"/>
    <cellStyle name="Style 243 5 2 2 5" xfId="45241"/>
    <cellStyle name="Style 243 5 2 3" xfId="16157"/>
    <cellStyle name="Style 243 5 2 3 2" xfId="17779"/>
    <cellStyle name="Style 243 5 2 3 3" xfId="24523"/>
    <cellStyle name="Style 243 5 2 3 4" xfId="40148"/>
    <cellStyle name="Style 243 5 2 4" xfId="17782"/>
    <cellStyle name="Style 243 5 2 5" xfId="26957"/>
    <cellStyle name="Style 243 5 2 6" xfId="44306"/>
    <cellStyle name="Style 243 5 3" xfId="10708"/>
    <cellStyle name="Style 243 5 3 2" xfId="24731"/>
    <cellStyle name="Style 243 5 3 3" xfId="17778"/>
    <cellStyle name="Style 243 5 3 4" xfId="38628"/>
    <cellStyle name="Style 243 5 3 5" xfId="41273"/>
    <cellStyle name="Style 243 5 4" xfId="12063"/>
    <cellStyle name="Style 243 5 4 2" xfId="24732"/>
    <cellStyle name="Style 243 5 4 3" xfId="17775"/>
    <cellStyle name="Style 243 5 4 4" xfId="33209"/>
    <cellStyle name="Style 243 5 4 5" xfId="41781"/>
    <cellStyle name="Style 243 5 5" xfId="14895"/>
    <cellStyle name="Style 243 5 5 2" xfId="17773"/>
    <cellStyle name="Style 243 5 5 3" xfId="36293"/>
    <cellStyle name="Style 243 5 5 4" xfId="46189"/>
    <cellStyle name="Style 243 5 6" xfId="17785"/>
    <cellStyle name="Style 243 5 7" xfId="23072"/>
    <cellStyle name="Style 243 5 8" xfId="39202"/>
    <cellStyle name="Style 243 6" xfId="6955"/>
    <cellStyle name="Style 243 6 2" xfId="9296"/>
    <cellStyle name="Style 243 6 2 2" xfId="13551"/>
    <cellStyle name="Style 243 6 2 2 2" xfId="24735"/>
    <cellStyle name="Style 243 6 2 2 3" xfId="17768"/>
    <cellStyle name="Style 243 6 2 2 4" xfId="33840"/>
    <cellStyle name="Style 243 6 2 2 5" xfId="41446"/>
    <cellStyle name="Style 243 6 2 3" xfId="16298"/>
    <cellStyle name="Style 243 6 2 3 2" xfId="17766"/>
    <cellStyle name="Style 243 6 2 3 3" xfId="32065"/>
    <cellStyle name="Style 243 6 2 3 4" xfId="46903"/>
    <cellStyle name="Style 243 6 2 4" xfId="17771"/>
    <cellStyle name="Style 243 6 2 5" xfId="21782"/>
    <cellStyle name="Style 243 6 2 6" xfId="41051"/>
    <cellStyle name="Style 243 6 3" xfId="10871"/>
    <cellStyle name="Style 243 6 3 2" xfId="24736"/>
    <cellStyle name="Style 243 6 3 3" xfId="17765"/>
    <cellStyle name="Style 243 6 3 4" xfId="32785"/>
    <cellStyle name="Style 243 6 3 5" xfId="43294"/>
    <cellStyle name="Style 243 6 4" xfId="12226"/>
    <cellStyle name="Style 243 6 4 2" xfId="24737"/>
    <cellStyle name="Style 243 6 4 3" xfId="17764"/>
    <cellStyle name="Style 243 6 4 4" xfId="35288"/>
    <cellStyle name="Style 243 6 4 5" xfId="46747"/>
    <cellStyle name="Style 243 6 5" xfId="15058"/>
    <cellStyle name="Style 243 6 5 2" xfId="17763"/>
    <cellStyle name="Style 243 6 5 3" xfId="36781"/>
    <cellStyle name="Style 243 6 5 4" xfId="48157"/>
    <cellStyle name="Style 243 6 6" xfId="17772"/>
    <cellStyle name="Style 243 6 7" xfId="25408"/>
    <cellStyle name="Style 243 6 8" xfId="40080"/>
    <cellStyle name="Style 243 7" xfId="7050"/>
    <cellStyle name="Style 243 7 2" xfId="9391"/>
    <cellStyle name="Style 243 7 2 2" xfId="13646"/>
    <cellStyle name="Style 243 7 2 2 2" xfId="24739"/>
    <cellStyle name="Style 243 7 2 2 3" xfId="17757"/>
    <cellStyle name="Style 243 7 2 2 4" xfId="36838"/>
    <cellStyle name="Style 243 7 2 2 5" xfId="41964"/>
    <cellStyle name="Style 243 7 2 3" xfId="16383"/>
    <cellStyle name="Style 243 7 2 3 2" xfId="17756"/>
    <cellStyle name="Style 243 7 2 3 3" xfId="19159"/>
    <cellStyle name="Style 243 7 2 3 4" xfId="39440"/>
    <cellStyle name="Style 243 7 2 4" xfId="17758"/>
    <cellStyle name="Style 243 7 2 5" xfId="35581"/>
    <cellStyle name="Style 243 7 2 6" xfId="47515"/>
    <cellStyle name="Style 243 7 3" xfId="10966"/>
    <cellStyle name="Style 243 7 3 2" xfId="24740"/>
    <cellStyle name="Style 243 7 3 3" xfId="17753"/>
    <cellStyle name="Style 243 7 3 4" xfId="32694"/>
    <cellStyle name="Style 243 7 3 5" xfId="46528"/>
    <cellStyle name="Style 243 7 4" xfId="12321"/>
    <cellStyle name="Style 243 7 4 2" xfId="24741"/>
    <cellStyle name="Style 243 7 4 3" xfId="17751"/>
    <cellStyle name="Style 243 7 4 4" xfId="36906"/>
    <cellStyle name="Style 243 7 4 5" xfId="44069"/>
    <cellStyle name="Style 243 7 5" xfId="15153"/>
    <cellStyle name="Style 243 7 5 2" xfId="17750"/>
    <cellStyle name="Style 243 7 5 3" xfId="37028"/>
    <cellStyle name="Style 243 7 5 4" xfId="41833"/>
    <cellStyle name="Style 243 7 6" xfId="17760"/>
    <cellStyle name="Style 243 7 7" xfId="22005"/>
    <cellStyle name="Style 243 7 8" xfId="39377"/>
    <cellStyle name="Style 243 8" xfId="7113"/>
    <cellStyle name="Style 243 8 2" xfId="9454"/>
    <cellStyle name="Style 243 8 2 2" xfId="13709"/>
    <cellStyle name="Style 243 8 2 2 2" xfId="24744"/>
    <cellStyle name="Style 243 8 2 2 3" xfId="17744"/>
    <cellStyle name="Style 243 8 2 2 4" xfId="35485"/>
    <cellStyle name="Style 243 8 2 2 5" xfId="42876"/>
    <cellStyle name="Style 243 8 2 3" xfId="16446"/>
    <cellStyle name="Style 243 8 2 3 2" xfId="17743"/>
    <cellStyle name="Style 243 8 2 3 3" xfId="22768"/>
    <cellStyle name="Style 243 8 2 3 4" xfId="42847"/>
    <cellStyle name="Style 243 8 2 4" xfId="17746"/>
    <cellStyle name="Style 243 8 2 5" xfId="27537"/>
    <cellStyle name="Style 243 8 2 6" xfId="43842"/>
    <cellStyle name="Style 243 8 3" xfId="11029"/>
    <cellStyle name="Style 243 8 3 2" xfId="24746"/>
    <cellStyle name="Style 243 8 3 3" xfId="17742"/>
    <cellStyle name="Style 243 8 3 4" xfId="35403"/>
    <cellStyle name="Style 243 8 3 5" xfId="47724"/>
    <cellStyle name="Style 243 8 4" xfId="12384"/>
    <cellStyle name="Style 243 8 4 2" xfId="24747"/>
    <cellStyle name="Style 243 8 4 3" xfId="17741"/>
    <cellStyle name="Style 243 8 4 4" xfId="37872"/>
    <cellStyle name="Style 243 8 4 5" xfId="47165"/>
    <cellStyle name="Style 243 8 5" xfId="15216"/>
    <cellStyle name="Style 243 8 5 2" xfId="17738"/>
    <cellStyle name="Style 243 8 5 3" xfId="36523"/>
    <cellStyle name="Style 243 8 5 4" xfId="47498"/>
    <cellStyle name="Style 243 8 6" xfId="17749"/>
    <cellStyle name="Style 243 8 7" xfId="21818"/>
    <cellStyle name="Style 243 8 8" xfId="39467"/>
    <cellStyle name="Style 243 9" xfId="8389"/>
    <cellStyle name="Style 243 9 2" xfId="9827"/>
    <cellStyle name="Style 243 9 2 2" xfId="14064"/>
    <cellStyle name="Style 243 9 2 2 2" xfId="24748"/>
    <cellStyle name="Style 243 9 2 2 3" xfId="17734"/>
    <cellStyle name="Style 243 9 2 2 4" xfId="32626"/>
    <cellStyle name="Style 243 9 2 2 5" xfId="42960"/>
    <cellStyle name="Style 243 9 2 3" xfId="16801"/>
    <cellStyle name="Style 243 9 2 3 2" xfId="17731"/>
    <cellStyle name="Style 243 9 2 3 3" xfId="22452"/>
    <cellStyle name="Style 243 9 2 3 4" xfId="43998"/>
    <cellStyle name="Style 243 9 2 4" xfId="17735"/>
    <cellStyle name="Style 243 9 2 5" xfId="35120"/>
    <cellStyle name="Style 243 9 2 6" xfId="42138"/>
    <cellStyle name="Style 243 9 3" xfId="11384"/>
    <cellStyle name="Style 243 9 3 2" xfId="24750"/>
    <cellStyle name="Style 243 9 3 3" xfId="17729"/>
    <cellStyle name="Style 243 9 3 4" xfId="36502"/>
    <cellStyle name="Style 243 9 3 5" xfId="46332"/>
    <cellStyle name="Style 243 9 4" xfId="12739"/>
    <cellStyle name="Style 243 9 4 2" xfId="24751"/>
    <cellStyle name="Style 243 9 4 3" xfId="17728"/>
    <cellStyle name="Style 243 9 4 4" xfId="33212"/>
    <cellStyle name="Style 243 9 4 5" xfId="43077"/>
    <cellStyle name="Style 243 9 5" xfId="15571"/>
    <cellStyle name="Style 243 9 5 2" xfId="17727"/>
    <cellStyle name="Style 243 9 5 3" xfId="35284"/>
    <cellStyle name="Style 243 9 5 4" xfId="45499"/>
    <cellStyle name="Style 243 9 6" xfId="17736"/>
    <cellStyle name="Style 243 9 7" xfId="27143"/>
    <cellStyle name="Style 243 9 8" xfId="47675"/>
    <cellStyle name="Style 246" xfId="121"/>
    <cellStyle name="Style 246 10" xfId="8266"/>
    <cellStyle name="Style 246 10 2" xfId="9704"/>
    <cellStyle name="Style 246 10 2 2" xfId="13941"/>
    <cellStyle name="Style 246 10 2 2 2" xfId="24754"/>
    <cellStyle name="Style 246 10 2 2 3" xfId="17720"/>
    <cellStyle name="Style 246 10 2 2 4" xfId="34858"/>
    <cellStyle name="Style 246 10 2 2 5" xfId="46623"/>
    <cellStyle name="Style 246 10 2 3" xfId="16678"/>
    <cellStyle name="Style 246 10 2 3 2" xfId="17717"/>
    <cellStyle name="Style 246 10 2 3 3" xfId="22253"/>
    <cellStyle name="Style 246 10 2 3 4" xfId="43880"/>
    <cellStyle name="Style 246 10 2 4" xfId="17721"/>
    <cellStyle name="Style 246 10 2 5" xfId="27680"/>
    <cellStyle name="Style 246 10 2 6" xfId="42364"/>
    <cellStyle name="Style 246 10 3" xfId="11261"/>
    <cellStyle name="Style 246 10 3 2" xfId="24756"/>
    <cellStyle name="Style 246 10 3 3" xfId="17715"/>
    <cellStyle name="Style 246 10 3 4" xfId="36767"/>
    <cellStyle name="Style 246 10 3 5" xfId="47970"/>
    <cellStyle name="Style 246 10 4" xfId="12616"/>
    <cellStyle name="Style 246 10 4 2" xfId="24757"/>
    <cellStyle name="Style 246 10 4 3" xfId="17714"/>
    <cellStyle name="Style 246 10 4 4" xfId="38563"/>
    <cellStyle name="Style 246 10 4 5" xfId="41954"/>
    <cellStyle name="Style 246 10 5" xfId="15448"/>
    <cellStyle name="Style 246 10 5 2" xfId="17713"/>
    <cellStyle name="Style 246 10 5 3" xfId="35530"/>
    <cellStyle name="Style 246 10 5 4" xfId="47431"/>
    <cellStyle name="Style 246 10 6" xfId="17722"/>
    <cellStyle name="Style 246 10 7" xfId="19916"/>
    <cellStyle name="Style 246 10 8" xfId="48235"/>
    <cellStyle name="Style 246 11" xfId="8288"/>
    <cellStyle name="Style 246 11 2" xfId="9726"/>
    <cellStyle name="Style 246 11 2 2" xfId="13963"/>
    <cellStyle name="Style 246 11 2 2 2" xfId="24760"/>
    <cellStyle name="Style 246 11 2 2 3" xfId="17707"/>
    <cellStyle name="Style 246 11 2 2 4" xfId="33894"/>
    <cellStyle name="Style 246 11 2 2 5" xfId="45330"/>
    <cellStyle name="Style 246 11 2 3" xfId="16700"/>
    <cellStyle name="Style 246 11 2 3 2" xfId="17706"/>
    <cellStyle name="Style 246 11 2 3 3" xfId="25976"/>
    <cellStyle name="Style 246 11 2 3 4" xfId="40320"/>
    <cellStyle name="Style 246 11 2 4" xfId="17708"/>
    <cellStyle name="Style 246 11 2 5" xfId="37253"/>
    <cellStyle name="Style 246 11 2 6" xfId="46897"/>
    <cellStyle name="Style 246 11 3" xfId="11283"/>
    <cellStyle name="Style 246 11 3 2" xfId="24761"/>
    <cellStyle name="Style 246 11 3 3" xfId="17703"/>
    <cellStyle name="Style 246 11 3 4" xfId="35213"/>
    <cellStyle name="Style 246 11 3 5" xfId="46425"/>
    <cellStyle name="Style 246 11 4" xfId="12638"/>
    <cellStyle name="Style 246 11 4 2" xfId="24762"/>
    <cellStyle name="Style 246 11 4 3" xfId="17701"/>
    <cellStyle name="Style 246 11 4 4" xfId="37352"/>
    <cellStyle name="Style 246 11 4 5" xfId="48158"/>
    <cellStyle name="Style 246 11 5" xfId="15470"/>
    <cellStyle name="Style 246 11 5 2" xfId="17700"/>
    <cellStyle name="Style 246 11 5 3" xfId="37916"/>
    <cellStyle name="Style 246 11 5 4" xfId="43513"/>
    <cellStyle name="Style 246 11 6" xfId="17710"/>
    <cellStyle name="Style 246 11 7" xfId="22201"/>
    <cellStyle name="Style 246 11 8" xfId="39306"/>
    <cellStyle name="Style 246 12" xfId="8490"/>
    <cellStyle name="Style 246 12 2" xfId="9926"/>
    <cellStyle name="Style 246 12 2 2" xfId="14163"/>
    <cellStyle name="Style 246 12 2 2 2" xfId="24765"/>
    <cellStyle name="Style 246 12 2 2 3" xfId="17697"/>
    <cellStyle name="Style 246 12 2 2 4" xfId="35267"/>
    <cellStyle name="Style 246 12 2 2 5" xfId="46036"/>
    <cellStyle name="Style 246 12 2 3" xfId="16900"/>
    <cellStyle name="Style 246 12 2 3 2" xfId="17696"/>
    <cellStyle name="Style 246 12 2 3 3" xfId="32317"/>
    <cellStyle name="Style 246 12 2 3 4" xfId="41136"/>
    <cellStyle name="Style 246 12 2 4" xfId="17698"/>
    <cellStyle name="Style 246 12 2 5" xfId="35347"/>
    <cellStyle name="Style 246 12 2 6" xfId="42373"/>
    <cellStyle name="Style 246 12 3" xfId="11483"/>
    <cellStyle name="Style 246 12 3 2" xfId="24766"/>
    <cellStyle name="Style 246 12 3 3" xfId="17695"/>
    <cellStyle name="Style 246 12 3 4" xfId="35829"/>
    <cellStyle name="Style 246 12 3 5" xfId="43752"/>
    <cellStyle name="Style 246 12 4" xfId="12838"/>
    <cellStyle name="Style 246 12 4 2" xfId="24767"/>
    <cellStyle name="Style 246 12 4 3" xfId="17694"/>
    <cellStyle name="Style 246 12 4 4" xfId="35600"/>
    <cellStyle name="Style 246 12 4 5" xfId="43799"/>
    <cellStyle name="Style 246 12 5" xfId="15670"/>
    <cellStyle name="Style 246 12 5 2" xfId="17693"/>
    <cellStyle name="Style 246 12 5 3" xfId="28015"/>
    <cellStyle name="Style 246 12 5 4" xfId="48447"/>
    <cellStyle name="Style 246 12 6" xfId="17699"/>
    <cellStyle name="Style 246 12 7" xfId="35016"/>
    <cellStyle name="Style 246 12 8" xfId="43740"/>
    <cellStyle name="Style 246 13" xfId="8617"/>
    <cellStyle name="Style 246 13 2" xfId="10053"/>
    <cellStyle name="Style 246 13 2 2" xfId="14290"/>
    <cellStyle name="Style 246 13 2 2 2" xfId="24769"/>
    <cellStyle name="Style 246 13 2 2 3" xfId="17690"/>
    <cellStyle name="Style 246 13 2 2 4" xfId="32530"/>
    <cellStyle name="Style 246 13 2 2 5" xfId="45704"/>
    <cellStyle name="Style 246 13 2 3" xfId="17027"/>
    <cellStyle name="Style 246 13 2 3 2" xfId="17689"/>
    <cellStyle name="Style 246 13 2 3 3" xfId="37127"/>
    <cellStyle name="Style 246 13 2 3 4" xfId="47436"/>
    <cellStyle name="Style 246 13 2 4" xfId="17691"/>
    <cellStyle name="Style 246 13 2 5" xfId="32605"/>
    <cellStyle name="Style 246 13 2 6" xfId="41388"/>
    <cellStyle name="Style 246 13 3" xfId="11610"/>
    <cellStyle name="Style 246 13 3 2" xfId="24771"/>
    <cellStyle name="Style 246 13 3 3" xfId="17688"/>
    <cellStyle name="Style 246 13 3 4" xfId="27937"/>
    <cellStyle name="Style 246 13 3 5" xfId="45749"/>
    <cellStyle name="Style 246 13 4" xfId="12965"/>
    <cellStyle name="Style 246 13 4 2" xfId="24772"/>
    <cellStyle name="Style 246 13 4 3" xfId="17687"/>
    <cellStyle name="Style 246 13 4 4" xfId="37400"/>
    <cellStyle name="Style 246 13 4 5" xfId="47627"/>
    <cellStyle name="Style 246 13 5" xfId="15797"/>
    <cellStyle name="Style 246 13 5 2" xfId="17686"/>
    <cellStyle name="Style 246 13 5 3" xfId="38713"/>
    <cellStyle name="Style 246 13 5 4" xfId="46639"/>
    <cellStyle name="Style 246 13 6" xfId="17692"/>
    <cellStyle name="Style 246 13 7" xfId="36621"/>
    <cellStyle name="Style 246 13 8" xfId="40674"/>
    <cellStyle name="Style 246 14" xfId="8540"/>
    <cellStyle name="Style 246 14 2" xfId="9976"/>
    <cellStyle name="Style 246 14 2 2" xfId="14213"/>
    <cellStyle name="Style 246 14 2 2 2" xfId="24774"/>
    <cellStyle name="Style 246 14 2 2 3" xfId="17683"/>
    <cellStyle name="Style 246 14 2 2 4" xfId="33914"/>
    <cellStyle name="Style 246 14 2 2 5" xfId="41351"/>
    <cellStyle name="Style 246 14 2 3" xfId="16950"/>
    <cellStyle name="Style 246 14 2 3 2" xfId="17682"/>
    <cellStyle name="Style 246 14 2 3 3" xfId="32142"/>
    <cellStyle name="Style 246 14 2 3 4" xfId="42545"/>
    <cellStyle name="Style 246 14 2 4" xfId="17684"/>
    <cellStyle name="Style 246 14 2 5" xfId="37021"/>
    <cellStyle name="Style 246 14 2 6" xfId="42053"/>
    <cellStyle name="Style 246 14 3" xfId="11533"/>
    <cellStyle name="Style 246 14 3 2" xfId="24775"/>
    <cellStyle name="Style 246 14 3 3" xfId="17681"/>
    <cellStyle name="Style 246 14 3 4" xfId="35198"/>
    <cellStyle name="Style 246 14 3 5" xfId="44295"/>
    <cellStyle name="Style 246 14 4" xfId="12888"/>
    <cellStyle name="Style 246 14 4 2" xfId="24776"/>
    <cellStyle name="Style 246 14 4 3" xfId="17680"/>
    <cellStyle name="Style 246 14 4 4" xfId="37369"/>
    <cellStyle name="Style 246 14 4 5" xfId="42868"/>
    <cellStyle name="Style 246 14 5" xfId="15720"/>
    <cellStyle name="Style 246 14 5 2" xfId="17679"/>
    <cellStyle name="Style 246 14 5 3" xfId="28067"/>
    <cellStyle name="Style 246 14 5 4" xfId="47852"/>
    <cellStyle name="Style 246 14 6" xfId="17685"/>
    <cellStyle name="Style 246 14 7" xfId="26156"/>
    <cellStyle name="Style 246 14 8" xfId="48451"/>
    <cellStyle name="Style 246 15" xfId="10282"/>
    <cellStyle name="Style 246 15 2" xfId="14519"/>
    <cellStyle name="Style 246 15 2 2" xfId="24778"/>
    <cellStyle name="Style 246 15 2 3" xfId="17677"/>
    <cellStyle name="Style 246 15 2 4" xfId="35393"/>
    <cellStyle name="Style 246 15 2 5" xfId="40530"/>
    <cellStyle name="Style 246 15 3" xfId="17256"/>
    <cellStyle name="Style 246 15 3 2" xfId="17676"/>
    <cellStyle name="Style 246 15 3 3" xfId="37156"/>
    <cellStyle name="Style 246 15 3 4" xfId="42665"/>
    <cellStyle name="Style 246 15 4" xfId="17678"/>
    <cellStyle name="Style 246 15 5" xfId="34644"/>
    <cellStyle name="Style 246 15 6" xfId="47518"/>
    <cellStyle name="Style 246 16" xfId="10390"/>
    <cellStyle name="Style 246 16 2" xfId="24779"/>
    <cellStyle name="Style 246 16 3" xfId="17675"/>
    <cellStyle name="Style 246 16 4" xfId="34699"/>
    <cellStyle name="Style 246 16 5" xfId="42309"/>
    <cellStyle name="Style 246 17" xfId="10472"/>
    <cellStyle name="Style 246 17 2" xfId="24780"/>
    <cellStyle name="Style 246 17 3" xfId="17674"/>
    <cellStyle name="Style 246 17 4" xfId="32226"/>
    <cellStyle name="Style 246 17 5" xfId="46589"/>
    <cellStyle name="Style 246 18" xfId="11830"/>
    <cellStyle name="Style 246 18 2" xfId="24781"/>
    <cellStyle name="Style 246 18 3" xfId="17673"/>
    <cellStyle name="Style 246 18 4" xfId="35638"/>
    <cellStyle name="Style 246 18 5" xfId="47541"/>
    <cellStyle name="Style 246 2" xfId="6672"/>
    <cellStyle name="Style 246 2 2" xfId="10177"/>
    <cellStyle name="Style 246 2 2 2" xfId="11734"/>
    <cellStyle name="Style 246 2 2 2 2" xfId="24783"/>
    <cellStyle name="Style 246 2 2 2 3" xfId="17670"/>
    <cellStyle name="Style 246 2 2 2 4" xfId="32653"/>
    <cellStyle name="Style 246 2 2 2 5" xfId="46149"/>
    <cellStyle name="Style 246 2 2 3" xfId="14414"/>
    <cellStyle name="Style 246 2 2 3 2" xfId="24784"/>
    <cellStyle name="Style 246 2 2 3 3" xfId="17669"/>
    <cellStyle name="Style 246 2 2 3 4" xfId="34758"/>
    <cellStyle name="Style 246 2 2 3 5" xfId="41990"/>
    <cellStyle name="Style 246 2 2 4" xfId="17151"/>
    <cellStyle name="Style 246 2 2 4 2" xfId="17668"/>
    <cellStyle name="Style 246 2 2 4 3" xfId="37131"/>
    <cellStyle name="Style 246 2 2 4 4" xfId="41413"/>
    <cellStyle name="Style 246 2 2 5" xfId="17671"/>
    <cellStyle name="Style 246 2 2 6" xfId="35340"/>
    <cellStyle name="Style 246 2 2 7" xfId="42294"/>
    <cellStyle name="Style 246 2 3" xfId="9013"/>
    <cellStyle name="Style 246 2 3 2" xfId="13268"/>
    <cellStyle name="Style 246 2 3 2 2" xfId="24786"/>
    <cellStyle name="Style 246 2 3 2 3" xfId="17666"/>
    <cellStyle name="Style 246 2 3 2 4" xfId="33069"/>
    <cellStyle name="Style 246 2 3 2 5" xfId="42826"/>
    <cellStyle name="Style 246 2 3 3" xfId="14624"/>
    <cellStyle name="Style 246 2 3 3 2" xfId="24787"/>
    <cellStyle name="Style 246 2 3 3 3" xfId="17665"/>
    <cellStyle name="Style 246 2 3 3 4" xfId="38349"/>
    <cellStyle name="Style 246 2 3 3 5" xfId="46762"/>
    <cellStyle name="Style 246 2 3 4" xfId="24785"/>
    <cellStyle name="Style 246 2 4" xfId="10588"/>
    <cellStyle name="Style 246 2 4 2" xfId="24788"/>
    <cellStyle name="Style 246 2 4 3" xfId="17664"/>
    <cellStyle name="Style 246 2 4 4" xfId="27813"/>
    <cellStyle name="Style 246 2 4 5" xfId="47284"/>
    <cellStyle name="Style 246 2 5" xfId="11943"/>
    <cellStyle name="Style 246 2 5 2" xfId="24789"/>
    <cellStyle name="Style 246 2 5 3" xfId="17663"/>
    <cellStyle name="Style 246 2 5 4" xfId="37055"/>
    <cellStyle name="Style 246 2 5 5" xfId="40813"/>
    <cellStyle name="Style 246 2 6" xfId="14775"/>
    <cellStyle name="Style 246 2 6 2" xfId="17662"/>
    <cellStyle name="Style 246 2 6 3" xfId="33279"/>
    <cellStyle name="Style 246 2 6 4" xfId="42923"/>
    <cellStyle name="Style 246 2 7" xfId="23107"/>
    <cellStyle name="Style 246 2 8" xfId="39968"/>
    <cellStyle name="Style 246 3" xfId="6846"/>
    <cellStyle name="Style 246 3 2" xfId="9187"/>
    <cellStyle name="Style 246 3 2 2" xfId="13442"/>
    <cellStyle name="Style 246 3 2 2 2" xfId="24791"/>
    <cellStyle name="Style 246 3 2 2 3" xfId="17659"/>
    <cellStyle name="Style 246 3 2 2 4" xfId="38550"/>
    <cellStyle name="Style 246 3 2 2 5" xfId="45151"/>
    <cellStyle name="Style 246 3 2 3" xfId="16198"/>
    <cellStyle name="Style 246 3 2 3 2" xfId="17658"/>
    <cellStyle name="Style 246 3 2 3 3" xfId="22320"/>
    <cellStyle name="Style 246 3 2 3 4" xfId="38888"/>
    <cellStyle name="Style 246 3 2 4" xfId="17660"/>
    <cellStyle name="Style 246 3 2 5" xfId="29224"/>
    <cellStyle name="Style 246 3 2 6" xfId="43468"/>
    <cellStyle name="Style 246 3 3" xfId="10762"/>
    <cellStyle name="Style 246 3 3 2" xfId="24793"/>
    <cellStyle name="Style 246 3 3 3" xfId="17657"/>
    <cellStyle name="Style 246 3 3 4" xfId="36564"/>
    <cellStyle name="Style 246 3 3 5" xfId="42448"/>
    <cellStyle name="Style 246 3 4" xfId="12117"/>
    <cellStyle name="Style 246 3 4 2" xfId="24794"/>
    <cellStyle name="Style 246 3 4 3" xfId="17656"/>
    <cellStyle name="Style 246 3 4 4" xfId="37601"/>
    <cellStyle name="Style 246 3 4 5" xfId="44516"/>
    <cellStyle name="Style 246 3 5" xfId="14949"/>
    <cellStyle name="Style 246 3 5 2" xfId="17655"/>
    <cellStyle name="Style 246 3 5 3" xfId="35191"/>
    <cellStyle name="Style 246 3 5 4" xfId="44144"/>
    <cellStyle name="Style 246 3 6" xfId="17661"/>
    <cellStyle name="Style 246 3 7" xfId="38885"/>
    <cellStyle name="Style 246 3 8" xfId="48494"/>
    <cellStyle name="Style 246 4" xfId="6766"/>
    <cellStyle name="Style 246 4 2" xfId="9107"/>
    <cellStyle name="Style 246 4 2 2" xfId="13362"/>
    <cellStyle name="Style 246 4 2 2 2" xfId="24796"/>
    <cellStyle name="Style 246 4 2 2 3" xfId="17652"/>
    <cellStyle name="Style 246 4 2 2 4" xfId="38682"/>
    <cellStyle name="Style 246 4 2 2 5" xfId="45047"/>
    <cellStyle name="Style 246 4 2 3" xfId="16134"/>
    <cellStyle name="Style 246 4 2 3 2" xfId="17651"/>
    <cellStyle name="Style 246 4 2 3 3" xfId="22245"/>
    <cellStyle name="Style 246 4 2 3 4" xfId="39185"/>
    <cellStyle name="Style 246 4 2 4" xfId="17653"/>
    <cellStyle name="Style 246 4 2 5" xfId="23649"/>
    <cellStyle name="Style 246 4 2 6" xfId="39600"/>
    <cellStyle name="Style 246 4 3" xfId="10682"/>
    <cellStyle name="Style 246 4 3 2" xfId="24797"/>
    <cellStyle name="Style 246 4 3 3" xfId="17650"/>
    <cellStyle name="Style 246 4 3 4" xfId="32888"/>
    <cellStyle name="Style 246 4 3 5" xfId="44808"/>
    <cellStyle name="Style 246 4 4" xfId="12037"/>
    <cellStyle name="Style 246 4 4 2" xfId="24798"/>
    <cellStyle name="Style 246 4 4 3" xfId="17649"/>
    <cellStyle name="Style 246 4 4 4" xfId="36826"/>
    <cellStyle name="Style 246 4 4 5" xfId="47556"/>
    <cellStyle name="Style 246 4 5" xfId="14869"/>
    <cellStyle name="Style 246 4 5 2" xfId="17648"/>
    <cellStyle name="Style 246 4 5 3" xfId="33036"/>
    <cellStyle name="Style 246 4 5 4" xfId="45814"/>
    <cellStyle name="Style 246 4 6" xfId="17654"/>
    <cellStyle name="Style 246 4 7" xfId="22182"/>
    <cellStyle name="Style 246 4 8" xfId="39829"/>
    <cellStyle name="Style 246 5" xfId="6902"/>
    <cellStyle name="Style 246 5 2" xfId="9243"/>
    <cellStyle name="Style 246 5 2 2" xfId="13498"/>
    <cellStyle name="Style 246 5 2 2 2" xfId="24800"/>
    <cellStyle name="Style 246 5 2 2 3" xfId="17645"/>
    <cellStyle name="Style 246 5 2 2 4" xfId="35596"/>
    <cellStyle name="Style 246 5 2 2 5" xfId="41431"/>
    <cellStyle name="Style 246 5 2 3" xfId="16251"/>
    <cellStyle name="Style 246 5 2 3 2" xfId="17644"/>
    <cellStyle name="Style 246 5 2 3 3" xfId="25174"/>
    <cellStyle name="Style 246 5 2 3 4" xfId="39221"/>
    <cellStyle name="Style 246 5 2 4" xfId="17646"/>
    <cellStyle name="Style 246 5 2 5" xfId="26694"/>
    <cellStyle name="Style 246 5 2 6" xfId="39078"/>
    <cellStyle name="Style 246 5 3" xfId="10818"/>
    <cellStyle name="Style 246 5 3 2" xfId="24801"/>
    <cellStyle name="Style 246 5 3 3" xfId="17643"/>
    <cellStyle name="Style 246 5 3 4" xfId="36962"/>
    <cellStyle name="Style 246 5 3 5" xfId="45778"/>
    <cellStyle name="Style 246 5 4" xfId="12173"/>
    <cellStyle name="Style 246 5 4 2" xfId="24802"/>
    <cellStyle name="Style 246 5 4 3" xfId="17642"/>
    <cellStyle name="Style 246 5 4 4" xfId="34286"/>
    <cellStyle name="Style 246 5 4 5" xfId="45013"/>
    <cellStyle name="Style 246 5 5" xfId="15005"/>
    <cellStyle name="Style 246 5 5 2" xfId="17641"/>
    <cellStyle name="Style 246 5 5 3" xfId="32669"/>
    <cellStyle name="Style 246 5 5 4" xfId="45422"/>
    <cellStyle name="Style 246 5 6" xfId="17647"/>
    <cellStyle name="Style 246 5 7" xfId="22303"/>
    <cellStyle name="Style 246 5 8" xfId="39281"/>
    <cellStyle name="Style 246 6" xfId="6893"/>
    <cellStyle name="Style 246 6 2" xfId="9234"/>
    <cellStyle name="Style 246 6 2 2" xfId="13489"/>
    <cellStyle name="Style 246 6 2 2 2" xfId="24803"/>
    <cellStyle name="Style 246 6 2 2 3" xfId="17638"/>
    <cellStyle name="Style 246 6 2 2 4" xfId="35058"/>
    <cellStyle name="Style 246 6 2 2 5" xfId="41415"/>
    <cellStyle name="Style 246 6 2 3" xfId="16244"/>
    <cellStyle name="Style 246 6 2 3 2" xfId="17637"/>
    <cellStyle name="Style 246 6 2 3 3" xfId="25040"/>
    <cellStyle name="Style 246 6 2 3 4" xfId="40120"/>
    <cellStyle name="Style 246 6 2 4" xfId="17639"/>
    <cellStyle name="Style 246 6 2 5" xfId="22042"/>
    <cellStyle name="Style 246 6 2 6" xfId="39086"/>
    <cellStyle name="Style 246 6 3" xfId="10809"/>
    <cellStyle name="Style 246 6 3 2" xfId="24804"/>
    <cellStyle name="Style 246 6 3 3" xfId="17636"/>
    <cellStyle name="Style 246 6 3 4" xfId="37754"/>
    <cellStyle name="Style 246 6 3 5" xfId="46119"/>
    <cellStyle name="Style 246 6 4" xfId="12164"/>
    <cellStyle name="Style 246 6 4 2" xfId="24805"/>
    <cellStyle name="Style 246 6 4 3" xfId="17635"/>
    <cellStyle name="Style 246 6 4 4" xfId="38240"/>
    <cellStyle name="Style 246 6 4 5" xfId="41893"/>
    <cellStyle name="Style 246 6 5" xfId="14996"/>
    <cellStyle name="Style 246 6 5 2" xfId="17634"/>
    <cellStyle name="Style 246 6 5 3" xfId="38613"/>
    <cellStyle name="Style 246 6 5 4" xfId="40804"/>
    <cellStyle name="Style 246 6 6" xfId="17640"/>
    <cellStyle name="Style 246 6 7" xfId="21946"/>
    <cellStyle name="Style 246 6 8" xfId="39881"/>
    <cellStyle name="Style 246 7" xfId="6740"/>
    <cellStyle name="Style 246 7 2" xfId="9081"/>
    <cellStyle name="Style 246 7 2 2" xfId="13336"/>
    <cellStyle name="Style 246 7 2 2 2" xfId="24806"/>
    <cellStyle name="Style 246 7 2 2 3" xfId="17631"/>
    <cellStyle name="Style 246 7 2 2 4" xfId="35338"/>
    <cellStyle name="Style 246 7 2 2 5" xfId="38930"/>
    <cellStyle name="Style 246 7 2 3" xfId="16109"/>
    <cellStyle name="Style 246 7 2 3 2" xfId="17630"/>
    <cellStyle name="Style 246 7 2 3 3" xfId="21858"/>
    <cellStyle name="Style 246 7 2 3 4" xfId="47754"/>
    <cellStyle name="Style 246 7 2 4" xfId="17632"/>
    <cellStyle name="Style 246 7 2 5" xfId="22268"/>
    <cellStyle name="Style 246 7 2 6" xfId="39754"/>
    <cellStyle name="Style 246 7 3" xfId="10656"/>
    <cellStyle name="Style 246 7 3 2" xfId="24807"/>
    <cellStyle name="Style 246 7 3 3" xfId="17629"/>
    <cellStyle name="Style 246 7 3 4" xfId="38851"/>
    <cellStyle name="Style 246 7 3 5" xfId="47469"/>
    <cellStyle name="Style 246 7 4" xfId="12011"/>
    <cellStyle name="Style 246 7 4 2" xfId="24808"/>
    <cellStyle name="Style 246 7 4 3" xfId="17628"/>
    <cellStyle name="Style 246 7 4 4" xfId="35135"/>
    <cellStyle name="Style 246 7 4 5" xfId="42343"/>
    <cellStyle name="Style 246 7 5" xfId="14843"/>
    <cellStyle name="Style 246 7 5 2" xfId="17627"/>
    <cellStyle name="Style 246 7 5 3" xfId="36653"/>
    <cellStyle name="Style 246 7 5 4" xfId="44525"/>
    <cellStyle name="Style 246 7 6" xfId="17633"/>
    <cellStyle name="Style 246 7 7" xfId="32263"/>
    <cellStyle name="Style 246 7 8" xfId="43748"/>
    <cellStyle name="Style 246 8" xfId="7115"/>
    <cellStyle name="Style 246 8 2" xfId="9456"/>
    <cellStyle name="Style 246 8 2 2" xfId="13711"/>
    <cellStyle name="Style 246 8 2 2 2" xfId="24809"/>
    <cellStyle name="Style 246 8 2 2 3" xfId="17624"/>
    <cellStyle name="Style 246 8 2 2 4" xfId="37066"/>
    <cellStyle name="Style 246 8 2 2 5" xfId="43536"/>
    <cellStyle name="Style 246 8 2 3" xfId="16448"/>
    <cellStyle name="Style 246 8 2 3 2" xfId="17623"/>
    <cellStyle name="Style 246 8 2 3 3" xfId="21601"/>
    <cellStyle name="Style 246 8 2 3 4" xfId="40223"/>
    <cellStyle name="Style 246 8 2 4" xfId="17625"/>
    <cellStyle name="Style 246 8 2 5" xfId="26314"/>
    <cellStyle name="Style 246 8 2 6" xfId="47259"/>
    <cellStyle name="Style 246 8 3" xfId="11031"/>
    <cellStyle name="Style 246 8 3 2" xfId="24810"/>
    <cellStyle name="Style 246 8 3 3" xfId="17622"/>
    <cellStyle name="Style 246 8 3 4" xfId="36984"/>
    <cellStyle name="Style 246 8 3 5" xfId="45903"/>
    <cellStyle name="Style 246 8 4" xfId="12386"/>
    <cellStyle name="Style 246 8 4 2" xfId="24811"/>
    <cellStyle name="Style 246 8 4 3" xfId="17621"/>
    <cellStyle name="Style 246 8 4 4" xfId="32590"/>
    <cellStyle name="Style 246 8 4 5" xfId="47084"/>
    <cellStyle name="Style 246 8 5" xfId="15218"/>
    <cellStyle name="Style 246 8 5 2" xfId="17620"/>
    <cellStyle name="Style 246 8 5 3" xfId="34420"/>
    <cellStyle name="Style 246 8 5 4" xfId="44521"/>
    <cellStyle name="Style 246 8 6" xfId="17626"/>
    <cellStyle name="Style 246 8 7" xfId="23725"/>
    <cellStyle name="Style 246 8 8" xfId="39700"/>
    <cellStyle name="Style 246 9" xfId="8252"/>
    <cellStyle name="Style 246 9 2" xfId="9690"/>
    <cellStyle name="Style 246 9 2 2" xfId="13927"/>
    <cellStyle name="Style 246 9 2 2 2" xfId="24812"/>
    <cellStyle name="Style 246 9 2 2 3" xfId="17617"/>
    <cellStyle name="Style 246 9 2 2 4" xfId="36675"/>
    <cellStyle name="Style 246 9 2 2 5" xfId="47049"/>
    <cellStyle name="Style 246 9 2 3" xfId="16664"/>
    <cellStyle name="Style 246 9 2 3 2" xfId="17616"/>
    <cellStyle name="Style 246 9 2 3 3" xfId="22223"/>
    <cellStyle name="Style 246 9 2 3 4" xfId="44174"/>
    <cellStyle name="Style 246 9 2 4" xfId="17618"/>
    <cellStyle name="Style 246 9 2 5" xfId="33864"/>
    <cellStyle name="Style 246 9 2 6" xfId="40410"/>
    <cellStyle name="Style 246 9 3" xfId="11247"/>
    <cellStyle name="Style 246 9 3 2" xfId="24813"/>
    <cellStyle name="Style 246 9 3 3" xfId="17615"/>
    <cellStyle name="Style 246 9 3 4" xfId="38500"/>
    <cellStyle name="Style 246 9 3 5" xfId="44496"/>
    <cellStyle name="Style 246 9 4" xfId="12602"/>
    <cellStyle name="Style 246 9 4 2" xfId="24814"/>
    <cellStyle name="Style 246 9 4 3" xfId="17614"/>
    <cellStyle name="Style 246 9 4 4" xfId="35918"/>
    <cellStyle name="Style 246 9 4 5" xfId="42430"/>
    <cellStyle name="Style 246 9 5" xfId="15434"/>
    <cellStyle name="Style 246 9 5 2" xfId="17613"/>
    <cellStyle name="Style 246 9 5 3" xfId="35998"/>
    <cellStyle name="Style 246 9 5 4" xfId="43808"/>
    <cellStyle name="Style 246 9 6" xfId="17619"/>
    <cellStyle name="Style 246 9 7" xfId="19154"/>
    <cellStyle name="Style 246 9 8" xfId="41238"/>
    <cellStyle name="Style 247" xfId="120"/>
    <cellStyle name="Style 247 10" xfId="8375"/>
    <cellStyle name="Style 247 10 2" xfId="9813"/>
    <cellStyle name="Style 247 10 2 2" xfId="14050"/>
    <cellStyle name="Style 247 10 2 2 2" xfId="24815"/>
    <cellStyle name="Style 247 10 2 2 3" xfId="17609"/>
    <cellStyle name="Style 247 10 2 2 4" xfId="36582"/>
    <cellStyle name="Style 247 10 2 2 5" xfId="44878"/>
    <cellStyle name="Style 247 10 2 3" xfId="16787"/>
    <cellStyle name="Style 247 10 2 3 2" xfId="17608"/>
    <cellStyle name="Style 247 10 2 3 3" xfId="22463"/>
    <cellStyle name="Style 247 10 2 3 4" xfId="39681"/>
    <cellStyle name="Style 247 10 2 4" xfId="17610"/>
    <cellStyle name="Style 247 10 2 5" xfId="35997"/>
    <cellStyle name="Style 247 10 2 6" xfId="40829"/>
    <cellStyle name="Style 247 10 3" xfId="11370"/>
    <cellStyle name="Style 247 10 3 2" xfId="24816"/>
    <cellStyle name="Style 247 10 3 3" xfId="17607"/>
    <cellStyle name="Style 247 10 3 4" xfId="34717"/>
    <cellStyle name="Style 247 10 3 5" xfId="44885"/>
    <cellStyle name="Style 247 10 4" xfId="12725"/>
    <cellStyle name="Style 247 10 4 2" xfId="24817"/>
    <cellStyle name="Style 247 10 4 3" xfId="17606"/>
    <cellStyle name="Style 247 10 4 4" xfId="37033"/>
    <cellStyle name="Style 247 10 4 5" xfId="46532"/>
    <cellStyle name="Style 247 10 5" xfId="15557"/>
    <cellStyle name="Style 247 10 5 2" xfId="17605"/>
    <cellStyle name="Style 247 10 5 3" xfId="37362"/>
    <cellStyle name="Style 247 10 5 4" xfId="47167"/>
    <cellStyle name="Style 247 10 6" xfId="17611"/>
    <cellStyle name="Style 247 10 7" xfId="27117"/>
    <cellStyle name="Style 247 10 8" xfId="47473"/>
    <cellStyle name="Style 247 11" xfId="8276"/>
    <cellStyle name="Style 247 11 2" xfId="9714"/>
    <cellStyle name="Style 247 11 2 2" xfId="13951"/>
    <cellStyle name="Style 247 11 2 2 2" xfId="24818"/>
    <cellStyle name="Style 247 11 2 2 3" xfId="17602"/>
    <cellStyle name="Style 247 11 2 2 4" xfId="36756"/>
    <cellStyle name="Style 247 11 2 2 5" xfId="41334"/>
    <cellStyle name="Style 247 11 2 3" xfId="16688"/>
    <cellStyle name="Style 247 11 2 3 2" xfId="17601"/>
    <cellStyle name="Style 247 11 2 3 3" xfId="21910"/>
    <cellStyle name="Style 247 11 2 3 4" xfId="40493"/>
    <cellStyle name="Style 247 11 2 4" xfId="17603"/>
    <cellStyle name="Style 247 11 2 5" xfId="35848"/>
    <cellStyle name="Style 247 11 2 6" xfId="46296"/>
    <cellStyle name="Style 247 11 3" xfId="11271"/>
    <cellStyle name="Style 247 11 3 2" xfId="24819"/>
    <cellStyle name="Style 247 11 3 3" xfId="17600"/>
    <cellStyle name="Style 247 11 3 4" xfId="38573"/>
    <cellStyle name="Style 247 11 3 5" xfId="42020"/>
    <cellStyle name="Style 247 11 4" xfId="12626"/>
    <cellStyle name="Style 247 11 4 2" xfId="24820"/>
    <cellStyle name="Style 247 11 4 3" xfId="17599"/>
    <cellStyle name="Style 247 11 4 4" xfId="36015"/>
    <cellStyle name="Style 247 11 4 5" xfId="46116"/>
    <cellStyle name="Style 247 11 5" xfId="15458"/>
    <cellStyle name="Style 247 11 5 2" xfId="17598"/>
    <cellStyle name="Style 247 11 5 3" xfId="37666"/>
    <cellStyle name="Style 247 11 5 4" xfId="45303"/>
    <cellStyle name="Style 247 11 6" xfId="17604"/>
    <cellStyle name="Style 247 11 7" xfId="32305"/>
    <cellStyle name="Style 247 11 8" xfId="40795"/>
    <cellStyle name="Style 247 12" xfId="8546"/>
    <cellStyle name="Style 247 12 2" xfId="9982"/>
    <cellStyle name="Style 247 12 2 2" xfId="14219"/>
    <cellStyle name="Style 247 12 2 2 2" xfId="24821"/>
    <cellStyle name="Style 247 12 2 2 3" xfId="17595"/>
    <cellStyle name="Style 247 12 2 2 4" xfId="34453"/>
    <cellStyle name="Style 247 12 2 2 5" xfId="46030"/>
    <cellStyle name="Style 247 12 2 3" xfId="16956"/>
    <cellStyle name="Style 247 12 2 3 2" xfId="17594"/>
    <cellStyle name="Style 247 12 2 3 3" xfId="35565"/>
    <cellStyle name="Style 247 12 2 3 4" xfId="43816"/>
    <cellStyle name="Style 247 12 2 4" xfId="17596"/>
    <cellStyle name="Style 247 12 2 5" xfId="32815"/>
    <cellStyle name="Style 247 12 2 6" xfId="46963"/>
    <cellStyle name="Style 247 12 3" xfId="11539"/>
    <cellStyle name="Style 247 12 3 2" xfId="24822"/>
    <cellStyle name="Style 247 12 3 3" xfId="17593"/>
    <cellStyle name="Style 247 12 3 4" xfId="37855"/>
    <cellStyle name="Style 247 12 3 5" xfId="48073"/>
    <cellStyle name="Style 247 12 4" xfId="12894"/>
    <cellStyle name="Style 247 12 4 2" xfId="24823"/>
    <cellStyle name="Style 247 12 4 3" xfId="17592"/>
    <cellStyle name="Style 247 12 4 4" xfId="33322"/>
    <cellStyle name="Style 247 12 4 5" xfId="45411"/>
    <cellStyle name="Style 247 12 5" xfId="15726"/>
    <cellStyle name="Style 247 12 5 2" xfId="17591"/>
    <cellStyle name="Style 247 12 5 3" xfId="28068"/>
    <cellStyle name="Style 247 12 5 4" xfId="47645"/>
    <cellStyle name="Style 247 12 6" xfId="17597"/>
    <cellStyle name="Style 247 12 7" xfId="27287"/>
    <cellStyle name="Style 247 12 8" xfId="42795"/>
    <cellStyle name="Style 247 13" xfId="8573"/>
    <cellStyle name="Style 247 13 2" xfId="10009"/>
    <cellStyle name="Style 247 13 2 2" xfId="14246"/>
    <cellStyle name="Style 247 13 2 2 2" xfId="24824"/>
    <cellStyle name="Style 247 13 2 2 3" xfId="17588"/>
    <cellStyle name="Style 247 13 2 2 4" xfId="38611"/>
    <cellStyle name="Style 247 13 2 2 5" xfId="44478"/>
    <cellStyle name="Style 247 13 2 3" xfId="16983"/>
    <cellStyle name="Style 247 13 2 3 2" xfId="17587"/>
    <cellStyle name="Style 247 13 2 3 3" xfId="38833"/>
    <cellStyle name="Style 247 13 2 3 4" xfId="47233"/>
    <cellStyle name="Style 247 13 2 4" xfId="17589"/>
    <cellStyle name="Style 247 13 2 5" xfId="38487"/>
    <cellStyle name="Style 247 13 2 6" xfId="46391"/>
    <cellStyle name="Style 247 13 3" xfId="11566"/>
    <cellStyle name="Style 247 13 3 2" xfId="24825"/>
    <cellStyle name="Style 247 13 3 3" xfId="17586"/>
    <cellStyle name="Style 247 13 3 4" xfId="35804"/>
    <cellStyle name="Style 247 13 3 5" xfId="41175"/>
    <cellStyle name="Style 247 13 4" xfId="12921"/>
    <cellStyle name="Style 247 13 4 2" xfId="24826"/>
    <cellStyle name="Style 247 13 4 3" xfId="17585"/>
    <cellStyle name="Style 247 13 4 4" xfId="32462"/>
    <cellStyle name="Style 247 13 4 5" xfId="43282"/>
    <cellStyle name="Style 247 13 5" xfId="15753"/>
    <cellStyle name="Style 247 13 5 2" xfId="17584"/>
    <cellStyle name="Style 247 13 5 3" xfId="37137"/>
    <cellStyle name="Style 247 13 5 4" xfId="47655"/>
    <cellStyle name="Style 247 13 6" xfId="17590"/>
    <cellStyle name="Style 247 13 7" xfId="32410"/>
    <cellStyle name="Style 247 13 8" xfId="45283"/>
    <cellStyle name="Style 247 14" xfId="8707"/>
    <cellStyle name="Style 247 14 2" xfId="10143"/>
    <cellStyle name="Style 247 14 2 2" xfId="14380"/>
    <cellStyle name="Style 247 14 2 2 2" xfId="24827"/>
    <cellStyle name="Style 247 14 2 2 3" xfId="17581"/>
    <cellStyle name="Style 247 14 2 2 4" xfId="33379"/>
    <cellStyle name="Style 247 14 2 2 5" xfId="46301"/>
    <cellStyle name="Style 247 14 2 3" xfId="17117"/>
    <cellStyle name="Style 247 14 2 3 2" xfId="17580"/>
    <cellStyle name="Style 247 14 2 3 3" xfId="36609"/>
    <cellStyle name="Style 247 14 2 3 4" xfId="41808"/>
    <cellStyle name="Style 247 14 2 4" xfId="17582"/>
    <cellStyle name="Style 247 14 2 5" xfId="36988"/>
    <cellStyle name="Style 247 14 2 6" xfId="47154"/>
    <cellStyle name="Style 247 14 3" xfId="11700"/>
    <cellStyle name="Style 247 14 3 2" xfId="24828"/>
    <cellStyle name="Style 247 14 3 3" xfId="17579"/>
    <cellStyle name="Style 247 14 3 4" xfId="36019"/>
    <cellStyle name="Style 247 14 3 5" xfId="47362"/>
    <cellStyle name="Style 247 14 4" xfId="13055"/>
    <cellStyle name="Style 247 14 4 2" xfId="24829"/>
    <cellStyle name="Style 247 14 4 3" xfId="17578"/>
    <cellStyle name="Style 247 14 4 4" xfId="36472"/>
    <cellStyle name="Style 247 14 4 5" xfId="43886"/>
    <cellStyle name="Style 247 14 5" xfId="15887"/>
    <cellStyle name="Style 247 14 5 2" xfId="17577"/>
    <cellStyle name="Style 247 14 5 3" xfId="32006"/>
    <cellStyle name="Style 247 14 5 4" xfId="42204"/>
    <cellStyle name="Style 247 14 6" xfId="17583"/>
    <cellStyle name="Style 247 14 7" xfId="19258"/>
    <cellStyle name="Style 247 14 8" xfId="39950"/>
    <cellStyle name="Style 247 15" xfId="10318"/>
    <cellStyle name="Style 247 15 2" xfId="14555"/>
    <cellStyle name="Style 247 15 2 2" xfId="24831"/>
    <cellStyle name="Style 247 15 2 3" xfId="17575"/>
    <cellStyle name="Style 247 15 2 4" xfId="33639"/>
    <cellStyle name="Style 247 15 2 5" xfId="46313"/>
    <cellStyle name="Style 247 15 3" xfId="17292"/>
    <cellStyle name="Style 247 15 3 2" xfId="17574"/>
    <cellStyle name="Style 247 15 3 3" xfId="36115"/>
    <cellStyle name="Style 247 15 3 4" xfId="44481"/>
    <cellStyle name="Style 247 15 4" xfId="17576"/>
    <cellStyle name="Style 247 15 5" xfId="34877"/>
    <cellStyle name="Style 247 15 6" xfId="43140"/>
    <cellStyle name="Style 247 16" xfId="10389"/>
    <cellStyle name="Style 247 16 2" xfId="24832"/>
    <cellStyle name="Style 247 16 3" xfId="17573"/>
    <cellStyle name="Style 247 16 4" xfId="36801"/>
    <cellStyle name="Style 247 16 5" xfId="48450"/>
    <cellStyle name="Style 247 17" xfId="10456"/>
    <cellStyle name="Style 247 17 2" xfId="24833"/>
    <cellStyle name="Style 247 17 3" xfId="17572"/>
    <cellStyle name="Style 247 17 4" xfId="37299"/>
    <cellStyle name="Style 247 17 5" xfId="44573"/>
    <cellStyle name="Style 247 18" xfId="11829"/>
    <cellStyle name="Style 247 18 2" xfId="24834"/>
    <cellStyle name="Style 247 18 3" xfId="17571"/>
    <cellStyle name="Style 247 18 4" xfId="32475"/>
    <cellStyle name="Style 247 18 5" xfId="43584"/>
    <cellStyle name="Style 247 2" xfId="6773"/>
    <cellStyle name="Style 247 2 2" xfId="10191"/>
    <cellStyle name="Style 247 2 2 2" xfId="11748"/>
    <cellStyle name="Style 247 2 2 2 2" xfId="24836"/>
    <cellStyle name="Style 247 2 2 2 3" xfId="17568"/>
    <cellStyle name="Style 247 2 2 2 4" xfId="38256"/>
    <cellStyle name="Style 247 2 2 2 5" xfId="47579"/>
    <cellStyle name="Style 247 2 2 3" xfId="14428"/>
    <cellStyle name="Style 247 2 2 3 2" xfId="24837"/>
    <cellStyle name="Style 247 2 2 3 3" xfId="17567"/>
    <cellStyle name="Style 247 2 2 3 4" xfId="37734"/>
    <cellStyle name="Style 247 2 2 3 5" xfId="45857"/>
    <cellStyle name="Style 247 2 2 4" xfId="17165"/>
    <cellStyle name="Style 247 2 2 4 2" xfId="17566"/>
    <cellStyle name="Style 247 2 2 4 3" xfId="38839"/>
    <cellStyle name="Style 247 2 2 4 4" xfId="48456"/>
    <cellStyle name="Style 247 2 2 5" xfId="17569"/>
    <cellStyle name="Style 247 2 2 6" xfId="34614"/>
    <cellStyle name="Style 247 2 2 7" xfId="43869"/>
    <cellStyle name="Style 247 2 3" xfId="9114"/>
    <cellStyle name="Style 247 2 3 2" xfId="13369"/>
    <cellStyle name="Style 247 2 3 2 2" xfId="24839"/>
    <cellStyle name="Style 247 2 3 2 3" xfId="17564"/>
    <cellStyle name="Style 247 2 3 2 4" xfId="36054"/>
    <cellStyle name="Style 247 2 3 2 5" xfId="40719"/>
    <cellStyle name="Style 247 2 3 3" xfId="14638"/>
    <cellStyle name="Style 247 2 3 3 2" xfId="24840"/>
    <cellStyle name="Style 247 2 3 3 3" xfId="17563"/>
    <cellStyle name="Style 247 2 3 3 4" xfId="33613"/>
    <cellStyle name="Style 247 2 3 3 5" xfId="43553"/>
    <cellStyle name="Style 247 2 3 4" xfId="24838"/>
    <cellStyle name="Style 247 2 4" xfId="10689"/>
    <cellStyle name="Style 247 2 4 2" xfId="24841"/>
    <cellStyle name="Style 247 2 4 3" xfId="17562"/>
    <cellStyle name="Style 247 2 4 4" xfId="33138"/>
    <cellStyle name="Style 247 2 4 5" xfId="45838"/>
    <cellStyle name="Style 247 2 5" xfId="12044"/>
    <cellStyle name="Style 247 2 5 2" xfId="24842"/>
    <cellStyle name="Style 247 2 5 3" xfId="17561"/>
    <cellStyle name="Style 247 2 5 4" xfId="35784"/>
    <cellStyle name="Style 247 2 5 5" xfId="42295"/>
    <cellStyle name="Style 247 2 6" xfId="14876"/>
    <cellStyle name="Style 247 2 6 2" xfId="17560"/>
    <cellStyle name="Style 247 2 6 3" xfId="38322"/>
    <cellStyle name="Style 247 2 6 4" xfId="45302"/>
    <cellStyle name="Style 247 2 7" xfId="21595"/>
    <cellStyle name="Style 247 2 8" xfId="47149"/>
    <cellStyle name="Style 247 3" xfId="6852"/>
    <cellStyle name="Style 247 3 2" xfId="9193"/>
    <cellStyle name="Style 247 3 2 2" xfId="13448"/>
    <cellStyle name="Style 247 3 2 2 2" xfId="24843"/>
    <cellStyle name="Style 247 3 2 2 3" xfId="17557"/>
    <cellStyle name="Style 247 3 2 2 4" xfId="36524"/>
    <cellStyle name="Style 247 3 2 2 5" xfId="43085"/>
    <cellStyle name="Style 247 3 2 3" xfId="16204"/>
    <cellStyle name="Style 247 3 2 3 2" xfId="17556"/>
    <cellStyle name="Style 247 3 2 3 3" xfId="21710"/>
    <cellStyle name="Style 247 3 2 3 4" xfId="41096"/>
    <cellStyle name="Style 247 3 2 4" xfId="17558"/>
    <cellStyle name="Style 247 3 2 5" xfId="26977"/>
    <cellStyle name="Style 247 3 2 6" xfId="47381"/>
    <cellStyle name="Style 247 3 3" xfId="10768"/>
    <cellStyle name="Style 247 3 3 2" xfId="24844"/>
    <cellStyle name="Style 247 3 3 3" xfId="17555"/>
    <cellStyle name="Style 247 3 3 4" xfId="35233"/>
    <cellStyle name="Style 247 3 3 5" xfId="44748"/>
    <cellStyle name="Style 247 3 4" xfId="12123"/>
    <cellStyle name="Style 247 3 4 2" xfId="24845"/>
    <cellStyle name="Style 247 3 4 3" xfId="17554"/>
    <cellStyle name="Style 247 3 4 4" xfId="36253"/>
    <cellStyle name="Style 247 3 4 5" xfId="41328"/>
    <cellStyle name="Style 247 3 5" xfId="14955"/>
    <cellStyle name="Style 247 3 5 2" xfId="17553"/>
    <cellStyle name="Style 247 3 5 3" xfId="37848"/>
    <cellStyle name="Style 247 3 5 4" xfId="47862"/>
    <cellStyle name="Style 247 3 6" xfId="17559"/>
    <cellStyle name="Style 247 3 7" xfId="38882"/>
    <cellStyle name="Style 247 3 8" xfId="38967"/>
    <cellStyle name="Style 247 4" xfId="6761"/>
    <cellStyle name="Style 247 4 2" xfId="9102"/>
    <cellStyle name="Style 247 4 2 2" xfId="13357"/>
    <cellStyle name="Style 247 4 2 2 2" xfId="24846"/>
    <cellStyle name="Style 247 4 2 2 3" xfId="17550"/>
    <cellStyle name="Style 247 4 2 2 4" xfId="37280"/>
    <cellStyle name="Style 247 4 2 2 5" xfId="44649"/>
    <cellStyle name="Style 247 4 2 3" xfId="16129"/>
    <cellStyle name="Style 247 4 2 3 2" xfId="17549"/>
    <cellStyle name="Style 247 4 2 3 3" xfId="32391"/>
    <cellStyle name="Style 247 4 2 3 4" xfId="45085"/>
    <cellStyle name="Style 247 4 2 4" xfId="17551"/>
    <cellStyle name="Style 247 4 2 5" xfId="26202"/>
    <cellStyle name="Style 247 4 2 6" xfId="39430"/>
    <cellStyle name="Style 247 4 3" xfId="10677"/>
    <cellStyle name="Style 247 4 3 2" xfId="24848"/>
    <cellStyle name="Style 247 4 3 3" xfId="17548"/>
    <cellStyle name="Style 247 4 3 4" xfId="34992"/>
    <cellStyle name="Style 247 4 3 5" xfId="47933"/>
    <cellStyle name="Style 247 4 4" xfId="12032"/>
    <cellStyle name="Style 247 4 4 2" xfId="24849"/>
    <cellStyle name="Style 247 4 4 3" xfId="17547"/>
    <cellStyle name="Style 247 4 4 4" xfId="32892"/>
    <cellStyle name="Style 247 4 4 5" xfId="45875"/>
    <cellStyle name="Style 247 4 5" xfId="14864"/>
    <cellStyle name="Style 247 4 5 2" xfId="17546"/>
    <cellStyle name="Style 247 4 5 3" xfId="37479"/>
    <cellStyle name="Style 247 4 5 4" xfId="42853"/>
    <cellStyle name="Style 247 4 6" xfId="17552"/>
    <cellStyle name="Style 247 4 7" xfId="32322"/>
    <cellStyle name="Style 247 4 8" xfId="41401"/>
    <cellStyle name="Style 247 5" xfId="6608"/>
    <cellStyle name="Style 247 5 2" xfId="8949"/>
    <cellStyle name="Style 247 5 2 2" xfId="13204"/>
    <cellStyle name="Style 247 5 2 2 2" xfId="24851"/>
    <cellStyle name="Style 247 5 2 2 3" xfId="17543"/>
    <cellStyle name="Style 247 5 2 2 4" xfId="37635"/>
    <cellStyle name="Style 247 5 2 2 5" xfId="46002"/>
    <cellStyle name="Style 247 5 2 3" xfId="15991"/>
    <cellStyle name="Style 247 5 2 3 2" xfId="17542"/>
    <cellStyle name="Style 247 5 2 3 3" xfId="22190"/>
    <cellStyle name="Style 247 5 2 3 4" xfId="41760"/>
    <cellStyle name="Style 247 5 2 4" xfId="17544"/>
    <cellStyle name="Style 247 5 2 5" xfId="25271"/>
    <cellStyle name="Style 247 5 2 6" xfId="39645"/>
    <cellStyle name="Style 247 5 3" xfId="10524"/>
    <cellStyle name="Style 247 5 3 2" xfId="24852"/>
    <cellStyle name="Style 247 5 3 3" xfId="17541"/>
    <cellStyle name="Style 247 5 3 4" xfId="27734"/>
    <cellStyle name="Style 247 5 3 5" xfId="40660"/>
    <cellStyle name="Style 247 5 4" xfId="11879"/>
    <cellStyle name="Style 247 5 4 2" xfId="24853"/>
    <cellStyle name="Style 247 5 4 3" xfId="17540"/>
    <cellStyle name="Style 247 5 4 4" xfId="37375"/>
    <cellStyle name="Style 247 5 4 5" xfId="46185"/>
    <cellStyle name="Style 247 5 5" xfId="14711"/>
    <cellStyle name="Style 247 5 5 2" xfId="17539"/>
    <cellStyle name="Style 247 5 5 3" xfId="38676"/>
    <cellStyle name="Style 247 5 5 4" xfId="41215"/>
    <cellStyle name="Style 247 5 6" xfId="17545"/>
    <cellStyle name="Style 247 5 7" xfId="22125"/>
    <cellStyle name="Style 247 5 8" xfId="39411"/>
    <cellStyle name="Style 247 6" xfId="6876"/>
    <cellStyle name="Style 247 6 2" xfId="9217"/>
    <cellStyle name="Style 247 6 2 2" xfId="13472"/>
    <cellStyle name="Style 247 6 2 2 2" xfId="24855"/>
    <cellStyle name="Style 247 6 2 2 3" xfId="17536"/>
    <cellStyle name="Style 247 6 2 2 4" xfId="38054"/>
    <cellStyle name="Style 247 6 2 2 5" xfId="47382"/>
    <cellStyle name="Style 247 6 2 3" xfId="16227"/>
    <cellStyle name="Style 247 6 2 3 2" xfId="17535"/>
    <cellStyle name="Style 247 6 2 3 3" xfId="23355"/>
    <cellStyle name="Style 247 6 2 3 4" xfId="39357"/>
    <cellStyle name="Style 247 6 2 4" xfId="17537"/>
    <cellStyle name="Style 247 6 2 5" xfId="22312"/>
    <cellStyle name="Style 247 6 2 6" xfId="41092"/>
    <cellStyle name="Style 247 6 3" xfId="10792"/>
    <cellStyle name="Style 247 6 3 2" xfId="24856"/>
    <cellStyle name="Style 247 6 3 3" xfId="17534"/>
    <cellStyle name="Style 247 6 3 4" xfId="35301"/>
    <cellStyle name="Style 247 6 3 5" xfId="44428"/>
    <cellStyle name="Style 247 6 4" xfId="12147"/>
    <cellStyle name="Style 247 6 4 2" xfId="24857"/>
    <cellStyle name="Style 247 6 4 3" xfId="17533"/>
    <cellStyle name="Style 247 6 4 4" xfId="36321"/>
    <cellStyle name="Style 247 6 4 5" xfId="46790"/>
    <cellStyle name="Style 247 6 5" xfId="14979"/>
    <cellStyle name="Style 247 6 5 2" xfId="17532"/>
    <cellStyle name="Style 247 6 5 3" xfId="37884"/>
    <cellStyle name="Style 247 6 5 4" xfId="43936"/>
    <cellStyle name="Style 247 6 6" xfId="17538"/>
    <cellStyle name="Style 247 6 7" xfId="21681"/>
    <cellStyle name="Style 247 6 8" xfId="40979"/>
    <cellStyle name="Style 247 7" xfId="6821"/>
    <cellStyle name="Style 247 7 2" xfId="9162"/>
    <cellStyle name="Style 247 7 2 2" xfId="13417"/>
    <cellStyle name="Style 247 7 2 2 2" xfId="24859"/>
    <cellStyle name="Style 247 7 2 2 3" xfId="17529"/>
    <cellStyle name="Style 247 7 2 2 4" xfId="38291"/>
    <cellStyle name="Style 247 7 2 2 5" xfId="43147"/>
    <cellStyle name="Style 247 7 2 3" xfId="16177"/>
    <cellStyle name="Style 247 7 2 3 2" xfId="17528"/>
    <cellStyle name="Style 247 7 2 3 3" xfId="22289"/>
    <cellStyle name="Style 247 7 2 3 4" xfId="39655"/>
    <cellStyle name="Style 247 7 2 4" xfId="17530"/>
    <cellStyle name="Style 247 7 2 5" xfId="26212"/>
    <cellStyle name="Style 247 7 2 6" xfId="39492"/>
    <cellStyle name="Style 247 7 3" xfId="10737"/>
    <cellStyle name="Style 247 7 3 2" xfId="24861"/>
    <cellStyle name="Style 247 7 3 3" xfId="17527"/>
    <cellStyle name="Style 247 7 3 4" xfId="33278"/>
    <cellStyle name="Style 247 7 3 5" xfId="42870"/>
    <cellStyle name="Style 247 7 4" xfId="12092"/>
    <cellStyle name="Style 247 7 4 2" xfId="24862"/>
    <cellStyle name="Style 247 7 4 3" xfId="17526"/>
    <cellStyle name="Style 247 7 4 4" xfId="35906"/>
    <cellStyle name="Style 247 7 4 5" xfId="44528"/>
    <cellStyle name="Style 247 7 5" xfId="14924"/>
    <cellStyle name="Style 247 7 5 2" xfId="17525"/>
    <cellStyle name="Style 247 7 5 3" xfId="37447"/>
    <cellStyle name="Style 247 7 5 4" xfId="38902"/>
    <cellStyle name="Style 247 7 6" xfId="17531"/>
    <cellStyle name="Style 247 7 7" xfId="25615"/>
    <cellStyle name="Style 247 7 8" xfId="40010"/>
    <cellStyle name="Style 247 8" xfId="7114"/>
    <cellStyle name="Style 247 8 2" xfId="9455"/>
    <cellStyle name="Style 247 8 2 2" xfId="13710"/>
    <cellStyle name="Style 247 8 2 2 2" xfId="24864"/>
    <cellStyle name="Style 247 8 2 2 3" xfId="17522"/>
    <cellStyle name="Style 247 8 2 2 4" xfId="33903"/>
    <cellStyle name="Style 247 8 2 2 5" xfId="43447"/>
    <cellStyle name="Style 247 8 2 3" xfId="16447"/>
    <cellStyle name="Style 247 8 2 3 2" xfId="17521"/>
    <cellStyle name="Style 247 8 2 3 3" xfId="24098"/>
    <cellStyle name="Style 247 8 2 3 4" xfId="40987"/>
    <cellStyle name="Style 247 8 2 4" xfId="17523"/>
    <cellStyle name="Style 247 8 2 5" xfId="27522"/>
    <cellStyle name="Style 247 8 2 6" xfId="44959"/>
    <cellStyle name="Style 247 8 3" xfId="11030"/>
    <cellStyle name="Style 247 8 3 2" xfId="24865"/>
    <cellStyle name="Style 247 8 3 3" xfId="17520"/>
    <cellStyle name="Style 247 8 3 4" xfId="33821"/>
    <cellStyle name="Style 247 8 3 5" xfId="45747"/>
    <cellStyle name="Style 247 8 4" xfId="12385"/>
    <cellStyle name="Style 247 8 4 2" xfId="24866"/>
    <cellStyle name="Style 247 8 4 3" xfId="17519"/>
    <cellStyle name="Style 247 8 4 4" xfId="34171"/>
    <cellStyle name="Style 247 8 4 5" xfId="43990"/>
    <cellStyle name="Style 247 8 5" xfId="15217"/>
    <cellStyle name="Style 247 8 5 2" xfId="17518"/>
    <cellStyle name="Style 247 8 5 3" xfId="38121"/>
    <cellStyle name="Style 247 8 5 4" xfId="47173"/>
    <cellStyle name="Style 247 8 6" xfId="17524"/>
    <cellStyle name="Style 247 8 7" xfId="22642"/>
    <cellStyle name="Style 247 8 8" xfId="39171"/>
    <cellStyle name="Style 247 9" xfId="8289"/>
    <cellStyle name="Style 247 9 2" xfId="9727"/>
    <cellStyle name="Style 247 9 2 2" xfId="13964"/>
    <cellStyle name="Style 247 9 2 2 2" xfId="24867"/>
    <cellStyle name="Style 247 9 2 2 3" xfId="17515"/>
    <cellStyle name="Style 247 9 2 2 4" xfId="37057"/>
    <cellStyle name="Style 247 9 2 2 5" xfId="45585"/>
    <cellStyle name="Style 247 9 2 3" xfId="16701"/>
    <cellStyle name="Style 247 9 2 3 2" xfId="17514"/>
    <cellStyle name="Style 247 9 2 3 3" xfId="32120"/>
    <cellStyle name="Style 247 9 2 3 4" xfId="39922"/>
    <cellStyle name="Style 247 9 2 4" xfId="17516"/>
    <cellStyle name="Style 247 9 2 5" xfId="38289"/>
    <cellStyle name="Style 247 9 2 6" xfId="44596"/>
    <cellStyle name="Style 247 9 3" xfId="11284"/>
    <cellStyle name="Style 247 9 3 2" xfId="24868"/>
    <cellStyle name="Style 247 9 3 3" xfId="17513"/>
    <cellStyle name="Style 247 9 3 4" xfId="33630"/>
    <cellStyle name="Style 247 9 3 5" xfId="41417"/>
    <cellStyle name="Style 247 9 4" xfId="12639"/>
    <cellStyle name="Style 247 9 4 2" xfId="24869"/>
    <cellStyle name="Style 247 9 4 3" xfId="17512"/>
    <cellStyle name="Style 247 9 4 4" xfId="38388"/>
    <cellStyle name="Style 247 9 4 5" xfId="47931"/>
    <cellStyle name="Style 247 9 5" xfId="15471"/>
    <cellStyle name="Style 247 9 5 2" xfId="17511"/>
    <cellStyle name="Style 247 9 5 3" xfId="34215"/>
    <cellStyle name="Style 247 9 5 4" xfId="40848"/>
    <cellStyle name="Style 247 9 6" xfId="17517"/>
    <cellStyle name="Style 247 9 7" xfId="25681"/>
    <cellStyle name="Style 247 9 8" xfId="41611"/>
    <cellStyle name="Style 257" xfId="80"/>
    <cellStyle name="Style 257 10" xfId="8265"/>
    <cellStyle name="Style 257 10 2" xfId="9703"/>
    <cellStyle name="Style 257 10 2 2" xfId="13940"/>
    <cellStyle name="Style 257 10 2 2 2" xfId="24871"/>
    <cellStyle name="Style 257 10 2 2 3" xfId="17507"/>
    <cellStyle name="Style 257 10 2 2 4" xfId="36960"/>
    <cellStyle name="Style 257 10 2 2 5" xfId="41244"/>
    <cellStyle name="Style 257 10 2 3" xfId="16677"/>
    <cellStyle name="Style 257 10 2 3 2" xfId="17506"/>
    <cellStyle name="Style 257 10 2 3 3" xfId="21633"/>
    <cellStyle name="Style 257 10 2 3 4" xfId="41033"/>
    <cellStyle name="Style 257 10 2 4" xfId="17508"/>
    <cellStyle name="Style 257 10 2 5" xfId="27679"/>
    <cellStyle name="Style 257 10 2 6" xfId="46130"/>
    <cellStyle name="Style 257 10 3" xfId="11260"/>
    <cellStyle name="Style 257 10 3 2" xfId="24872"/>
    <cellStyle name="Style 257 10 3 3" xfId="17505"/>
    <cellStyle name="Style 257 10 3 4" xfId="33604"/>
    <cellStyle name="Style 257 10 3 5" xfId="45879"/>
    <cellStyle name="Style 257 10 4" xfId="12615"/>
    <cellStyle name="Style 257 10 4 2" xfId="24873"/>
    <cellStyle name="Style 257 10 4 3" xfId="17504"/>
    <cellStyle name="Style 257 10 4 4" xfId="38359"/>
    <cellStyle name="Style 257 10 4 5" xfId="45590"/>
    <cellStyle name="Style 257 10 5" xfId="15447"/>
    <cellStyle name="Style 257 10 5 2" xfId="17503"/>
    <cellStyle name="Style 257 10 5 3" xfId="37701"/>
    <cellStyle name="Style 257 10 5 4" xfId="43533"/>
    <cellStyle name="Style 257 10 6" xfId="17509"/>
    <cellStyle name="Style 257 10 7" xfId="23793"/>
    <cellStyle name="Style 257 10 8" xfId="39058"/>
    <cellStyle name="Style 257 11" xfId="8352"/>
    <cellStyle name="Style 257 11 2" xfId="9790"/>
    <cellStyle name="Style 257 11 2 2" xfId="14027"/>
    <cellStyle name="Style 257 11 2 2 2" xfId="24875"/>
    <cellStyle name="Style 257 11 2 2 3" xfId="17500"/>
    <cellStyle name="Style 257 11 2 2 4" xfId="37998"/>
    <cellStyle name="Style 257 11 2 2 5" xfId="41743"/>
    <cellStyle name="Style 257 11 2 3" xfId="16764"/>
    <cellStyle name="Style 257 11 2 3 2" xfId="17499"/>
    <cellStyle name="Style 257 11 2 3 3" xfId="22339"/>
    <cellStyle name="Style 257 11 2 3 4" xfId="39770"/>
    <cellStyle name="Style 257 11 2 4" xfId="17501"/>
    <cellStyle name="Style 257 11 2 5" xfId="27699"/>
    <cellStyle name="Style 257 11 2 6" xfId="46322"/>
    <cellStyle name="Style 257 11 3" xfId="11347"/>
    <cellStyle name="Style 257 11 3 2" xfId="24876"/>
    <cellStyle name="Style 257 11 3 3" xfId="17498"/>
    <cellStyle name="Style 257 11 3 4" xfId="36204"/>
    <cellStyle name="Style 257 11 3 5" xfId="41952"/>
    <cellStyle name="Style 257 11 4" xfId="12702"/>
    <cellStyle name="Style 257 11 4 2" xfId="24877"/>
    <cellStyle name="Style 257 11 4 3" xfId="17497"/>
    <cellStyle name="Style 257 11 4 4" xfId="38686"/>
    <cellStyle name="Style 257 11 4 5" xfId="45937"/>
    <cellStyle name="Style 257 11 5" xfId="15534"/>
    <cellStyle name="Style 257 11 5 2" xfId="17496"/>
    <cellStyle name="Style 257 11 5 3" xfId="38371"/>
    <cellStyle name="Style 257 11 5 4" xfId="44669"/>
    <cellStyle name="Style 257 11 6" xfId="17502"/>
    <cellStyle name="Style 257 11 7" xfId="22200"/>
    <cellStyle name="Style 257 11 8" xfId="39493"/>
    <cellStyle name="Style 257 12" xfId="8442"/>
    <cellStyle name="Style 257 12 2" xfId="9878"/>
    <cellStyle name="Style 257 12 2 2" xfId="14115"/>
    <cellStyle name="Style 257 12 2 2 2" xfId="24878"/>
    <cellStyle name="Style 257 12 2 2 3" xfId="17493"/>
    <cellStyle name="Style 257 12 2 2 4" xfId="35170"/>
    <cellStyle name="Style 257 12 2 2 5" xfId="46271"/>
    <cellStyle name="Style 257 12 2 3" xfId="16852"/>
    <cellStyle name="Style 257 12 2 3 2" xfId="17492"/>
    <cellStyle name="Style 257 12 2 3 3" xfId="22401"/>
    <cellStyle name="Style 257 12 2 3 4" xfId="41609"/>
    <cellStyle name="Style 257 12 2 4" xfId="17494"/>
    <cellStyle name="Style 257 12 2 5" xfId="35211"/>
    <cellStyle name="Style 257 12 2 6" xfId="43025"/>
    <cellStyle name="Style 257 12 3" xfId="11435"/>
    <cellStyle name="Style 257 12 3 2" xfId="24879"/>
    <cellStyle name="Style 257 12 3 3" xfId="17491"/>
    <cellStyle name="Style 257 12 3 4" xfId="35696"/>
    <cellStyle name="Style 257 12 3 5" xfId="40734"/>
    <cellStyle name="Style 257 12 4" xfId="12790"/>
    <cellStyle name="Style 257 12 4 2" xfId="24880"/>
    <cellStyle name="Style 257 12 4 3" xfId="17490"/>
    <cellStyle name="Style 257 12 4 4" xfId="34425"/>
    <cellStyle name="Style 257 12 4 5" xfId="47928"/>
    <cellStyle name="Style 257 12 5" xfId="15622"/>
    <cellStyle name="Style 257 12 5 2" xfId="17489"/>
    <cellStyle name="Style 257 12 5 3" xfId="38670"/>
    <cellStyle name="Style 257 12 5 4" xfId="45976"/>
    <cellStyle name="Style 257 12 6" xfId="17495"/>
    <cellStyle name="Style 257 12 7" xfId="37693"/>
    <cellStyle name="Style 257 12 8" xfId="42251"/>
    <cellStyle name="Style 257 13" xfId="8585"/>
    <cellStyle name="Style 257 13 2" xfId="10021"/>
    <cellStyle name="Style 257 13 2 2" xfId="14258"/>
    <cellStyle name="Style 257 13 2 2 2" xfId="24882"/>
    <cellStyle name="Style 257 13 2 2 3" xfId="17486"/>
    <cellStyle name="Style 257 13 2 2 4" xfId="35089"/>
    <cellStyle name="Style 257 13 2 2 5" xfId="44398"/>
    <cellStyle name="Style 257 13 2 3" xfId="16995"/>
    <cellStyle name="Style 257 13 2 3 2" xfId="17485"/>
    <cellStyle name="Style 257 13 2 3 3" xfId="37703"/>
    <cellStyle name="Style 257 13 2 3 4" xfId="43336"/>
    <cellStyle name="Style 257 13 2 4" xfId="17487"/>
    <cellStyle name="Style 257 13 2 5" xfId="35160"/>
    <cellStyle name="Style 257 13 2 6" xfId="45039"/>
    <cellStyle name="Style 257 13 3" xfId="11578"/>
    <cellStyle name="Style 257 13 3 2" xfId="24883"/>
    <cellStyle name="Style 257 13 3 3" xfId="17484"/>
    <cellStyle name="Style 257 13 3 4" xfId="37208"/>
    <cellStyle name="Style 257 13 3 5" xfId="47944"/>
    <cellStyle name="Style 257 13 4" xfId="12933"/>
    <cellStyle name="Style 257 13 4 2" xfId="24884"/>
    <cellStyle name="Style 257 13 4 3" xfId="17483"/>
    <cellStyle name="Style 257 13 4 4" xfId="34314"/>
    <cellStyle name="Style 257 13 4 5" xfId="45420"/>
    <cellStyle name="Style 257 13 5" xfId="15765"/>
    <cellStyle name="Style 257 13 5 2" xfId="17482"/>
    <cellStyle name="Style 257 13 5 3" xfId="38214"/>
    <cellStyle name="Style 257 13 5 4" xfId="44625"/>
    <cellStyle name="Style 257 13 6" xfId="17488"/>
    <cellStyle name="Style 257 13 7" xfId="27347"/>
    <cellStyle name="Style 257 13 8" xfId="46694"/>
    <cellStyle name="Style 257 14" xfId="8601"/>
    <cellStyle name="Style 257 14 2" xfId="10037"/>
    <cellStyle name="Style 257 14 2 2" xfId="14274"/>
    <cellStyle name="Style 257 14 2 2 2" xfId="24886"/>
    <cellStyle name="Style 257 14 2 2 3" xfId="17479"/>
    <cellStyle name="Style 257 14 2 2 4" xfId="34837"/>
    <cellStyle name="Style 257 14 2 2 5" xfId="46154"/>
    <cellStyle name="Style 257 14 2 3" xfId="17011"/>
    <cellStyle name="Style 257 14 2 3 2" xfId="17478"/>
    <cellStyle name="Style 257 14 2 3 3" xfId="32232"/>
    <cellStyle name="Style 257 14 2 3 4" xfId="46013"/>
    <cellStyle name="Style 257 14 2 4" xfId="17480"/>
    <cellStyle name="Style 257 14 2 5" xfId="34980"/>
    <cellStyle name="Style 257 14 2 6" xfId="44279"/>
    <cellStyle name="Style 257 14 3" xfId="11594"/>
    <cellStyle name="Style 257 14 3 2" xfId="24888"/>
    <cellStyle name="Style 257 14 3 3" xfId="17477"/>
    <cellStyle name="Style 257 14 3 4" xfId="36710"/>
    <cellStyle name="Style 257 14 3 5" xfId="46373"/>
    <cellStyle name="Style 257 14 4" xfId="12949"/>
    <cellStyle name="Style 257 14 4 2" xfId="24889"/>
    <cellStyle name="Style 257 14 4 3" xfId="17476"/>
    <cellStyle name="Style 257 14 4 4" xfId="38540"/>
    <cellStyle name="Style 257 14 4 5" xfId="45287"/>
    <cellStyle name="Style 257 14 5" xfId="15781"/>
    <cellStyle name="Style 257 14 5 2" xfId="17475"/>
    <cellStyle name="Style 257 14 5 3" xfId="34491"/>
    <cellStyle name="Style 257 14 5 4" xfId="42663"/>
    <cellStyle name="Style 257 14 6" xfId="17481"/>
    <cellStyle name="Style 257 14 7" xfId="27376"/>
    <cellStyle name="Style 257 14 8" xfId="40619"/>
    <cellStyle name="Style 257 15" xfId="10232"/>
    <cellStyle name="Style 257 15 2" xfId="14469"/>
    <cellStyle name="Style 257 15 2 2" xfId="24890"/>
    <cellStyle name="Style 257 15 2 3" xfId="17473"/>
    <cellStyle name="Style 257 15 2 4" xfId="36047"/>
    <cellStyle name="Style 257 15 2 5" xfId="40732"/>
    <cellStyle name="Style 257 15 3" xfId="17206"/>
    <cellStyle name="Style 257 15 3 2" xfId="17472"/>
    <cellStyle name="Style 257 15 3 3" xfId="37710"/>
    <cellStyle name="Style 257 15 3 4" xfId="47447"/>
    <cellStyle name="Style 257 15 4" xfId="17474"/>
    <cellStyle name="Style 257 15 5" xfId="35450"/>
    <cellStyle name="Style 257 15 6" xfId="47091"/>
    <cellStyle name="Style 257 16" xfId="10359"/>
    <cellStyle name="Style 257 16 2" xfId="24892"/>
    <cellStyle name="Style 257 16 3" xfId="17471"/>
    <cellStyle name="Style 257 16 4" xfId="32705"/>
    <cellStyle name="Style 257 16 5" xfId="47975"/>
    <cellStyle name="Style 257 17" xfId="10448"/>
    <cellStyle name="Style 257 17 2" xfId="24893"/>
    <cellStyle name="Style 257 17 3" xfId="17470"/>
    <cellStyle name="Style 257 17 4" xfId="36733"/>
    <cellStyle name="Style 257 17 5" xfId="44273"/>
    <cellStyle name="Style 257 18" xfId="11800"/>
    <cellStyle name="Style 257 18 2" xfId="24894"/>
    <cellStyle name="Style 257 18 3" xfId="17469"/>
    <cellStyle name="Style 257 18 4" xfId="37020"/>
    <cellStyle name="Style 257 18 5" xfId="40738"/>
    <cellStyle name="Style 257 2" xfId="6594"/>
    <cellStyle name="Style 257 2 2" xfId="10169"/>
    <cellStyle name="Style 257 2 2 2" xfId="11726"/>
    <cellStyle name="Style 257 2 2 2 2" xfId="24895"/>
    <cellStyle name="Style 257 2 2 2 3" xfId="17466"/>
    <cellStyle name="Style 257 2 2 2 4" xfId="35278"/>
    <cellStyle name="Style 257 2 2 2 5" xfId="40730"/>
    <cellStyle name="Style 257 2 2 3" xfId="14406"/>
    <cellStyle name="Style 257 2 2 3 2" xfId="24896"/>
    <cellStyle name="Style 257 2 2 3 3" xfId="17465"/>
    <cellStyle name="Style 257 2 2 3 4" xfId="34372"/>
    <cellStyle name="Style 257 2 2 3 5" xfId="47066"/>
    <cellStyle name="Style 257 2 2 4" xfId="17143"/>
    <cellStyle name="Style 257 2 2 4 2" xfId="17464"/>
    <cellStyle name="Style 257 2 2 4 3" xfId="36631"/>
    <cellStyle name="Style 257 2 2 4 4" xfId="40630"/>
    <cellStyle name="Style 257 2 2 5" xfId="17467"/>
    <cellStyle name="Style 257 2 2 6" xfId="36128"/>
    <cellStyle name="Style 257 2 2 7" xfId="42148"/>
    <cellStyle name="Style 257 2 3" xfId="8935"/>
    <cellStyle name="Style 257 2 3 2" xfId="13190"/>
    <cellStyle name="Style 257 2 3 2 2" xfId="24898"/>
    <cellStyle name="Style 257 2 3 2 3" xfId="17462"/>
    <cellStyle name="Style 257 2 3 2 4" xfId="35700"/>
    <cellStyle name="Style 257 2 3 2 5" xfId="43343"/>
    <cellStyle name="Style 257 2 3 3" xfId="14616"/>
    <cellStyle name="Style 257 2 3 3 2" xfId="24899"/>
    <cellStyle name="Style 257 2 3 3 3" xfId="17461"/>
    <cellStyle name="Style 257 2 3 3 4" xfId="34645"/>
    <cellStyle name="Style 257 2 3 3 5" xfId="43115"/>
    <cellStyle name="Style 257 2 3 4" xfId="24897"/>
    <cellStyle name="Style 257 2 4" xfId="10510"/>
    <cellStyle name="Style 257 2 4 2" xfId="24900"/>
    <cellStyle name="Style 257 2 4 3" xfId="17460"/>
    <cellStyle name="Style 257 2 4 4" xfId="27714"/>
    <cellStyle name="Style 257 2 4 5" xfId="42423"/>
    <cellStyle name="Style 257 2 5" xfId="11865"/>
    <cellStyle name="Style 257 2 5 2" xfId="24901"/>
    <cellStyle name="Style 257 2 5 3" xfId="17459"/>
    <cellStyle name="Style 257 2 5 4" xfId="34457"/>
    <cellStyle name="Style 257 2 5 5" xfId="47277"/>
    <cellStyle name="Style 257 2 6" xfId="14697"/>
    <cellStyle name="Style 257 2 6 2" xfId="17458"/>
    <cellStyle name="Style 257 2 6 3" xfId="33545"/>
    <cellStyle name="Style 257 2 6 4" xfId="48374"/>
    <cellStyle name="Style 257 2 7" xfId="21999"/>
    <cellStyle name="Style 257 2 8" xfId="39637"/>
    <cellStyle name="Style 257 3" xfId="6990"/>
    <cellStyle name="Style 257 3 2" xfId="9331"/>
    <cellStyle name="Style 257 3 2 2" xfId="13586"/>
    <cellStyle name="Style 257 3 2 2 2" xfId="24902"/>
    <cellStyle name="Style 257 3 2 2 3" xfId="17455"/>
    <cellStyle name="Style 257 3 2 2 4" xfId="35354"/>
    <cellStyle name="Style 257 3 2 2 5" xfId="45996"/>
    <cellStyle name="Style 257 3 2 3" xfId="16330"/>
    <cellStyle name="Style 257 3 2 3 2" xfId="17454"/>
    <cellStyle name="Style 257 3 2 3 3" xfId="23675"/>
    <cellStyle name="Style 257 3 2 3 4" xfId="43063"/>
    <cellStyle name="Style 257 3 2 4" xfId="17456"/>
    <cellStyle name="Style 257 3 2 5" xfId="26275"/>
    <cellStyle name="Style 257 3 2 6" xfId="41582"/>
    <cellStyle name="Style 257 3 3" xfId="10906"/>
    <cellStyle name="Style 257 3 3 2" xfId="24903"/>
    <cellStyle name="Style 257 3 3 3" xfId="17453"/>
    <cellStyle name="Style 257 3 3 4" xfId="34299"/>
    <cellStyle name="Style 257 3 3 5" xfId="42962"/>
    <cellStyle name="Style 257 3 4" xfId="12261"/>
    <cellStyle name="Style 257 3 4 2" xfId="24904"/>
    <cellStyle name="Style 257 3 4 3" xfId="17452"/>
    <cellStyle name="Style 257 3 4 4" xfId="35152"/>
    <cellStyle name="Style 257 3 4 5" xfId="43811"/>
    <cellStyle name="Style 257 3 5" xfId="15093"/>
    <cellStyle name="Style 257 3 5 2" xfId="17451"/>
    <cellStyle name="Style 257 3 5 3" xfId="36646"/>
    <cellStyle name="Style 257 3 5 4" xfId="44510"/>
    <cellStyle name="Style 257 3 6" xfId="17457"/>
    <cellStyle name="Style 257 3 7" xfId="22199"/>
    <cellStyle name="Style 257 3 8" xfId="40116"/>
    <cellStyle name="Style 257 4" xfId="6743"/>
    <cellStyle name="Style 257 4 2" xfId="9084"/>
    <cellStyle name="Style 257 4 2 2" xfId="13339"/>
    <cellStyle name="Style 257 4 2 2 2" xfId="24905"/>
    <cellStyle name="Style 257 4 2 2 3" xfId="17448"/>
    <cellStyle name="Style 257 4 2 2 4" xfId="34816"/>
    <cellStyle name="Style 257 4 2 2 5" xfId="46009"/>
    <cellStyle name="Style 257 4 2 3" xfId="16112"/>
    <cellStyle name="Style 257 4 2 3 2" xfId="17447"/>
    <cellStyle name="Style 257 4 2 3 3" xfId="21561"/>
    <cellStyle name="Style 257 4 2 3 4" xfId="41030"/>
    <cellStyle name="Style 257 4 2 4" xfId="17449"/>
    <cellStyle name="Style 257 4 2 5" xfId="26982"/>
    <cellStyle name="Style 257 4 2 6" xfId="40244"/>
    <cellStyle name="Style 257 4 3" xfId="10659"/>
    <cellStyle name="Style 257 4 3 2" xfId="24906"/>
    <cellStyle name="Style 257 4 3 3" xfId="17446"/>
    <cellStyle name="Style 257 4 3 4" xfId="27890"/>
    <cellStyle name="Style 257 4 3 5" xfId="46455"/>
    <cellStyle name="Style 257 4 4" xfId="12014"/>
    <cellStyle name="Style 257 4 4 2" xfId="24907"/>
    <cellStyle name="Style 257 4 4 3" xfId="17445"/>
    <cellStyle name="Style 257 4 4 4" xfId="34613"/>
    <cellStyle name="Style 257 4 4 5" xfId="48251"/>
    <cellStyle name="Style 257 4 5" xfId="14846"/>
    <cellStyle name="Style 257 4 5 2" xfId="17444"/>
    <cellStyle name="Style 257 4 5 3" xfId="36132"/>
    <cellStyle name="Style 257 4 5 4" xfId="44545"/>
    <cellStyle name="Style 257 4 6" xfId="17450"/>
    <cellStyle name="Style 257 4 7" xfId="23691"/>
    <cellStyle name="Style 257 4 8" xfId="39945"/>
    <cellStyle name="Style 257 5" xfId="6647"/>
    <cellStyle name="Style 257 5 2" xfId="8988"/>
    <cellStyle name="Style 257 5 2 2" xfId="13243"/>
    <cellStyle name="Style 257 5 2 2 2" xfId="24908"/>
    <cellStyle name="Style 257 5 2 2 3" xfId="17441"/>
    <cellStyle name="Style 257 5 2 2 4" xfId="34570"/>
    <cellStyle name="Style 257 5 2 2 5" xfId="47768"/>
    <cellStyle name="Style 257 5 2 3" xfId="16028"/>
    <cellStyle name="Style 257 5 2 3 2" xfId="17440"/>
    <cellStyle name="Style 257 5 2 3 3" xfId="21642"/>
    <cellStyle name="Style 257 5 2 3 4" xfId="39336"/>
    <cellStyle name="Style 257 5 2 4" xfId="17442"/>
    <cellStyle name="Style 257 5 2 5" xfId="22089"/>
    <cellStyle name="Style 257 5 2 6" xfId="45667"/>
    <cellStyle name="Style 257 5 3" xfId="10563"/>
    <cellStyle name="Style 257 5 3 2" xfId="24909"/>
    <cellStyle name="Style 257 5 3 3" xfId="17439"/>
    <cellStyle name="Style 257 5 3 4" xfId="36623"/>
    <cellStyle name="Style 257 5 3 5" xfId="42642"/>
    <cellStyle name="Style 257 5 4" xfId="11918"/>
    <cellStyle name="Style 257 5 4 2" xfId="24910"/>
    <cellStyle name="Style 257 5 4 3" xfId="17438"/>
    <cellStyle name="Style 257 5 4 4" xfId="33795"/>
    <cellStyle name="Style 257 5 4 5" xfId="44116"/>
    <cellStyle name="Style 257 5 5" xfId="14750"/>
    <cellStyle name="Style 257 5 5 2" xfId="17437"/>
    <cellStyle name="Style 257 5 5 3" xfId="34799"/>
    <cellStyle name="Style 257 5 5 4" xfId="47004"/>
    <cellStyle name="Style 257 5 6" xfId="17443"/>
    <cellStyle name="Style 257 5 7" xfId="22747"/>
    <cellStyle name="Style 257 5 8" xfId="39214"/>
    <cellStyle name="Style 257 6" xfId="6615"/>
    <cellStyle name="Style 257 6 2" xfId="8956"/>
    <cellStyle name="Style 257 6 2 2" xfId="13211"/>
    <cellStyle name="Style 257 6 2 2 2" xfId="24913"/>
    <cellStyle name="Style 257 6 2 2 3" xfId="17434"/>
    <cellStyle name="Style 257 6 2 2 4" xfId="37885"/>
    <cellStyle name="Style 257 6 2 2 5" xfId="45054"/>
    <cellStyle name="Style 257 6 2 3" xfId="15998"/>
    <cellStyle name="Style 257 6 2 3 2" xfId="17433"/>
    <cellStyle name="Style 257 6 2 3 3" xfId="22193"/>
    <cellStyle name="Style 257 6 2 3 4" xfId="40371"/>
    <cellStyle name="Style 257 6 2 4" xfId="17435"/>
    <cellStyle name="Style 257 6 2 5" xfId="23618"/>
    <cellStyle name="Style 257 6 2 6" xfId="39565"/>
    <cellStyle name="Style 257 6 3" xfId="10531"/>
    <cellStyle name="Style 257 6 3 2" xfId="24914"/>
    <cellStyle name="Style 257 6 3 3" xfId="17432"/>
    <cellStyle name="Style 257 6 3 4" xfId="27745"/>
    <cellStyle name="Style 257 6 3 5" xfId="42882"/>
    <cellStyle name="Style 257 6 4" xfId="11886"/>
    <cellStyle name="Style 257 6 4 2" xfId="24915"/>
    <cellStyle name="Style 257 6 4 3" xfId="17431"/>
    <cellStyle name="Style 257 6 4 4" xfId="36492"/>
    <cellStyle name="Style 257 6 4 5" xfId="42886"/>
    <cellStyle name="Style 257 6 5" xfId="14718"/>
    <cellStyle name="Style 257 6 5 2" xfId="17430"/>
    <cellStyle name="Style 257 6 5 3" xfId="38177"/>
    <cellStyle name="Style 257 6 5 4" xfId="41948"/>
    <cellStyle name="Style 257 6 6" xfId="17436"/>
    <cellStyle name="Style 257 6 7" xfId="22180"/>
    <cellStyle name="Style 257 6 8" xfId="39501"/>
    <cellStyle name="Style 257 7" xfId="6638"/>
    <cellStyle name="Style 257 7 2" xfId="8979"/>
    <cellStyle name="Style 257 7 2 2" xfId="13234"/>
    <cellStyle name="Style 257 7 2 2 2" xfId="24917"/>
    <cellStyle name="Style 257 7 2 2 3" xfId="17427"/>
    <cellStyle name="Style 257 7 2 2 4" xfId="36355"/>
    <cellStyle name="Style 257 7 2 2 5" xfId="43654"/>
    <cellStyle name="Style 257 7 2 3" xfId="16019"/>
    <cellStyle name="Style 257 7 2 3 2" xfId="17426"/>
    <cellStyle name="Style 257 7 2 3 3" xfId="21979"/>
    <cellStyle name="Style 257 7 2 3 4" xfId="39062"/>
    <cellStyle name="Style 257 7 2 4" xfId="17428"/>
    <cellStyle name="Style 257 7 2 5" xfId="25274"/>
    <cellStyle name="Style 257 7 2 6" xfId="39531"/>
    <cellStyle name="Style 257 7 3" xfId="10554"/>
    <cellStyle name="Style 257 7 3 2" xfId="24918"/>
    <cellStyle name="Style 257 7 3 3" xfId="17425"/>
    <cellStyle name="Style 257 7 3 4" xfId="27772"/>
    <cellStyle name="Style 257 7 3 5" xfId="45343"/>
    <cellStyle name="Style 257 7 4" xfId="11909"/>
    <cellStyle name="Style 257 7 4 2" xfId="24919"/>
    <cellStyle name="Style 257 7 4 3" xfId="17424"/>
    <cellStyle name="Style 257 7 4 4" xfId="36152"/>
    <cellStyle name="Style 257 7 4 5" xfId="43593"/>
    <cellStyle name="Style 257 7 5" xfId="14741"/>
    <cellStyle name="Style 257 7 5 2" xfId="17423"/>
    <cellStyle name="Style 257 7 5 3" xfId="35994"/>
    <cellStyle name="Style 257 7 5 4" xfId="48215"/>
    <cellStyle name="Style 257 7 6" xfId="17429"/>
    <cellStyle name="Style 257 7 7" xfId="32334"/>
    <cellStyle name="Style 257 7 8" xfId="41496"/>
    <cellStyle name="Style 257 8" xfId="7085"/>
    <cellStyle name="Style 257 8 2" xfId="9426"/>
    <cellStyle name="Style 257 8 2 2" xfId="13681"/>
    <cellStyle name="Style 257 8 2 2 2" xfId="24920"/>
    <cellStyle name="Style 257 8 2 2 3" xfId="17420"/>
    <cellStyle name="Style 257 8 2 2 4" xfId="35659"/>
    <cellStyle name="Style 257 8 2 2 5" xfId="41731"/>
    <cellStyle name="Style 257 8 2 3" xfId="16418"/>
    <cellStyle name="Style 257 8 2 3 2" xfId="17419"/>
    <cellStyle name="Style 257 8 2 3 3" xfId="21603"/>
    <cellStyle name="Style 257 8 2 3 4" xfId="39230"/>
    <cellStyle name="Style 257 8 2 4" xfId="17421"/>
    <cellStyle name="Style 257 8 2 5" xfId="27100"/>
    <cellStyle name="Style 257 8 2 6" xfId="47357"/>
    <cellStyle name="Style 257 8 3" xfId="11001"/>
    <cellStyle name="Style 257 8 3 2" xfId="24921"/>
    <cellStyle name="Style 257 8 3 3" xfId="17418"/>
    <cellStyle name="Style 257 8 3 4" xfId="32546"/>
    <cellStyle name="Style 257 8 3 5" xfId="45732"/>
    <cellStyle name="Style 257 8 4" xfId="12356"/>
    <cellStyle name="Style 257 8 4 2" xfId="24922"/>
    <cellStyle name="Style 257 8 4 3" xfId="17417"/>
    <cellStyle name="Style 257 8 4 4" xfId="36766"/>
    <cellStyle name="Style 257 8 4 5" xfId="45757"/>
    <cellStyle name="Style 257 8 5" xfId="15188"/>
    <cellStyle name="Style 257 8 5 2" xfId="17416"/>
    <cellStyle name="Style 257 8 5 3" xfId="33784"/>
    <cellStyle name="Style 257 8 5 4" xfId="41923"/>
    <cellStyle name="Style 257 8 6" xfId="17422"/>
    <cellStyle name="Style 257 8 7" xfId="21746"/>
    <cellStyle name="Style 257 8 8" xfId="39874"/>
    <cellStyle name="Style 257 9" xfId="8215"/>
    <cellStyle name="Style 257 9 2" xfId="9653"/>
    <cellStyle name="Style 257 9 2 2" xfId="13890"/>
    <cellStyle name="Style 257 9 2 2 2" xfId="24923"/>
    <cellStyle name="Style 257 9 2 2 3" xfId="17413"/>
    <cellStyle name="Style 257 9 2 2 4" xfId="35231"/>
    <cellStyle name="Style 257 9 2 2 5" xfId="48017"/>
    <cellStyle name="Style 257 9 2 3" xfId="16627"/>
    <cellStyle name="Style 257 9 2 3 2" xfId="17412"/>
    <cellStyle name="Style 257 9 2 3 3" xfId="23117"/>
    <cellStyle name="Style 257 9 2 3 4" xfId="39844"/>
    <cellStyle name="Style 257 9 2 4" xfId="17414"/>
    <cellStyle name="Style 257 9 2 5" xfId="36099"/>
    <cellStyle name="Style 257 9 2 6" xfId="44657"/>
    <cellStyle name="Style 257 9 3" xfId="11210"/>
    <cellStyle name="Style 257 9 3 2" xfId="24924"/>
    <cellStyle name="Style 257 9 3 3" xfId="17411"/>
    <cellStyle name="Style 257 9 3 4" xfId="37396"/>
    <cellStyle name="Style 257 9 3 5" xfId="46488"/>
    <cellStyle name="Style 257 9 4" xfId="12565"/>
    <cellStyle name="Style 257 9 4 2" xfId="24925"/>
    <cellStyle name="Style 257 9 4 3" xfId="17410"/>
    <cellStyle name="Style 257 9 4 4" xfId="32810"/>
    <cellStyle name="Style 257 9 4 5" xfId="42271"/>
    <cellStyle name="Style 257 9 5" xfId="15397"/>
    <cellStyle name="Style 257 9 5 2" xfId="17409"/>
    <cellStyle name="Style 257 9 5 3" xfId="37194"/>
    <cellStyle name="Style 257 9 5 4" xfId="45707"/>
    <cellStyle name="Style 257 9 6" xfId="17415"/>
    <cellStyle name="Style 257 9 7" xfId="24166"/>
    <cellStyle name="Style 257 9 8" xfId="39231"/>
    <cellStyle name="Style 258" xfId="81"/>
    <cellStyle name="Style 259" xfId="82"/>
    <cellStyle name="Style 259 10" xfId="8258"/>
    <cellStyle name="Style 259 10 2" xfId="9696"/>
    <cellStyle name="Style 259 10 2 2" xfId="13933"/>
    <cellStyle name="Style 259 10 2 2 2" xfId="24927"/>
    <cellStyle name="Style 259 10 2 2 3" xfId="17404"/>
    <cellStyle name="Style 259 10 2 2 4" xfId="32470"/>
    <cellStyle name="Style 259 10 2 2 5" xfId="43647"/>
    <cellStyle name="Style 259 10 2 3" xfId="16670"/>
    <cellStyle name="Style 259 10 2 3 2" xfId="17403"/>
    <cellStyle name="Style 259 10 2 3 3" xfId="21617"/>
    <cellStyle name="Style 259 10 2 3 4" xfId="41034"/>
    <cellStyle name="Style 259 10 2 4" xfId="17405"/>
    <cellStyle name="Style 259 10 2 5" xfId="27674"/>
    <cellStyle name="Style 259 10 2 6" xfId="40472"/>
    <cellStyle name="Style 259 10 3" xfId="11253"/>
    <cellStyle name="Style 259 10 3 2" xfId="24928"/>
    <cellStyle name="Style 259 10 3 3" xfId="17402"/>
    <cellStyle name="Style 259 10 3 4" xfId="36450"/>
    <cellStyle name="Style 259 10 3 5" xfId="44691"/>
    <cellStyle name="Style 259 10 4" xfId="12608"/>
    <cellStyle name="Style 259 10 4 2" xfId="24929"/>
    <cellStyle name="Style 259 10 4 3" xfId="17401"/>
    <cellStyle name="Style 259 10 4 4" xfId="33073"/>
    <cellStyle name="Style 259 10 4 5" xfId="42955"/>
    <cellStyle name="Style 259 10 5" xfId="15440"/>
    <cellStyle name="Style 259 10 5 2" xfId="17400"/>
    <cellStyle name="Style 259 10 5 3" xfId="35044"/>
    <cellStyle name="Style 259 10 5 4" xfId="41697"/>
    <cellStyle name="Style 259 10 6" xfId="17406"/>
    <cellStyle name="Style 259 10 7" xfId="23795"/>
    <cellStyle name="Style 259 10 8" xfId="39315"/>
    <cellStyle name="Style 259 11" xfId="8406"/>
    <cellStyle name="Style 259 11 2" xfId="9844"/>
    <cellStyle name="Style 259 11 2 2" xfId="14081"/>
    <cellStyle name="Style 259 11 2 2 2" xfId="24930"/>
    <cellStyle name="Style 259 11 2 2 3" xfId="17397"/>
    <cellStyle name="Style 259 11 2 2 4" xfId="33736"/>
    <cellStyle name="Style 259 11 2 2 5" xfId="42647"/>
    <cellStyle name="Style 259 11 2 3" xfId="16818"/>
    <cellStyle name="Style 259 11 2 3 2" xfId="17396"/>
    <cellStyle name="Style 259 11 2 3 3" xfId="17314"/>
    <cellStyle name="Style 259 11 2 3 4" xfId="39628"/>
    <cellStyle name="Style 259 11 2 4" xfId="17398"/>
    <cellStyle name="Style 259 11 2 5" xfId="33805"/>
    <cellStyle name="Style 259 11 2 6" xfId="42363"/>
    <cellStyle name="Style 259 11 3" xfId="11401"/>
    <cellStyle name="Style 259 11 3 2" xfId="24931"/>
    <cellStyle name="Style 259 11 3 3" xfId="17395"/>
    <cellStyle name="Style 259 11 3 4" xfId="37452"/>
    <cellStyle name="Style 259 11 3 5" xfId="43664"/>
    <cellStyle name="Style 259 11 4" xfId="12756"/>
    <cellStyle name="Style 259 11 4 2" xfId="24932"/>
    <cellStyle name="Style 259 11 4 3" xfId="17394"/>
    <cellStyle name="Style 259 11 4 4" xfId="37259"/>
    <cellStyle name="Style 259 11 4 5" xfId="43890"/>
    <cellStyle name="Style 259 11 5" xfId="15588"/>
    <cellStyle name="Style 259 11 5 2" xfId="17393"/>
    <cellStyle name="Style 259 11 5 3" xfId="37738"/>
    <cellStyle name="Style 259 11 5 4" xfId="47109"/>
    <cellStyle name="Style 259 11 6" xfId="17399"/>
    <cellStyle name="Style 259 11 7" xfId="33427"/>
    <cellStyle name="Style 259 11 8" xfId="43013"/>
    <cellStyle name="Style 259 12" xfId="8441"/>
    <cellStyle name="Style 259 12 2" xfId="9877"/>
    <cellStyle name="Style 259 12 2 2" xfId="14114"/>
    <cellStyle name="Style 259 12 2 2 2" xfId="24933"/>
    <cellStyle name="Style 259 12 2 2 3" xfId="17390"/>
    <cellStyle name="Style 259 12 2 2 4" xfId="37509"/>
    <cellStyle name="Style 259 12 2 2 5" xfId="45492"/>
    <cellStyle name="Style 259 12 2 3" xfId="16851"/>
    <cellStyle name="Style 259 12 2 3 2" xfId="17389"/>
    <cellStyle name="Style 259 12 2 3 3" xfId="21751"/>
    <cellStyle name="Style 259 12 2 3 4" xfId="38991"/>
    <cellStyle name="Style 259 12 2 4" xfId="17391"/>
    <cellStyle name="Style 259 12 2 5" xfId="37618"/>
    <cellStyle name="Style 259 12 2 6" xfId="47085"/>
    <cellStyle name="Style 259 12 3" xfId="11434"/>
    <cellStyle name="Style 259 12 3 2" xfId="24934"/>
    <cellStyle name="Style 259 12 3 3" xfId="17388"/>
    <cellStyle name="Style 259 12 3 4" xfId="32533"/>
    <cellStyle name="Style 259 12 3 5" xfId="45695"/>
    <cellStyle name="Style 259 12 4" xfId="12789"/>
    <cellStyle name="Style 259 12 4 2" xfId="24935"/>
    <cellStyle name="Style 259 12 4 3" xfId="17387"/>
    <cellStyle name="Style 259 12 4 4" xfId="38126"/>
    <cellStyle name="Style 259 12 4 5" xfId="43920"/>
    <cellStyle name="Style 259 12 5" xfId="15621"/>
    <cellStyle name="Style 259 12 5 2" xfId="17386"/>
    <cellStyle name="Style 259 12 5 3" xfId="27946"/>
    <cellStyle name="Style 259 12 5 4" xfId="42536"/>
    <cellStyle name="Style 259 12 6" xfId="17392"/>
    <cellStyle name="Style 259 12 7" xfId="36095"/>
    <cellStyle name="Style 259 12 8" xfId="46732"/>
    <cellStyle name="Style 259 13" xfId="8668"/>
    <cellStyle name="Style 259 13 2" xfId="10104"/>
    <cellStyle name="Style 259 13 2 2" xfId="14341"/>
    <cellStyle name="Style 259 13 2 2 2" xfId="24937"/>
    <cellStyle name="Style 259 13 2 2 3" xfId="17383"/>
    <cellStyle name="Style 259 13 2 2 4" xfId="36692"/>
    <cellStyle name="Style 259 13 2 2 5" xfId="46011"/>
    <cellStyle name="Style 259 13 2 3" xfId="17078"/>
    <cellStyle name="Style 259 13 2 3 2" xfId="17382"/>
    <cellStyle name="Style 259 13 2 3 3" xfId="38228"/>
    <cellStyle name="Style 259 13 2 3 4" xfId="41936"/>
    <cellStyle name="Style 259 13 2 4" xfId="17384"/>
    <cellStyle name="Style 259 13 2 5" xfId="37514"/>
    <cellStyle name="Style 259 13 2 6" xfId="40617"/>
    <cellStyle name="Style 259 13 3" xfId="11661"/>
    <cellStyle name="Style 259 13 3 2" xfId="24938"/>
    <cellStyle name="Style 259 13 3 3" xfId="17381"/>
    <cellStyle name="Style 259 13 3 4" xfId="34075"/>
    <cellStyle name="Style 259 13 3 5" xfId="41644"/>
    <cellStyle name="Style 259 13 4" xfId="13016"/>
    <cellStyle name="Style 259 13 4 2" xfId="24939"/>
    <cellStyle name="Style 259 13 4 3" xfId="17380"/>
    <cellStyle name="Style 259 13 4 4" xfId="36761"/>
    <cellStyle name="Style 259 13 4 5" xfId="44814"/>
    <cellStyle name="Style 259 13 5" xfId="15848"/>
    <cellStyle name="Style 259 13 5 2" xfId="17379"/>
    <cellStyle name="Style 259 13 5 3" xfId="31968"/>
    <cellStyle name="Style 259 13 5 4" xfId="42921"/>
    <cellStyle name="Style 259 13 6" xfId="17385"/>
    <cellStyle name="Style 259 13 7" xfId="27431"/>
    <cellStyle name="Style 259 13 8" xfId="42443"/>
    <cellStyle name="Style 259 14" xfId="8482"/>
    <cellStyle name="Style 259 14 2" xfId="9918"/>
    <cellStyle name="Style 259 14 2 2" xfId="14155"/>
    <cellStyle name="Style 259 14 2 2 2" xfId="24940"/>
    <cellStyle name="Style 259 14 2 2 3" xfId="17376"/>
    <cellStyle name="Style 259 14 2 2 4" xfId="33298"/>
    <cellStyle name="Style 259 14 2 2 5" xfId="46660"/>
    <cellStyle name="Style 259 14 2 3" xfId="16892"/>
    <cellStyle name="Style 259 14 2 3 2" xfId="17375"/>
    <cellStyle name="Style 259 14 2 3 3" xfId="25488"/>
    <cellStyle name="Style 259 14 2 3 4" xfId="39703"/>
    <cellStyle name="Style 259 14 2 4" xfId="17377"/>
    <cellStyle name="Style 259 14 2 5" xfId="36135"/>
    <cellStyle name="Style 259 14 2 6" xfId="42385"/>
    <cellStyle name="Style 259 14 3" xfId="11475"/>
    <cellStyle name="Style 259 14 3 2" xfId="24941"/>
    <cellStyle name="Style 259 14 3 3" xfId="17374"/>
    <cellStyle name="Style 259 14 3 4" xfId="33709"/>
    <cellStyle name="Style 259 14 3 5" xfId="45850"/>
    <cellStyle name="Style 259 14 4" xfId="12830"/>
    <cellStyle name="Style 259 14 4 2" xfId="24942"/>
    <cellStyle name="Style 259 14 4 3" xfId="17373"/>
    <cellStyle name="Style 259 14 4 4" xfId="33479"/>
    <cellStyle name="Style 259 14 4 5" xfId="43286"/>
    <cellStyle name="Style 259 14 5" xfId="15662"/>
    <cellStyle name="Style 259 14 5 2" xfId="17372"/>
    <cellStyle name="Style 259 14 5 3" xfId="25376"/>
    <cellStyle name="Style 259 14 5 4" xfId="42589"/>
    <cellStyle name="Style 259 14 6" xfId="17378"/>
    <cellStyle name="Style 259 14 7" xfId="37695"/>
    <cellStyle name="Style 259 14 8" xfId="45696"/>
    <cellStyle name="Style 259 15" xfId="10231"/>
    <cellStyle name="Style 259 15 2" xfId="14468"/>
    <cellStyle name="Style 259 15 2 2" xfId="24943"/>
    <cellStyle name="Style 259 15 2 3" xfId="17370"/>
    <cellStyle name="Style 259 15 2 4" xfId="32884"/>
    <cellStyle name="Style 259 15 2 5" xfId="42419"/>
    <cellStyle name="Style 259 15 3" xfId="17205"/>
    <cellStyle name="Style 259 15 3 2" xfId="17369"/>
    <cellStyle name="Style 259 15 3 3" xfId="36112"/>
    <cellStyle name="Style 259 15 3 4" xfId="43399"/>
    <cellStyle name="Style 259 15 4" xfId="17371"/>
    <cellStyle name="Style 259 15 5" xfId="38429"/>
    <cellStyle name="Style 259 15 6" xfId="45122"/>
    <cellStyle name="Style 259 16" xfId="10360"/>
    <cellStyle name="Style 259 16 2" xfId="24944"/>
    <cellStyle name="Style 259 16 3" xfId="17368"/>
    <cellStyle name="Style 259 16 4" xfId="35868"/>
    <cellStyle name="Style 259 16 5" xfId="45199"/>
    <cellStyle name="Style 259 17" xfId="10457"/>
    <cellStyle name="Style 259 17 2" xfId="24945"/>
    <cellStyle name="Style 259 17 3" xfId="17367"/>
    <cellStyle name="Style 259 17 4" xfId="38335"/>
    <cellStyle name="Style 259 17 5" xfId="41645"/>
    <cellStyle name="Style 259 18" xfId="11801"/>
    <cellStyle name="Style 259 18 2" xfId="24946"/>
    <cellStyle name="Style 259 18 3" xfId="17366"/>
    <cellStyle name="Style 259 18 4" xfId="34918"/>
    <cellStyle name="Style 259 18 5" xfId="46016"/>
    <cellStyle name="Style 259 2" xfId="7008"/>
    <cellStyle name="Style 259 2 2" xfId="10223"/>
    <cellStyle name="Style 259 2 2 2" xfId="11780"/>
    <cellStyle name="Style 259 2 2 2 2" xfId="24947"/>
    <cellStyle name="Style 259 2 2 2 3" xfId="17363"/>
    <cellStyle name="Style 259 2 2 2 4" xfId="36567"/>
    <cellStyle name="Style 259 2 2 2 5" xfId="43720"/>
    <cellStyle name="Style 259 2 2 3" xfId="14460"/>
    <cellStyle name="Style 259 2 2 3 2" xfId="24948"/>
    <cellStyle name="Style 259 2 2 3 3" xfId="17362"/>
    <cellStyle name="Style 259 2 2 3 4" xfId="35509"/>
    <cellStyle name="Style 259 2 2 3 5" xfId="47742"/>
    <cellStyle name="Style 259 2 2 4" xfId="17197"/>
    <cellStyle name="Style 259 2 2 4 2" xfId="17361"/>
    <cellStyle name="Style 259 2 2 4 3" xfId="33991"/>
    <cellStyle name="Style 259 2 2 4 4" xfId="46248"/>
    <cellStyle name="Style 259 2 2 5" xfId="17364"/>
    <cellStyle name="Style 259 2 2 6" xfId="34725"/>
    <cellStyle name="Style 259 2 2 7" xfId="47297"/>
    <cellStyle name="Style 259 2 3" xfId="9349"/>
    <cellStyle name="Style 259 2 3 2" xfId="13604"/>
    <cellStyle name="Style 259 2 3 2 2" xfId="24951"/>
    <cellStyle name="Style 259 2 3 2 3" xfId="17359"/>
    <cellStyle name="Style 259 2 3 2 4" xfId="34107"/>
    <cellStyle name="Style 259 2 3 2 5" xfId="42237"/>
    <cellStyle name="Style 259 2 3 3" xfId="14670"/>
    <cellStyle name="Style 259 2 3 3 2" xfId="24952"/>
    <cellStyle name="Style 259 2 3 3 3" xfId="17358"/>
    <cellStyle name="Style 259 2 3 3 4" xfId="35802"/>
    <cellStyle name="Style 259 2 3 3 5" xfId="44527"/>
    <cellStyle name="Style 259 2 3 4" xfId="24950"/>
    <cellStyle name="Style 259 2 4" xfId="10924"/>
    <cellStyle name="Style 259 2 4 2" xfId="24953"/>
    <cellStyle name="Style 259 2 4 3" xfId="17357"/>
    <cellStyle name="Style 259 2 4 4" xfId="35504"/>
    <cellStyle name="Style 259 2 4 5" xfId="47294"/>
    <cellStyle name="Style 259 2 5" xfId="12279"/>
    <cellStyle name="Style 259 2 5 2" xfId="24954"/>
    <cellStyle name="Style 259 2 5 3" xfId="17356"/>
    <cellStyle name="Style 259 2 5 4" xfId="26328"/>
    <cellStyle name="Style 259 2 5 5" xfId="44799"/>
    <cellStyle name="Style 259 2 6" xfId="15111"/>
    <cellStyle name="Style 259 2 6 2" xfId="17355"/>
    <cellStyle name="Style 259 2 6 3" xfId="34293"/>
    <cellStyle name="Style 259 2 6 4" xfId="45016"/>
    <cellStyle name="Style 259 2 7" xfId="22777"/>
    <cellStyle name="Style 259 2 8" xfId="40242"/>
    <cellStyle name="Style 259 3" xfId="6643"/>
    <cellStyle name="Style 259 3 2" xfId="8984"/>
    <cellStyle name="Style 259 3 2 2" xfId="13239"/>
    <cellStyle name="Style 259 3 2 2 2" xfId="24957"/>
    <cellStyle name="Style 259 3 2 2 3" xfId="17352"/>
    <cellStyle name="Style 259 3 2 2 4" xfId="37441"/>
    <cellStyle name="Style 259 3 2 2 5" xfId="42279"/>
    <cellStyle name="Style 259 3 2 3" xfId="16024"/>
    <cellStyle name="Style 259 3 2 3 2" xfId="17351"/>
    <cellStyle name="Style 259 3 2 3 3" xfId="21626"/>
    <cellStyle name="Style 259 3 2 3 4" xfId="39331"/>
    <cellStyle name="Style 259 3 2 4" xfId="17353"/>
    <cellStyle name="Style 259 3 2 5" xfId="21773"/>
    <cellStyle name="Style 259 3 2 6" xfId="40920"/>
    <cellStyle name="Style 259 3 3" xfId="10559"/>
    <cellStyle name="Style 259 3 3 2" xfId="24958"/>
    <cellStyle name="Style 259 3 3 3" xfId="17350"/>
    <cellStyle name="Style 259 3 3 4" xfId="27780"/>
    <cellStyle name="Style 259 3 3 5" xfId="45443"/>
    <cellStyle name="Style 259 3 4" xfId="11914"/>
    <cellStyle name="Style 259 3 4 2" xfId="24959"/>
    <cellStyle name="Style 259 3 4 3" xfId="17349"/>
    <cellStyle name="Style 259 3 4 4" xfId="37239"/>
    <cellStyle name="Style 259 3 4 5" xfId="42880"/>
    <cellStyle name="Style 259 3 5" xfId="14746"/>
    <cellStyle name="Style 259 3 5 2" xfId="17348"/>
    <cellStyle name="Style 259 3 5 3" xfId="27054"/>
    <cellStyle name="Style 259 3 5 4" xfId="43670"/>
    <cellStyle name="Style 259 3 6" xfId="17354"/>
    <cellStyle name="Style 259 3 7" xfId="22194"/>
    <cellStyle name="Style 259 3 8" xfId="41013"/>
    <cellStyle name="Style 259 4" xfId="6946"/>
    <cellStyle name="Style 259 4 2" xfId="9287"/>
    <cellStyle name="Style 259 4 2 2" xfId="13542"/>
    <cellStyle name="Style 259 4 2 2 2" xfId="24960"/>
    <cellStyle name="Style 259 4 2 2 3" xfId="17345"/>
    <cellStyle name="Style 259 4 2 2 4" xfId="33115"/>
    <cellStyle name="Style 259 4 2 2 5" xfId="41730"/>
    <cellStyle name="Style 259 4 2 3" xfId="16289"/>
    <cellStyle name="Style 259 4 2 3 2" xfId="17344"/>
    <cellStyle name="Style 259 4 2 3 3" xfId="27072"/>
    <cellStyle name="Style 259 4 2 3 4" xfId="43476"/>
    <cellStyle name="Style 259 4 2 4" xfId="17346"/>
    <cellStyle name="Style 259 4 2 5" xfId="21791"/>
    <cellStyle name="Style 259 4 2 6" xfId="39716"/>
    <cellStyle name="Style 259 4 3" xfId="10862"/>
    <cellStyle name="Style 259 4 3 2" xfId="24961"/>
    <cellStyle name="Style 259 4 3 3" xfId="17343"/>
    <cellStyle name="Style 259 4 3 4" xfId="38389"/>
    <cellStyle name="Style 259 4 3 5" xfId="43544"/>
    <cellStyle name="Style 259 4 4" xfId="12217"/>
    <cellStyle name="Style 259 4 4 2" xfId="24962"/>
    <cellStyle name="Style 259 4 4 3" xfId="17342"/>
    <cellStyle name="Style 259 4 4 4" xfId="34902"/>
    <cellStyle name="Style 259 4 4 5" xfId="41265"/>
    <cellStyle name="Style 259 4 5" xfId="15049"/>
    <cellStyle name="Style 259 4 5 2" xfId="17341"/>
    <cellStyle name="Style 259 4 5 3" xfId="33368"/>
    <cellStyle name="Style 259 4 5 4" xfId="45059"/>
    <cellStyle name="Style 259 4 6" xfId="17347"/>
    <cellStyle name="Style 259 4 7" xfId="17463"/>
    <cellStyle name="Style 259 4 8" xfId="40557"/>
    <cellStyle name="Style 259 5" xfId="6822"/>
    <cellStyle name="Style 259 5 2" xfId="9163"/>
    <cellStyle name="Style 259 5 2 2" xfId="13418"/>
    <cellStyle name="Style 259 5 2 2 2" xfId="24963"/>
    <cellStyle name="Style 259 5 2 2 3" xfId="17338"/>
    <cellStyle name="Style 259 5 2 2 4" xfId="38495"/>
    <cellStyle name="Style 259 5 2 2 5" xfId="47514"/>
    <cellStyle name="Style 259 5 2 3" xfId="16178"/>
    <cellStyle name="Style 259 5 2 3 2" xfId="17337"/>
    <cellStyle name="Style 259 5 2 3 3" xfId="26355"/>
    <cellStyle name="Style 259 5 2 3 4" xfId="41049"/>
    <cellStyle name="Style 259 5 2 4" xfId="17339"/>
    <cellStyle name="Style 259 5 2 5" xfId="26968"/>
    <cellStyle name="Style 259 5 2 6" xfId="40945"/>
    <cellStyle name="Style 259 5 3" xfId="10738"/>
    <cellStyle name="Style 259 5 3 2" xfId="24965"/>
    <cellStyle name="Style 259 5 3 3" xfId="17336"/>
    <cellStyle name="Style 259 5 3 4" xfId="36442"/>
    <cellStyle name="Style 259 5 3 5" xfId="43438"/>
    <cellStyle name="Style 259 5 4" xfId="12093"/>
    <cellStyle name="Style 259 5 4 2" xfId="24966"/>
    <cellStyle name="Style 259 5 4 3" xfId="17335"/>
    <cellStyle name="Style 259 5 4 4" xfId="37504"/>
    <cellStyle name="Style 259 5 4 5" xfId="43129"/>
    <cellStyle name="Style 259 5 5" xfId="14925"/>
    <cellStyle name="Style 259 5 5 2" xfId="17334"/>
    <cellStyle name="Style 259 5 5 3" xfId="35098"/>
    <cellStyle name="Style 259 5 5 4" xfId="40440"/>
    <cellStyle name="Style 259 5 6" xfId="17340"/>
    <cellStyle name="Style 259 5 7" xfId="32332"/>
    <cellStyle name="Style 259 5 8" xfId="45052"/>
    <cellStyle name="Style 259 6" xfId="6977"/>
    <cellStyle name="Style 259 6 2" xfId="9318"/>
    <cellStyle name="Style 259 6 2 2" xfId="13573"/>
    <cellStyle name="Style 259 6 2 2 2" xfId="24967"/>
    <cellStyle name="Style 259 6 2 2 3" xfId="17331"/>
    <cellStyle name="Style 259 6 2 2 4" xfId="35083"/>
    <cellStyle name="Style 259 6 2 2 5" xfId="46536"/>
    <cellStyle name="Style 259 6 2 3" xfId="16319"/>
    <cellStyle name="Style 259 6 2 3 2" xfId="17330"/>
    <cellStyle name="Style 259 6 2 3 3" xfId="32082"/>
    <cellStyle name="Style 259 6 2 3 4" xfId="46889"/>
    <cellStyle name="Style 259 6 2 4" xfId="17332"/>
    <cellStyle name="Style 259 6 2 5" xfId="27038"/>
    <cellStyle name="Style 259 6 2 6" xfId="46120"/>
    <cellStyle name="Style 259 6 3" xfId="10893"/>
    <cellStyle name="Style 259 6 3 2" xfId="24968"/>
    <cellStyle name="Style 259 6 3 3" xfId="17329"/>
    <cellStyle name="Style 259 6 3 4" xfId="34028"/>
    <cellStyle name="Style 259 6 3 5" xfId="42229"/>
    <cellStyle name="Style 259 6 4" xfId="12248"/>
    <cellStyle name="Style 259 6 4 2" xfId="24969"/>
    <cellStyle name="Style 259 6 4 3" xfId="17328"/>
    <cellStyle name="Style 259 6 4 4" xfId="38266"/>
    <cellStyle name="Style 259 6 4 5" xfId="46548"/>
    <cellStyle name="Style 259 6 5" xfId="15080"/>
    <cellStyle name="Style 259 6 5 2" xfId="17327"/>
    <cellStyle name="Style 259 6 5 3" xfId="35269"/>
    <cellStyle name="Style 259 6 5 4" xfId="43866"/>
    <cellStyle name="Style 259 6 6" xfId="17333"/>
    <cellStyle name="Style 259 6 7" xfId="25834"/>
    <cellStyle name="Style 259 6 8" xfId="43523"/>
    <cellStyle name="Style 259 7" xfId="7057"/>
    <cellStyle name="Style 259 7 2" xfId="9398"/>
    <cellStyle name="Style 259 7 2 2" xfId="13653"/>
    <cellStyle name="Style 259 7 2 2 2" xfId="24970"/>
    <cellStyle name="Style 259 7 2 2 3" xfId="17324"/>
    <cellStyle name="Style 259 7 2 2 4" xfId="35796"/>
    <cellStyle name="Style 259 7 2 2 5" xfId="41790"/>
    <cellStyle name="Style 259 7 2 3" xfId="16390"/>
    <cellStyle name="Style 259 7 2 3 2" xfId="17323"/>
    <cellStyle name="Style 259 7 2 3 3" xfId="20112"/>
    <cellStyle name="Style 259 7 2 3 4" xfId="39166"/>
    <cellStyle name="Style 259 7 2 4" xfId="17325"/>
    <cellStyle name="Style 259 7 2 5" xfId="33456"/>
    <cellStyle name="Style 259 7 2 6" xfId="43199"/>
    <cellStyle name="Style 259 7 3" xfId="10973"/>
    <cellStyle name="Style 259 7 3 2" xfId="24971"/>
    <cellStyle name="Style 259 7 3 3" xfId="17322"/>
    <cellStyle name="Style 259 7 3 4" xfId="33012"/>
    <cellStyle name="Style 259 7 3 5" xfId="40510"/>
    <cellStyle name="Style 259 7 4" xfId="12328"/>
    <cellStyle name="Style 259 7 4 2" xfId="24972"/>
    <cellStyle name="Style 259 7 4 3" xfId="17321"/>
    <cellStyle name="Style 259 7 4 4" xfId="35863"/>
    <cellStyle name="Style 259 7 4 5" xfId="43099"/>
    <cellStyle name="Style 259 7 5" xfId="15160"/>
    <cellStyle name="Style 259 7 5 2" xfId="17320"/>
    <cellStyle name="Style 259 7 5 3" xfId="35985"/>
    <cellStyle name="Style 259 7 5 4" xfId="45517"/>
    <cellStyle name="Style 259 7 6" xfId="17326"/>
    <cellStyle name="Style 259 7 7" xfId="22026"/>
    <cellStyle name="Style 259 7 8" xfId="39349"/>
    <cellStyle name="Style 259 8" xfId="7086"/>
    <cellStyle name="Style 259 8 2" xfId="9427"/>
    <cellStyle name="Style 259 8 2 2" xfId="13682"/>
    <cellStyle name="Style 259 8 2 2 2" xfId="24973"/>
    <cellStyle name="Style 259 8 2 2 3" xfId="17317"/>
    <cellStyle name="Style 259 8 2 2 4" xfId="37267"/>
    <cellStyle name="Style 259 8 2 2 5" xfId="40389"/>
    <cellStyle name="Style 259 8 2 3" xfId="16419"/>
    <cellStyle name="Style 259 8 2 3 2" xfId="17316"/>
    <cellStyle name="Style 259 8 2 3 3" xfId="22219"/>
    <cellStyle name="Style 259 8 2 3 4" xfId="39473"/>
    <cellStyle name="Style 259 8 2 4" xfId="17318"/>
    <cellStyle name="Style 259 8 2 5" xfId="32200"/>
    <cellStyle name="Style 259 8 2 6" xfId="41471"/>
    <cellStyle name="Style 259 8 3" xfId="11002"/>
    <cellStyle name="Style 259 8 3 2" xfId="24974"/>
    <cellStyle name="Style 259 8 3 3" xfId="17315"/>
    <cellStyle name="Style 259 8 3 4" xfId="35709"/>
    <cellStyle name="Style 259 8 3 5" xfId="43061"/>
    <cellStyle name="Style 259 8 4" xfId="12357"/>
    <cellStyle name="Style 259 8 4 2" xfId="24975"/>
    <cellStyle name="Style 259 8 4 3" xfId="28099"/>
    <cellStyle name="Style 259 8 4 4" xfId="34664"/>
    <cellStyle name="Style 259 8 4 5" xfId="45183"/>
    <cellStyle name="Style 259 8 5" xfId="15189"/>
    <cellStyle name="Style 259 8 5 2" xfId="28100"/>
    <cellStyle name="Style 259 8 5 3" xfId="36947"/>
    <cellStyle name="Style 259 8 5 4" xfId="41900"/>
    <cellStyle name="Style 259 8 6" xfId="17319"/>
    <cellStyle name="Style 259 8 7" xfId="22371"/>
    <cellStyle name="Style 259 8 8" xfId="39993"/>
    <cellStyle name="Style 259 9" xfId="8214"/>
    <cellStyle name="Style 259 9 2" xfId="9652"/>
    <cellStyle name="Style 259 9 2 2" xfId="13889"/>
    <cellStyle name="Style 259 9 2 2 2" xfId="24977"/>
    <cellStyle name="Style 259 9 2 2 3" xfId="28103"/>
    <cellStyle name="Style 259 9 2 2 4" xfId="37638"/>
    <cellStyle name="Style 259 9 2 2 5" xfId="44949"/>
    <cellStyle name="Style 259 9 2 3" xfId="16626"/>
    <cellStyle name="Style 259 9 2 3 2" xfId="28104"/>
    <cellStyle name="Style 259 9 2 3 3" xfId="22299"/>
    <cellStyle name="Style 259 9 2 3 4" xfId="38895"/>
    <cellStyle name="Style 259 9 2 4" xfId="28102"/>
    <cellStyle name="Style 259 9 2 5" xfId="32936"/>
    <cellStyle name="Style 259 9 2 6" xfId="48476"/>
    <cellStyle name="Style 259 9 3" xfId="11209"/>
    <cellStyle name="Style 259 9 3 2" xfId="24979"/>
    <cellStyle name="Style 259 9 3 3" xfId="28105"/>
    <cellStyle name="Style 259 9 3 4" xfId="35788"/>
    <cellStyle name="Style 259 9 3 5" xfId="44683"/>
    <cellStyle name="Style 259 9 4" xfId="12564"/>
    <cellStyle name="Style 259 9 4 2" xfId="24980"/>
    <cellStyle name="Style 259 9 4 3" xfId="28106"/>
    <cellStyle name="Style 259 9 4 4" xfId="34392"/>
    <cellStyle name="Style 259 9 4 5" xfId="44973"/>
    <cellStyle name="Style 259 9 5" xfId="15396"/>
    <cellStyle name="Style 259 9 5 2" xfId="28107"/>
    <cellStyle name="Style 259 9 5 3" xfId="26092"/>
    <cellStyle name="Style 259 9 5 4" xfId="42901"/>
    <cellStyle name="Style 259 9 6" xfId="28101"/>
    <cellStyle name="Style 259 9 7" xfId="22789"/>
    <cellStyle name="Style 259 9 8" xfId="39830"/>
    <cellStyle name="Style 260" xfId="83"/>
    <cellStyle name="Style 260 10" xfId="8380"/>
    <cellStyle name="Style 260 10 2" xfId="9818"/>
    <cellStyle name="Style 260 10 2 2" xfId="14055"/>
    <cellStyle name="Style 260 10 2 2 2" xfId="24981"/>
    <cellStyle name="Style 260 10 2 2 3" xfId="28111"/>
    <cellStyle name="Style 260 10 2 2 4" xfId="37658"/>
    <cellStyle name="Style 260 10 2 2 5" xfId="43970"/>
    <cellStyle name="Style 260 10 2 3" xfId="16792"/>
    <cellStyle name="Style 260 10 2 3 2" xfId="28112"/>
    <cellStyle name="Style 260 10 2 3 3" xfId="26865"/>
    <cellStyle name="Style 260 10 2 3 4" xfId="41038"/>
    <cellStyle name="Style 260 10 2 4" xfId="28110"/>
    <cellStyle name="Style 260 10 2 5" xfId="36904"/>
    <cellStyle name="Style 260 10 2 6" xfId="42892"/>
    <cellStyle name="Style 260 10 3" xfId="11375"/>
    <cellStyle name="Style 260 10 3 2" xfId="24982"/>
    <cellStyle name="Style 260 10 3 3" xfId="28113"/>
    <cellStyle name="Style 260 10 3 4" xfId="32614"/>
    <cellStyle name="Style 260 10 3 5" xfId="45992"/>
    <cellStyle name="Style 260 10 4" xfId="12730"/>
    <cellStyle name="Style 260 10 4 2" xfId="24983"/>
    <cellStyle name="Style 260 10 4 3" xfId="28114"/>
    <cellStyle name="Style 260 10 4 4" xfId="34409"/>
    <cellStyle name="Style 260 10 4 5" xfId="44022"/>
    <cellStyle name="Style 260 10 5" xfId="15562"/>
    <cellStyle name="Style 260 10 5 2" xfId="28115"/>
    <cellStyle name="Style 260 10 5 3" xfId="34898"/>
    <cellStyle name="Style 260 10 5 4" xfId="48003"/>
    <cellStyle name="Style 260 10 6" xfId="28109"/>
    <cellStyle name="Style 260 10 7" xfId="27126"/>
    <cellStyle name="Style 260 10 8" xfId="42035"/>
    <cellStyle name="Style 260 11" xfId="8349"/>
    <cellStyle name="Style 260 11 2" xfId="9787"/>
    <cellStyle name="Style 260 11 2 2" xfId="14024"/>
    <cellStyle name="Style 260 11 2 2 2" xfId="24985"/>
    <cellStyle name="Style 260 11 2 2 3" xfId="28118"/>
    <cellStyle name="Style 260 11 2 2 4" xfId="34819"/>
    <cellStyle name="Style 260 11 2 2 5" xfId="44956"/>
    <cellStyle name="Style 260 11 2 3" xfId="16761"/>
    <cellStyle name="Style 260 11 2 3 2" xfId="28119"/>
    <cellStyle name="Style 260 11 2 3 3" xfId="24885"/>
    <cellStyle name="Style 260 11 2 3 4" xfId="40174"/>
    <cellStyle name="Style 260 11 2 4" xfId="28117"/>
    <cellStyle name="Style 260 11 2 5" xfId="32220"/>
    <cellStyle name="Style 260 11 2 6" xfId="46387"/>
    <cellStyle name="Style 260 11 3" xfId="11344"/>
    <cellStyle name="Style 260 11 3 2" xfId="24986"/>
    <cellStyle name="Style 260 11 3 3" xfId="28120"/>
    <cellStyle name="Style 260 11 3 4" xfId="36725"/>
    <cellStyle name="Style 260 11 3 5" xfId="43305"/>
    <cellStyle name="Style 260 11 4" xfId="12699"/>
    <cellStyle name="Style 260 11 4 2" xfId="24987"/>
    <cellStyle name="Style 260 11 4 3" xfId="28121"/>
    <cellStyle name="Style 260 11 4 4" xfId="38524"/>
    <cellStyle name="Style 260 11 4 5" xfId="42307"/>
    <cellStyle name="Style 260 11 5" xfId="15531"/>
    <cellStyle name="Style 260 11 5 2" xfId="28122"/>
    <cellStyle name="Style 260 11 5 3" xfId="32564"/>
    <cellStyle name="Style 260 11 5 4" xfId="47949"/>
    <cellStyle name="Style 260 11 6" xfId="28116"/>
    <cellStyle name="Style 260 11 7" xfId="22751"/>
    <cellStyle name="Style 260 11 8" xfId="39530"/>
    <cellStyle name="Style 260 12" xfId="8464"/>
    <cellStyle name="Style 260 12 2" xfId="9900"/>
    <cellStyle name="Style 260 12 2 2" xfId="14137"/>
    <cellStyle name="Style 260 12 2 2 2" xfId="24989"/>
    <cellStyle name="Style 260 12 2 2 3" xfId="28125"/>
    <cellStyle name="Style 260 12 2 2 4" xfId="36008"/>
    <cellStyle name="Style 260 12 2 2 5" xfId="46081"/>
    <cellStyle name="Style 260 12 2 3" xfId="16874"/>
    <cellStyle name="Style 260 12 2 3 2" xfId="28126"/>
    <cellStyle name="Style 260 12 2 3 3" xfId="22610"/>
    <cellStyle name="Style 260 12 2 3 4" xfId="39701"/>
    <cellStyle name="Style 260 12 2 4" xfId="28124"/>
    <cellStyle name="Style 260 12 2 5" xfId="37550"/>
    <cellStyle name="Style 260 12 2 6" xfId="46974"/>
    <cellStyle name="Style 260 12 3" xfId="11457"/>
    <cellStyle name="Style 260 12 3 2" xfId="24991"/>
    <cellStyle name="Style 260 12 3 3" xfId="28127"/>
    <cellStyle name="Style 260 12 3 4" xfId="34180"/>
    <cellStyle name="Style 260 12 3 5" xfId="40559"/>
    <cellStyle name="Style 260 12 4" xfId="12812"/>
    <cellStyle name="Style 260 12 4 2" xfId="24992"/>
    <cellStyle name="Style 260 12 4 3" xfId="28128"/>
    <cellStyle name="Style 260 12 4 4" xfId="38058"/>
    <cellStyle name="Style 260 12 4 5" xfId="43248"/>
    <cellStyle name="Style 260 12 5" xfId="15644"/>
    <cellStyle name="Style 260 12 5 2" xfId="28129"/>
    <cellStyle name="Style 260 12 5 3" xfId="38844"/>
    <cellStyle name="Style 260 12 5 4" xfId="45900"/>
    <cellStyle name="Style 260 12 6" xfId="28123"/>
    <cellStyle name="Style 260 12 7" xfId="33999"/>
    <cellStyle name="Style 260 12 8" xfId="48346"/>
    <cellStyle name="Style 260 13" xfId="8683"/>
    <cellStyle name="Style 260 13 2" xfId="10119"/>
    <cellStyle name="Style 260 13 2 2" xfId="14356"/>
    <cellStyle name="Style 260 13 2 2 2" xfId="24993"/>
    <cellStyle name="Style 260 13 2 2 3" xfId="28132"/>
    <cellStyle name="Style 260 13 2 2 4" xfId="33284"/>
    <cellStyle name="Style 260 13 2 2 5" xfId="46179"/>
    <cellStyle name="Style 260 13 2 3" xfId="17093"/>
    <cellStyle name="Style 260 13 2 3 2" xfId="28133"/>
    <cellStyle name="Style 260 13 2 3 3" xfId="37684"/>
    <cellStyle name="Style 260 13 2 3 4" xfId="43190"/>
    <cellStyle name="Style 260 13 2 4" xfId="28131"/>
    <cellStyle name="Style 260 13 2 5" xfId="33893"/>
    <cellStyle name="Style 260 13 2 6" xfId="41874"/>
    <cellStyle name="Style 260 13 3" xfId="11676"/>
    <cellStyle name="Style 260 13 3 2" xfId="24994"/>
    <cellStyle name="Style 260 13 3 3" xfId="28134"/>
    <cellStyle name="Style 260 13 3 4" xfId="35923"/>
    <cellStyle name="Style 260 13 3 5" xfId="47126"/>
    <cellStyle name="Style 260 13 4" xfId="13031"/>
    <cellStyle name="Style 260 13 4 2" xfId="24995"/>
    <cellStyle name="Style 260 13 4 3" xfId="28135"/>
    <cellStyle name="Style 260 13 4 4" xfId="33376"/>
    <cellStyle name="Style 260 13 4 5" xfId="47358"/>
    <cellStyle name="Style 260 13 5" xfId="15863"/>
    <cellStyle name="Style 260 13 5 2" xfId="28136"/>
    <cellStyle name="Style 260 13 5 3" xfId="31983"/>
    <cellStyle name="Style 260 13 5 4" xfId="46460"/>
    <cellStyle name="Style 260 13 6" xfId="28130"/>
    <cellStyle name="Style 260 13 7" xfId="27449"/>
    <cellStyle name="Style 260 13 8" xfId="44763"/>
    <cellStyle name="Style 260 14" xfId="8717"/>
    <cellStyle name="Style 260 14 2" xfId="10153"/>
    <cellStyle name="Style 260 14 2 2" xfId="14390"/>
    <cellStyle name="Style 260 14 2 2 2" xfId="24996"/>
    <cellStyle name="Style 260 14 2 2 3" xfId="28139"/>
    <cellStyle name="Style 260 14 2 2 4" xfId="34690"/>
    <cellStyle name="Style 260 14 2 2 5" xfId="38964"/>
    <cellStyle name="Style 260 14 2 3" xfId="17127"/>
    <cellStyle name="Style 260 14 2 3 2" xfId="28140"/>
    <cellStyle name="Style 260 14 2 3 3" xfId="32245"/>
    <cellStyle name="Style 260 14 2 3 4" xfId="44212"/>
    <cellStyle name="Style 260 14 2 4" xfId="28138"/>
    <cellStyle name="Style 260 14 2 5" xfId="35272"/>
    <cellStyle name="Style 260 14 2 6" xfId="42819"/>
    <cellStyle name="Style 260 14 3" xfId="11710"/>
    <cellStyle name="Style 260 14 3 2" xfId="24997"/>
    <cellStyle name="Style 260 14 3 3" xfId="28141"/>
    <cellStyle name="Style 260 14 3 4" xfId="32585"/>
    <cellStyle name="Style 260 14 3 5" xfId="42389"/>
    <cellStyle name="Style 260 14 4" xfId="13065"/>
    <cellStyle name="Style 260 14 4 2" xfId="24998"/>
    <cellStyle name="Style 260 14 4 3" xfId="28142"/>
    <cellStyle name="Style 260 14 4 4" xfId="34755"/>
    <cellStyle name="Style 260 14 4 5" xfId="44304"/>
    <cellStyle name="Style 260 14 5" xfId="15897"/>
    <cellStyle name="Style 260 14 5 2" xfId="28143"/>
    <cellStyle name="Style 260 14 5 3" xfId="32016"/>
    <cellStyle name="Style 260 14 5 4" xfId="47874"/>
    <cellStyle name="Style 260 14 6" xfId="28137"/>
    <cellStyle name="Style 260 14 7" xfId="32315"/>
    <cellStyle name="Style 260 14 8" xfId="39256"/>
    <cellStyle name="Style 260 15" xfId="8873"/>
    <cellStyle name="Style 260 15 2" xfId="13152"/>
    <cellStyle name="Style 260 15 2 2" xfId="25000"/>
    <cellStyle name="Style 260 15 2 3" xfId="28145"/>
    <cellStyle name="Style 260 15 2 4" xfId="37960"/>
    <cellStyle name="Style 260 15 2 5" xfId="42502"/>
    <cellStyle name="Style 260 15 3" xfId="14585"/>
    <cellStyle name="Style 260 15 3 2" xfId="25001"/>
    <cellStyle name="Style 260 15 3 3" xfId="28146"/>
    <cellStyle name="Style 260 15 3 4" xfId="34246"/>
    <cellStyle name="Style 260 15 3 5" xfId="45579"/>
    <cellStyle name="Style 260 15 4" xfId="24999"/>
    <cellStyle name="Style 260 16" xfId="10252"/>
    <cellStyle name="Style 260 16 2" xfId="14489"/>
    <cellStyle name="Style 260 16 2 2" xfId="25002"/>
    <cellStyle name="Style 260 16 2 3" xfId="28148"/>
    <cellStyle name="Style 260 16 2 4" xfId="38099"/>
    <cellStyle name="Style 260 16 2 5" xfId="41615"/>
    <cellStyle name="Style 260 16 3" xfId="17226"/>
    <cellStyle name="Style 260 16 3 2" xfId="28149"/>
    <cellStyle name="Style 260 16 3 3" xfId="33992"/>
    <cellStyle name="Style 260 16 3 4" xfId="43656"/>
    <cellStyle name="Style 260 16 4" xfId="28147"/>
    <cellStyle name="Style 260 16 5" xfId="32689"/>
    <cellStyle name="Style 260 16 6" xfId="41829"/>
    <cellStyle name="Style 260 17" xfId="10361"/>
    <cellStyle name="Style 260 17 2" xfId="25004"/>
    <cellStyle name="Style 260 17 3" xfId="28150"/>
    <cellStyle name="Style 260 17 4" xfId="38868"/>
    <cellStyle name="Style 260 17 5" xfId="41525"/>
    <cellStyle name="Style 260 18" xfId="10473"/>
    <cellStyle name="Style 260 18 2" xfId="25005"/>
    <cellStyle name="Style 260 18 3" xfId="28151"/>
    <cellStyle name="Style 260 18 4" xfId="32411"/>
    <cellStyle name="Style 260 18 5" xfId="47379"/>
    <cellStyle name="Style 260 19" xfId="11802"/>
    <cellStyle name="Style 260 19 2" xfId="25006"/>
    <cellStyle name="Style 260 19 3" xfId="28152"/>
    <cellStyle name="Style 260 19 4" xfId="33335"/>
    <cellStyle name="Style 260 19 5" xfId="42445"/>
    <cellStyle name="Style 260 2" xfId="6707"/>
    <cellStyle name="Style 260 2 2" xfId="10179"/>
    <cellStyle name="Style 260 2 2 2" xfId="11736"/>
    <cellStyle name="Style 260 2 2 2 2" xfId="25008"/>
    <cellStyle name="Style 260 2 2 2 3" xfId="28155"/>
    <cellStyle name="Style 260 2 2 2 4" xfId="37424"/>
    <cellStyle name="Style 260 2 2 2 5" xfId="43256"/>
    <cellStyle name="Style 260 2 2 3" xfId="14416"/>
    <cellStyle name="Style 260 2 2 3 2" xfId="25009"/>
    <cellStyle name="Style 260 2 2 3 3" xfId="28156"/>
    <cellStyle name="Style 260 2 2 3 4" xfId="36339"/>
    <cellStyle name="Style 260 2 2 3 5" xfId="47816"/>
    <cellStyle name="Style 260 2 2 4" xfId="17153"/>
    <cellStyle name="Style 260 2 2 4 2" xfId="28157"/>
    <cellStyle name="Style 260 2 2 4 3" xfId="33446"/>
    <cellStyle name="Style 260 2 2 4 4" xfId="40433"/>
    <cellStyle name="Style 260 2 2 5" xfId="28154"/>
    <cellStyle name="Style 260 2 2 6" xfId="36920"/>
    <cellStyle name="Style 260 2 2 7" xfId="45380"/>
    <cellStyle name="Style 260 2 3" xfId="9048"/>
    <cellStyle name="Style 260 2 3 2" xfId="13303"/>
    <cellStyle name="Style 260 2 3 2 2" xfId="25012"/>
    <cellStyle name="Style 260 2 3 2 3" xfId="28159"/>
    <cellStyle name="Style 260 2 3 2 4" xfId="34884"/>
    <cellStyle name="Style 260 2 3 2 5" xfId="43459"/>
    <cellStyle name="Style 260 2 3 3" xfId="14626"/>
    <cellStyle name="Style 260 2 3 3 2" xfId="25013"/>
    <cellStyle name="Style 260 2 3 3 3" xfId="28160"/>
    <cellStyle name="Style 260 2 3 3 4" xfId="35467"/>
    <cellStyle name="Style 260 2 3 3 5" xfId="45963"/>
    <cellStyle name="Style 260 2 3 4" xfId="25011"/>
    <cellStyle name="Style 260 2 4" xfId="10623"/>
    <cellStyle name="Style 260 2 4 2" xfId="25014"/>
    <cellStyle name="Style 260 2 4 3" xfId="28161"/>
    <cellStyle name="Style 260 2 4 4" xfId="27846"/>
    <cellStyle name="Style 260 2 4 5" xfId="48461"/>
    <cellStyle name="Style 260 2 5" xfId="11978"/>
    <cellStyle name="Style 260 2 5 2" xfId="25015"/>
    <cellStyle name="Style 260 2 5 3" xfId="28162"/>
    <cellStyle name="Style 260 2 5 4" xfId="36851"/>
    <cellStyle name="Style 260 2 5 5" xfId="40843"/>
    <cellStyle name="Style 260 2 6" xfId="14810"/>
    <cellStyle name="Style 260 2 6 2" xfId="28163"/>
    <cellStyle name="Style 260 2 6 3" xfId="33104"/>
    <cellStyle name="Style 260 2 6 4" xfId="43369"/>
    <cellStyle name="Style 260 2 7" xfId="22359"/>
    <cellStyle name="Style 260 2 8" xfId="39980"/>
    <cellStyle name="Style 260 3" xfId="6635"/>
    <cellStyle name="Style 260 3 2" xfId="8976"/>
    <cellStyle name="Style 260 3 2 2" xfId="13231"/>
    <cellStyle name="Style 260 3 2 2 2" xfId="25018"/>
    <cellStyle name="Style 260 3 2 2 3" xfId="28166"/>
    <cellStyle name="Style 260 3 2 2 4" xfId="36876"/>
    <cellStyle name="Style 260 3 2 2 5" xfId="47979"/>
    <cellStyle name="Style 260 3 2 3" xfId="16016"/>
    <cellStyle name="Style 260 3 2 3 2" xfId="28167"/>
    <cellStyle name="Style 260 3 2 3 3" xfId="21973"/>
    <cellStyle name="Style 260 3 2 3 4" xfId="39234"/>
    <cellStyle name="Style 260 3 2 4" xfId="28165"/>
    <cellStyle name="Style 260 3 2 5" xfId="23596"/>
    <cellStyle name="Style 260 3 2 6" xfId="39367"/>
    <cellStyle name="Style 260 3 3" xfId="10551"/>
    <cellStyle name="Style 260 3 3 2" xfId="25019"/>
    <cellStyle name="Style 260 3 3 3" xfId="28168"/>
    <cellStyle name="Style 260 3 3 4" xfId="27767"/>
    <cellStyle name="Style 260 3 3 5" xfId="48382"/>
    <cellStyle name="Style 260 3 4" xfId="11906"/>
    <cellStyle name="Style 260 3 4 2" xfId="25020"/>
    <cellStyle name="Style 260 3 4 3" xfId="28169"/>
    <cellStyle name="Style 260 3 4 4" xfId="36673"/>
    <cellStyle name="Style 260 3 4 5" xfId="43625"/>
    <cellStyle name="Style 260 3 5" xfId="14738"/>
    <cellStyle name="Style 260 3 5 2" xfId="28170"/>
    <cellStyle name="Style 260 3 5 3" xfId="38114"/>
    <cellStyle name="Style 260 3 5 4" xfId="45691"/>
    <cellStyle name="Style 260 3 6" xfId="28164"/>
    <cellStyle name="Style 260 3 7" xfId="21576"/>
    <cellStyle name="Style 260 3 8" xfId="40956"/>
    <cellStyle name="Style 260 4" xfId="6998"/>
    <cellStyle name="Style 260 4 2" xfId="9339"/>
    <cellStyle name="Style 260 4 2 2" xfId="13594"/>
    <cellStyle name="Style 260 4 2 2 2" xfId="25021"/>
    <cellStyle name="Style 260 4 2 2 3" xfId="28173"/>
    <cellStyle name="Style 260 4 2 2 4" xfId="32729"/>
    <cellStyle name="Style 260 4 2 2 5" xfId="44955"/>
    <cellStyle name="Style 260 4 2 3" xfId="16338"/>
    <cellStyle name="Style 260 4 2 3 2" xfId="28174"/>
    <cellStyle name="Style 260 4 2 3 3" xfId="22560"/>
    <cellStyle name="Style 260 4 2 3 4" xfId="39649"/>
    <cellStyle name="Style 260 4 2 4" xfId="28172"/>
    <cellStyle name="Style 260 4 2 5" xfId="27064"/>
    <cellStyle name="Style 260 4 2 6" xfId="42862"/>
    <cellStyle name="Style 260 4 3" xfId="10914"/>
    <cellStyle name="Style 260 4 3 2" xfId="25022"/>
    <cellStyle name="Style 260 4 3 3" xfId="28175"/>
    <cellStyle name="Style 260 4 3 4" xfId="33035"/>
    <cellStyle name="Style 260 4 3 5" xfId="42370"/>
    <cellStyle name="Style 260 4 4" xfId="12269"/>
    <cellStyle name="Style 260 4 4 2" xfId="25023"/>
    <cellStyle name="Style 260 4 4 3" xfId="28176"/>
    <cellStyle name="Style 260 4 4 4" xfId="32527"/>
    <cellStyle name="Style 260 4 4 5" xfId="41170"/>
    <cellStyle name="Style 260 4 5" xfId="15101"/>
    <cellStyle name="Style 260 4 5 2" xfId="28177"/>
    <cellStyle name="Style 260 4 5 3" xfId="37211"/>
    <cellStyle name="Style 260 4 5 4" xfId="46981"/>
    <cellStyle name="Style 260 4 6" xfId="28171"/>
    <cellStyle name="Style 260 4 7" xfId="25742"/>
    <cellStyle name="Style 260 4 8" xfId="40902"/>
    <cellStyle name="Style 260 5" xfId="6938"/>
    <cellStyle name="Style 260 5 2" xfId="9279"/>
    <cellStyle name="Style 260 5 2 2" xfId="13534"/>
    <cellStyle name="Style 260 5 2 2 2" xfId="25024"/>
    <cellStyle name="Style 260 5 2 2 3" xfId="28180"/>
    <cellStyle name="Style 260 5 2 2 4" xfId="34447"/>
    <cellStyle name="Style 260 5 2 2 5" xfId="48121"/>
    <cellStyle name="Style 260 5 2 3" xfId="16284"/>
    <cellStyle name="Style 260 5 2 3 2" xfId="28181"/>
    <cellStyle name="Style 260 5 2 3 3" xfId="26359"/>
    <cellStyle name="Style 260 5 2 3 4" xfId="45571"/>
    <cellStyle name="Style 260 5 2 4" xfId="28179"/>
    <cellStyle name="Style 260 5 2 5" xfId="28865"/>
    <cellStyle name="Style 260 5 2 6" xfId="41364"/>
    <cellStyle name="Style 260 5 3" xfId="10854"/>
    <cellStyle name="Style 260 5 3 2" xfId="25025"/>
    <cellStyle name="Style 260 5 3 3" xfId="28182"/>
    <cellStyle name="Style 260 5 3 4" xfId="34685"/>
    <cellStyle name="Style 260 5 3 5" xfId="45745"/>
    <cellStyle name="Style 260 5 4" xfId="12209"/>
    <cellStyle name="Style 260 5 4 2" xfId="25026"/>
    <cellStyle name="Style 260 5 4 3" xfId="28183"/>
    <cellStyle name="Style 260 5 4 4" xfId="34176"/>
    <cellStyle name="Style 260 5 4 5" xfId="46343"/>
    <cellStyle name="Style 260 5 5" xfId="15041"/>
    <cellStyle name="Style 260 5 5 2" xfId="28184"/>
    <cellStyle name="Style 260 5 5 3" xfId="35710"/>
    <cellStyle name="Style 260 5 5 4" xfId="44162"/>
    <cellStyle name="Style 260 5 6" xfId="28178"/>
    <cellStyle name="Style 260 5 7" xfId="23679"/>
    <cellStyle name="Style 260 5 8" xfId="39870"/>
    <cellStyle name="Style 260 6" xfId="6604"/>
    <cellStyle name="Style 260 6 2" xfId="8945"/>
    <cellStyle name="Style 260 6 2 2" xfId="13200"/>
    <cellStyle name="Style 260 6 2 2 2" xfId="25027"/>
    <cellStyle name="Style 260 6 2 2 3" xfId="28187"/>
    <cellStyle name="Style 260 6 2 2 4" xfId="38157"/>
    <cellStyle name="Style 260 6 2 2 5" xfId="43325"/>
    <cellStyle name="Style 260 6 2 3" xfId="15987"/>
    <cellStyle name="Style 260 6 2 3 2" xfId="28188"/>
    <cellStyle name="Style 260 6 2 3 3" xfId="21872"/>
    <cellStyle name="Style 260 6 2 3 4" xfId="44983"/>
    <cellStyle name="Style 260 6 2 4" xfId="28186"/>
    <cellStyle name="Style 260 6 2 5" xfId="22524"/>
    <cellStyle name="Style 260 6 2 6" xfId="44325"/>
    <cellStyle name="Style 260 6 3" xfId="10520"/>
    <cellStyle name="Style 260 6 3 2" xfId="25028"/>
    <cellStyle name="Style 260 6 3 3" xfId="28189"/>
    <cellStyle name="Style 260 6 3 4" xfId="27730"/>
    <cellStyle name="Style 260 6 3 5" xfId="45733"/>
    <cellStyle name="Style 260 6 4" xfId="11875"/>
    <cellStyle name="Style 260 6 4 2" xfId="25029"/>
    <cellStyle name="Style 260 6 4 3" xfId="28190"/>
    <cellStyle name="Style 260 6 4 4" xfId="37886"/>
    <cellStyle name="Style 260 6 4 5" xfId="47351"/>
    <cellStyle name="Style 260 6 5" xfId="14707"/>
    <cellStyle name="Style 260 6 5 2" xfId="28191"/>
    <cellStyle name="Style 260 6 5 3" xfId="38310"/>
    <cellStyle name="Style 260 6 5 4" xfId="42717"/>
    <cellStyle name="Style 260 6 6" xfId="28185"/>
    <cellStyle name="Style 260 6 7" xfId="21808"/>
    <cellStyle name="Style 260 6 8" xfId="39277"/>
    <cellStyle name="Style 260 7" xfId="6868"/>
    <cellStyle name="Style 260 7 2" xfId="9209"/>
    <cellStyle name="Style 260 7 2 2" xfId="13464"/>
    <cellStyle name="Style 260 7 2 2 2" xfId="25030"/>
    <cellStyle name="Style 260 7 2 2 3" xfId="28194"/>
    <cellStyle name="Style 260 7 2 2 4" xfId="37339"/>
    <cellStyle name="Style 260 7 2 2 5" xfId="43595"/>
    <cellStyle name="Style 260 7 2 3" xfId="16220"/>
    <cellStyle name="Style 260 7 2 3 2" xfId="28195"/>
    <cellStyle name="Style 260 7 2 3 3" xfId="23297"/>
    <cellStyle name="Style 260 7 2 3 4" xfId="39126"/>
    <cellStyle name="Style 260 7 2 4" xfId="28193"/>
    <cellStyle name="Style 260 7 2 5" xfId="21713"/>
    <cellStyle name="Style 260 7 2 6" xfId="40268"/>
    <cellStyle name="Style 260 7 3" xfId="10784"/>
    <cellStyle name="Style 260 7 3 2" xfId="25032"/>
    <cellStyle name="Style 260 7 3 3" xfId="28196"/>
    <cellStyle name="Style 260 7 3 4" xfId="33332"/>
    <cellStyle name="Style 260 7 3 5" xfId="44533"/>
    <cellStyle name="Style 260 7 4" xfId="12139"/>
    <cellStyle name="Style 260 7 4 2" xfId="25033"/>
    <cellStyle name="Style 260 7 4 3" xfId="28197"/>
    <cellStyle name="Style 260 7 4 4" xfId="35935"/>
    <cellStyle name="Style 260 7 4 5" xfId="43805"/>
    <cellStyle name="Style 260 7 5" xfId="14971"/>
    <cellStyle name="Style 260 7 5 2" xfId="28198"/>
    <cellStyle name="Style 260 7 5 3" xfId="36036"/>
    <cellStyle name="Style 260 7 5 4" xfId="46377"/>
    <cellStyle name="Style 260 7 6" xfId="28192"/>
    <cellStyle name="Style 260 7 7" xfId="26396"/>
    <cellStyle name="Style 260 7 8" xfId="45569"/>
    <cellStyle name="Style 260 8" xfId="7087"/>
    <cellStyle name="Style 260 8 2" xfId="9428"/>
    <cellStyle name="Style 260 8 2 2" xfId="13683"/>
    <cellStyle name="Style 260 8 2 2 2" xfId="25036"/>
    <cellStyle name="Style 260 8 2 2 3" xfId="28201"/>
    <cellStyle name="Style 260 8 2 2 4" xfId="38303"/>
    <cellStyle name="Style 260 8 2 2 5" xfId="47092"/>
    <cellStyle name="Style 260 8 2 3" xfId="16420"/>
    <cellStyle name="Style 260 8 2 3 2" xfId="28202"/>
    <cellStyle name="Style 260 8 2 3 3" xfId="25829"/>
    <cellStyle name="Style 260 8 2 3 4" xfId="42834"/>
    <cellStyle name="Style 260 8 2 4" xfId="28200"/>
    <cellStyle name="Style 260 8 2 5" xfId="32202"/>
    <cellStyle name="Style 260 8 2 6" xfId="42569"/>
    <cellStyle name="Style 260 8 3" xfId="11003"/>
    <cellStyle name="Style 260 8 3 2" xfId="25037"/>
    <cellStyle name="Style 260 8 3 3" xfId="28203"/>
    <cellStyle name="Style 260 8 3 4" xfId="37317"/>
    <cellStyle name="Style 260 8 3 5" xfId="46061"/>
    <cellStyle name="Style 260 8 4" xfId="12358"/>
    <cellStyle name="Style 260 8 4 2" xfId="25038"/>
    <cellStyle name="Style 260 8 4 3" xfId="28204"/>
    <cellStyle name="Style 260 8 4 4" xfId="33082"/>
    <cellStyle name="Style 260 8 4 5" xfId="46375"/>
    <cellStyle name="Style 260 8 5" xfId="15190"/>
    <cellStyle name="Style 260 8 5 2" xfId="28205"/>
    <cellStyle name="Style 260 8 5 3" xfId="34845"/>
    <cellStyle name="Style 260 8 5 4" xfId="40483"/>
    <cellStyle name="Style 260 8 6" xfId="28199"/>
    <cellStyle name="Style 260 8 7" xfId="23424"/>
    <cellStyle name="Style 260 8 8" xfId="39943"/>
    <cellStyle name="Style 260 9" xfId="8213"/>
    <cellStyle name="Style 260 9 2" xfId="9651"/>
    <cellStyle name="Style 260 9 2 2" xfId="13888"/>
    <cellStyle name="Style 260 9 2 2 2" xfId="25042"/>
    <cellStyle name="Style 260 9 2 2 3" xfId="28208"/>
    <cellStyle name="Style 260 9 2 2 4" xfId="36040"/>
    <cellStyle name="Style 260 9 2 2 5" xfId="40636"/>
    <cellStyle name="Style 260 9 2 3" xfId="16625"/>
    <cellStyle name="Style 260 9 2 3 2" xfId="28209"/>
    <cellStyle name="Style 260 9 2 3 3" xfId="21682"/>
    <cellStyle name="Style 260 9 2 3 4" xfId="42191"/>
    <cellStyle name="Style 260 9 2 4" xfId="28207"/>
    <cellStyle name="Style 260 9 2 5" xfId="27655"/>
    <cellStyle name="Style 260 9 2 6" xfId="46709"/>
    <cellStyle name="Style 260 9 3" xfId="11208"/>
    <cellStyle name="Style 260 9 3 2" xfId="25044"/>
    <cellStyle name="Style 260 9 3 3" xfId="28210"/>
    <cellStyle name="Style 260 9 3 4" xfId="32625"/>
    <cellStyle name="Style 260 9 3 5" xfId="42861"/>
    <cellStyle name="Style 260 9 4" xfId="12563"/>
    <cellStyle name="Style 260 9 4 2" xfId="25045"/>
    <cellStyle name="Style 260 9 4 3" xfId="28211"/>
    <cellStyle name="Style 260 9 4 4" xfId="38093"/>
    <cellStyle name="Style 260 9 4 5" xfId="42257"/>
    <cellStyle name="Style 260 9 5" xfId="15395"/>
    <cellStyle name="Style 260 9 5 2" xfId="28212"/>
    <cellStyle name="Style 260 9 5 3" xfId="32221"/>
    <cellStyle name="Style 260 9 5 4" xfId="43035"/>
    <cellStyle name="Style 260 9 6" xfId="28206"/>
    <cellStyle name="Style 260 9 7" xfId="21912"/>
    <cellStyle name="Style 260 9 8" xfId="40214"/>
    <cellStyle name="Style 261" xfId="84"/>
    <cellStyle name="Style 263" xfId="85"/>
    <cellStyle name="Style 263 10" xfId="8394"/>
    <cellStyle name="Style 263 10 2" xfId="9832"/>
    <cellStyle name="Style 263 10 2 2" xfId="14069"/>
    <cellStyle name="Style 263 10 2 2 2" xfId="25050"/>
    <cellStyle name="Style 263 10 2 2 3" xfId="28216"/>
    <cellStyle name="Style 263 10 2 2 4" xfId="33872"/>
    <cellStyle name="Style 263 10 2 2 5" xfId="42023"/>
    <cellStyle name="Style 263 10 2 3" xfId="16806"/>
    <cellStyle name="Style 263 10 2 3 2" xfId="28217"/>
    <cellStyle name="Style 263 10 2 3 3" xfId="26849"/>
    <cellStyle name="Style 263 10 2 3 4" xfId="39585"/>
    <cellStyle name="Style 263 10 2 4" xfId="28215"/>
    <cellStyle name="Style 263 10 2 5" xfId="36179"/>
    <cellStyle name="Style 263 10 2 6" xfId="42800"/>
    <cellStyle name="Style 263 10 3" xfId="11389"/>
    <cellStyle name="Style 263 10 3 2" xfId="25052"/>
    <cellStyle name="Style 263 10 3 3" xfId="28218"/>
    <cellStyle name="Style 263 10 3 4" xfId="37578"/>
    <cellStyle name="Style 263 10 3 5" xfId="45072"/>
    <cellStyle name="Style 263 10 4" xfId="12744"/>
    <cellStyle name="Style 263 10 4 2" xfId="25053"/>
    <cellStyle name="Style 263 10 4 3" xfId="28219"/>
    <cellStyle name="Style 263 10 4 4" xfId="35854"/>
    <cellStyle name="Style 263 10 4 5" xfId="44042"/>
    <cellStyle name="Style 263 10 5" xfId="15576"/>
    <cellStyle name="Style 263 10 5 2" xfId="28220"/>
    <cellStyle name="Style 263 10 5 3" xfId="36343"/>
    <cellStyle name="Style 263 10 5 4" xfId="41248"/>
    <cellStyle name="Style 263 10 6" xfId="28214"/>
    <cellStyle name="Style 263 10 7" xfId="27157"/>
    <cellStyle name="Style 263 10 8" xfId="41764"/>
    <cellStyle name="Style 263 11" xfId="8327"/>
    <cellStyle name="Style 263 11 2" xfId="9765"/>
    <cellStyle name="Style 263 11 2 2" xfId="14002"/>
    <cellStyle name="Style 263 11 2 2 2" xfId="25055"/>
    <cellStyle name="Style 263 11 2 2 3" xfId="28223"/>
    <cellStyle name="Style 263 11 2 2 4" xfId="36332"/>
    <cellStyle name="Style 263 11 2 2 5" xfId="47418"/>
    <cellStyle name="Style 263 11 2 3" xfId="16739"/>
    <cellStyle name="Style 263 11 2 3 2" xfId="28224"/>
    <cellStyle name="Style 263 11 2 3 3" xfId="22009"/>
    <cellStyle name="Style 263 11 2 3 4" xfId="40016"/>
    <cellStyle name="Style 263 11 2 4" xfId="28222"/>
    <cellStyle name="Style 263 11 2 5" xfId="35699"/>
    <cellStyle name="Style 263 11 2 6" xfId="40897"/>
    <cellStyle name="Style 263 11 3" xfId="11322"/>
    <cellStyle name="Style 263 11 3 2" xfId="25056"/>
    <cellStyle name="Style 263 11 3 3" xfId="28225"/>
    <cellStyle name="Style 263 11 3 4" xfId="32974"/>
    <cellStyle name="Style 263 11 3 5" xfId="40655"/>
    <cellStyle name="Style 263 11 4" xfId="12677"/>
    <cellStyle name="Style 263 11 4 2" xfId="25057"/>
    <cellStyle name="Style 263 11 4 3" xfId="28226"/>
    <cellStyle name="Style 263 11 4 4" xfId="33759"/>
    <cellStyle name="Style 263 11 4 5" xfId="43303"/>
    <cellStyle name="Style 263 11 5" xfId="15509"/>
    <cellStyle name="Style 263 11 5 2" xfId="28227"/>
    <cellStyle name="Style 263 11 5 3" xfId="37269"/>
    <cellStyle name="Style 263 11 5 4" xfId="41699"/>
    <cellStyle name="Style 263 11 6" xfId="28221"/>
    <cellStyle name="Style 263 11 7" xfId="21932"/>
    <cellStyle name="Style 263 11 8" xfId="40240"/>
    <cellStyle name="Style 263 12" xfId="8463"/>
    <cellStyle name="Style 263 12 2" xfId="9899"/>
    <cellStyle name="Style 263 12 2 2" xfId="14136"/>
    <cellStyle name="Style 263 12 2 2 2" xfId="25060"/>
    <cellStyle name="Style 263 12 2 2 3" xfId="28230"/>
    <cellStyle name="Style 263 12 2 2 4" xfId="32845"/>
    <cellStyle name="Style 263 12 2 2 5" xfId="44446"/>
    <cellStyle name="Style 263 12 2 3" xfId="16873"/>
    <cellStyle name="Style 263 12 2 3 2" xfId="28231"/>
    <cellStyle name="Style 263 12 2 3 3" xfId="21802"/>
    <cellStyle name="Style 263 12 2 3 4" xfId="44863"/>
    <cellStyle name="Style 263 12 2 4" xfId="28229"/>
    <cellStyle name="Style 263 12 2 5" xfId="35952"/>
    <cellStyle name="Style 263 12 2 6" xfId="42743"/>
    <cellStyle name="Style 263 12 3" xfId="11456"/>
    <cellStyle name="Style 263 12 3 2" xfId="25061"/>
    <cellStyle name="Style 263 12 3 3" xfId="28232"/>
    <cellStyle name="Style 263 12 3 4" xfId="37881"/>
    <cellStyle name="Style 263 12 3 5" xfId="42667"/>
    <cellStyle name="Style 263 12 4" xfId="12811"/>
    <cellStyle name="Style 263 12 4 2" xfId="25062"/>
    <cellStyle name="Style 263 12 4 3" xfId="28233"/>
    <cellStyle name="Style 263 12 4 4" xfId="36460"/>
    <cellStyle name="Style 263 12 4 5" xfId="47075"/>
    <cellStyle name="Style 263 12 5" xfId="15643"/>
    <cellStyle name="Style 263 12 5 2" xfId="28234"/>
    <cellStyle name="Style 263 12 5 3" xfId="27977"/>
    <cellStyle name="Style 263 12 5 4" xfId="42459"/>
    <cellStyle name="Style 263 12 6" xfId="28228"/>
    <cellStyle name="Style 263 12 7" xfId="27205"/>
    <cellStyle name="Style 263 12 8" xfId="47582"/>
    <cellStyle name="Style 263 13" xfId="8648"/>
    <cellStyle name="Style 263 13 2" xfId="10084"/>
    <cellStyle name="Style 263 13 2 2" xfId="14321"/>
    <cellStyle name="Style 263 13 2 2 2" xfId="25063"/>
    <cellStyle name="Style 263 13 2 2 3" xfId="28237"/>
    <cellStyle name="Style 263 13 2 2 4" xfId="36511"/>
    <cellStyle name="Style 263 13 2 2 5" xfId="44180"/>
    <cellStyle name="Style 263 13 2 3" xfId="17058"/>
    <cellStyle name="Style 263 13 2 3 2" xfId="28238"/>
    <cellStyle name="Style 263 13 2 3 3" xfId="33443"/>
    <cellStyle name="Style 263 13 2 3 4" xfId="44264"/>
    <cellStyle name="Style 263 13 2 4" xfId="28236"/>
    <cellStyle name="Style 263 13 2 5" xfId="34572"/>
    <cellStyle name="Style 263 13 2 6" xfId="44499"/>
    <cellStyle name="Style 263 13 3" xfId="11641"/>
    <cellStyle name="Style 263 13 3 2" xfId="25064"/>
    <cellStyle name="Style 263 13 3 3" xfId="28239"/>
    <cellStyle name="Style 263 13 3 4" xfId="37594"/>
    <cellStyle name="Style 263 13 3 5" xfId="42958"/>
    <cellStyle name="Style 263 13 4" xfId="12996"/>
    <cellStyle name="Style 263 13 4 2" xfId="25065"/>
    <cellStyle name="Style 263 13 4 3" xfId="28240"/>
    <cellStyle name="Style 263 13 4 4" xfId="37775"/>
    <cellStyle name="Style 263 13 4 5" xfId="46146"/>
    <cellStyle name="Style 263 13 5" xfId="15828"/>
    <cellStyle name="Style 263 13 5 2" xfId="28241"/>
    <cellStyle name="Style 263 13 5 3" xfId="28095"/>
    <cellStyle name="Style 263 13 5 4" xfId="43053"/>
    <cellStyle name="Style 263 13 6" xfId="28235"/>
    <cellStyle name="Style 263 13 7" xfId="27403"/>
    <cellStyle name="Style 263 13 8" xfId="46465"/>
    <cellStyle name="Style 263 14" xfId="8692"/>
    <cellStyle name="Style 263 14 2" xfId="10128"/>
    <cellStyle name="Style 263 14 2 2" xfId="14365"/>
    <cellStyle name="Style 263 14 2 2 2" xfId="25067"/>
    <cellStyle name="Style 263 14 2 2 3" xfId="28244"/>
    <cellStyle name="Style 263 14 2 2 4" xfId="36765"/>
    <cellStyle name="Style 263 14 2 2 5" xfId="42315"/>
    <cellStyle name="Style 263 14 2 3" xfId="17102"/>
    <cellStyle name="Style 263 14 2 3 2" xfId="28245"/>
    <cellStyle name="Style 263 14 2 3 3" xfId="33988"/>
    <cellStyle name="Style 263 14 2 3 4" xfId="48218"/>
    <cellStyle name="Style 263 14 2 4" xfId="28243"/>
    <cellStyle name="Style 263 14 2 5" xfId="37611"/>
    <cellStyle name="Style 263 14 2 6" xfId="38904"/>
    <cellStyle name="Style 263 14 3" xfId="11685"/>
    <cellStyle name="Style 263 14 3 2" xfId="25068"/>
    <cellStyle name="Style 263 14 3 3" xfId="28246"/>
    <cellStyle name="Style 263 14 3 4" xfId="34138"/>
    <cellStyle name="Style 263 14 3 5" xfId="47885"/>
    <cellStyle name="Style 263 14 4" xfId="13040"/>
    <cellStyle name="Style 263 14 4 2" xfId="25069"/>
    <cellStyle name="Style 263 14 4 3" xfId="28247"/>
    <cellStyle name="Style 263 14 4 4" xfId="36789"/>
    <cellStyle name="Style 263 14 4 5" xfId="43884"/>
    <cellStyle name="Style 263 14 5" xfId="15872"/>
    <cellStyle name="Style 263 14 5 2" xfId="28248"/>
    <cellStyle name="Style 263 14 5 3" xfId="31992"/>
    <cellStyle name="Style 263 14 5 4" xfId="42205"/>
    <cellStyle name="Style 263 14 6" xfId="28242"/>
    <cellStyle name="Style 263 14 7" xfId="27459"/>
    <cellStyle name="Style 263 14 8" xfId="46929"/>
    <cellStyle name="Style 263 15" xfId="8874"/>
    <cellStyle name="Style 263 15 2" xfId="13153"/>
    <cellStyle name="Style 263 15 2 2" xfId="25072"/>
    <cellStyle name="Style 263 15 2 3" xfId="28249"/>
    <cellStyle name="Style 263 15 2 4" xfId="34259"/>
    <cellStyle name="Style 263 15 2 5" xfId="38909"/>
    <cellStyle name="Style 263 15 3" xfId="14586"/>
    <cellStyle name="Style 263 15 3 2" xfId="25073"/>
    <cellStyle name="Style 263 15 3 3" xfId="28250"/>
    <cellStyle name="Style 263 15 3 4" xfId="32664"/>
    <cellStyle name="Style 263 15 3 5" xfId="43097"/>
    <cellStyle name="Style 263 15 4" xfId="25071"/>
    <cellStyle name="Style 263 16" xfId="10251"/>
    <cellStyle name="Style 263 16 2" xfId="14488"/>
    <cellStyle name="Style 263 16 2 2" xfId="25074"/>
    <cellStyle name="Style 263 16 2 3" xfId="28252"/>
    <cellStyle name="Style 263 16 2 4" xfId="36501"/>
    <cellStyle name="Style 263 16 2 5" xfId="45169"/>
    <cellStyle name="Style 263 16 3" xfId="17225"/>
    <cellStyle name="Style 263 16 3 2" xfId="28253"/>
    <cellStyle name="Style 263 16 3 3" xfId="35574"/>
    <cellStyle name="Style 263 16 3 4" xfId="42936"/>
    <cellStyle name="Style 263 16 4" xfId="28251"/>
    <cellStyle name="Style 263 16 5" xfId="34271"/>
    <cellStyle name="Style 263 16 6" xfId="43640"/>
    <cellStyle name="Style 263 17" xfId="10362"/>
    <cellStyle name="Style 263 17 2" xfId="25075"/>
    <cellStyle name="Style 263 17 3" xfId="28254"/>
    <cellStyle name="Style 263 17 4" xfId="35127"/>
    <cellStyle name="Style 263 17 5" xfId="42322"/>
    <cellStyle name="Style 263 18" xfId="10417"/>
    <cellStyle name="Style 263 18 2" xfId="25076"/>
    <cellStyle name="Style 263 18 3" xfId="28255"/>
    <cellStyle name="Style 263 18 4" xfId="37946"/>
    <cellStyle name="Style 263 18 5" xfId="42519"/>
    <cellStyle name="Style 263 19" xfId="11803"/>
    <cellStyle name="Style 263 19 2" xfId="25077"/>
    <cellStyle name="Style 263 19 3" xfId="28256"/>
    <cellStyle name="Style 263 19 4" xfId="36499"/>
    <cellStyle name="Style 263 19 5" xfId="48364"/>
    <cellStyle name="Style 263 2" xfId="7004"/>
    <cellStyle name="Style 263 2 2" xfId="10220"/>
    <cellStyle name="Style 263 2 2 2" xfId="11777"/>
    <cellStyle name="Style 263 2 2 2 2" xfId="25078"/>
    <cellStyle name="Style 263 2 2 2 3" xfId="28258"/>
    <cellStyle name="Style 263 2 2 2 4" xfId="37088"/>
    <cellStyle name="Style 263 2 2 2 5" xfId="48116"/>
    <cellStyle name="Style 263 2 2 3" xfId="14457"/>
    <cellStyle name="Style 263 2 2 3 2" xfId="25079"/>
    <cellStyle name="Style 263 2 2 3 3" xfId="28259"/>
    <cellStyle name="Style 263 2 2 3 4" xfId="38326"/>
    <cellStyle name="Style 263 2 2 3 5" xfId="46546"/>
    <cellStyle name="Style 263 2 2 4" xfId="17194"/>
    <cellStyle name="Style 263 2 2 4 2" xfId="28260"/>
    <cellStyle name="Style 263 2 2 4 3" xfId="38840"/>
    <cellStyle name="Style 263 2 2 4 4" xfId="47460"/>
    <cellStyle name="Style 263 2 2 5" xfId="28257"/>
    <cellStyle name="Style 263 2 2 6" xfId="35247"/>
    <cellStyle name="Style 263 2 2 7" xfId="48041"/>
    <cellStyle name="Style 263 2 3" xfId="9345"/>
    <cellStyle name="Style 263 2 3 2" xfId="13600"/>
    <cellStyle name="Style 263 2 3 2 2" xfId="25081"/>
    <cellStyle name="Style 263 2 3 2 3" xfId="28261"/>
    <cellStyle name="Style 263 2 3 2 4" xfId="34629"/>
    <cellStyle name="Style 263 2 3 2 5" xfId="44082"/>
    <cellStyle name="Style 263 2 3 3" xfId="14667"/>
    <cellStyle name="Style 263 2 3 3 2" xfId="25082"/>
    <cellStyle name="Style 263 2 3 3 3" xfId="28262"/>
    <cellStyle name="Style 263 2 3 3 4" xfId="37921"/>
    <cellStyle name="Style 263 2 3 3 5" xfId="44564"/>
    <cellStyle name="Style 263 2 3 4" xfId="25080"/>
    <cellStyle name="Style 263 2 4" xfId="10920"/>
    <cellStyle name="Style 263 2 4 2" xfId="25083"/>
    <cellStyle name="Style 263 2 4 3" xfId="28263"/>
    <cellStyle name="Style 263 2 4 4" xfId="37285"/>
    <cellStyle name="Style 263 2 4 5" xfId="42235"/>
    <cellStyle name="Style 263 2 5" xfId="12275"/>
    <cellStyle name="Style 263 2 5 2" xfId="25084"/>
    <cellStyle name="Style 263 2 5 3" xfId="28264"/>
    <cellStyle name="Style 263 2 5 4" xfId="35517"/>
    <cellStyle name="Style 263 2 5 5" xfId="39308"/>
    <cellStyle name="Style 263 2 6" xfId="15107"/>
    <cellStyle name="Style 263 2 6 2" xfId="28265"/>
    <cellStyle name="Style 263 2 6 3" xfId="34815"/>
    <cellStyle name="Style 263 2 6 4" xfId="42568"/>
    <cellStyle name="Style 263 2 7" xfId="22254"/>
    <cellStyle name="Style 263 2 8" xfId="39235"/>
    <cellStyle name="Style 263 3" xfId="6880"/>
    <cellStyle name="Style 263 3 2" xfId="9221"/>
    <cellStyle name="Style 263 3 2 2" xfId="13476"/>
    <cellStyle name="Style 263 3 2 2 2" xfId="25086"/>
    <cellStyle name="Style 263 3 2 2 3" xfId="28268"/>
    <cellStyle name="Style 263 3 2 2 4" xfId="37532"/>
    <cellStyle name="Style 263 3 2 2 5" xfId="45441"/>
    <cellStyle name="Style 263 3 2 3" xfId="16231"/>
    <cellStyle name="Style 263 3 2 3 2" xfId="28269"/>
    <cellStyle name="Style 263 3 2 3 3" xfId="26674"/>
    <cellStyle name="Style 263 3 2 3 4" xfId="39120"/>
    <cellStyle name="Style 263 3 2 4" xfId="28267"/>
    <cellStyle name="Style 263 3 2 5" xfId="24799"/>
    <cellStyle name="Style 263 3 2 6" xfId="40938"/>
    <cellStyle name="Style 263 3 3" xfId="10796"/>
    <cellStyle name="Style 263 3 3 2" xfId="25087"/>
    <cellStyle name="Style 263 3 3 3" xfId="28270"/>
    <cellStyle name="Style 263 3 3 4" xfId="33196"/>
    <cellStyle name="Style 263 3 3 5" xfId="45497"/>
    <cellStyle name="Style 263 3 4" xfId="12151"/>
    <cellStyle name="Style 263 3 4 2" xfId="25088"/>
    <cellStyle name="Style 263 3 4 3" xfId="28271"/>
    <cellStyle name="Style 263 3 4 4" xfId="35800"/>
    <cellStyle name="Style 263 3 4 5" xfId="47796"/>
    <cellStyle name="Style 263 3 5" xfId="14983"/>
    <cellStyle name="Style 263 3 5 2" xfId="28272"/>
    <cellStyle name="Style 263 3 5 3" xfId="37373"/>
    <cellStyle name="Style 263 3 5 4" xfId="42744"/>
    <cellStyle name="Style 263 3 6" xfId="28266"/>
    <cellStyle name="Style 263 3 7" xfId="21992"/>
    <cellStyle name="Style 263 3 8" xfId="40273"/>
    <cellStyle name="Style 263 4" xfId="6983"/>
    <cellStyle name="Style 263 4 2" xfId="9324"/>
    <cellStyle name="Style 263 4 2 2" xfId="13579"/>
    <cellStyle name="Style 263 4 2 2 2" xfId="25089"/>
    <cellStyle name="Style 263 4 2 2 3" xfId="28275"/>
    <cellStyle name="Style 263 4 2 2 4" xfId="37740"/>
    <cellStyle name="Style 263 4 2 2 5" xfId="45785"/>
    <cellStyle name="Style 263 4 2 3" xfId="16323"/>
    <cellStyle name="Style 263 4 2 3 2" xfId="28276"/>
    <cellStyle name="Style 263 4 2 3 3" xfId="32085"/>
    <cellStyle name="Style 263 4 2 3 4" xfId="39767"/>
    <cellStyle name="Style 263 4 2 4" xfId="28274"/>
    <cellStyle name="Style 263 4 2 5" xfId="26267"/>
    <cellStyle name="Style 263 4 2 6" xfId="41884"/>
    <cellStyle name="Style 263 4 3" xfId="10899"/>
    <cellStyle name="Style 263 4 3 2" xfId="25090"/>
    <cellStyle name="Style 263 4 3 3" xfId="28277"/>
    <cellStyle name="Style 263 4 3 4" xfId="35343"/>
    <cellStyle name="Style 263 4 3 5" xfId="43563"/>
    <cellStyle name="Style 263 4 4" xfId="12254"/>
    <cellStyle name="Style 263 4 4 2" xfId="25091"/>
    <cellStyle name="Style 263 4 4 3" xfId="28278"/>
    <cellStyle name="Style 263 4 4 4" xfId="33251"/>
    <cellStyle name="Style 263 4 4 5" xfId="41578"/>
    <cellStyle name="Style 263 4 5" xfId="15086"/>
    <cellStyle name="Style 263 4 5 2" xfId="28279"/>
    <cellStyle name="Style 263 4 5 3" xfId="37926"/>
    <cellStyle name="Style 263 4 5 4" xfId="47981"/>
    <cellStyle name="Style 263 4 6" xfId="28273"/>
    <cellStyle name="Style 263 4 7" xfId="22238"/>
    <cellStyle name="Style 263 4 8" xfId="39662"/>
    <cellStyle name="Style 263 5" xfId="6968"/>
    <cellStyle name="Style 263 5 2" xfId="9309"/>
    <cellStyle name="Style 263 5 2 2" xfId="13564"/>
    <cellStyle name="Style 263 5 2 2 2" xfId="25093"/>
    <cellStyle name="Style 263 5 2 2 3" xfId="28282"/>
    <cellStyle name="Style 263 5 2 2 4" xfId="36867"/>
    <cellStyle name="Style 263 5 2 2 5" xfId="42412"/>
    <cellStyle name="Style 263 5 2 3" xfId="16311"/>
    <cellStyle name="Style 263 5 2 3 2" xfId="28283"/>
    <cellStyle name="Style 263 5 2 3 3" xfId="32077"/>
    <cellStyle name="Style 263 5 2 3 4" xfId="42188"/>
    <cellStyle name="Style 263 5 2 4" xfId="28281"/>
    <cellStyle name="Style 263 5 2 5" xfId="37182"/>
    <cellStyle name="Style 263 5 2 6" xfId="48318"/>
    <cellStyle name="Style 263 5 3" xfId="10884"/>
    <cellStyle name="Style 263 5 3 2" xfId="25094"/>
    <cellStyle name="Style 263 5 3 3" xfId="28284"/>
    <cellStyle name="Style 263 5 3 4" xfId="35813"/>
    <cellStyle name="Style 263 5 3 5" xfId="42416"/>
    <cellStyle name="Style 263 5 4" xfId="12239"/>
    <cellStyle name="Style 263 5 4 2" xfId="25095"/>
    <cellStyle name="Style 263 5 4 3" xfId="28285"/>
    <cellStyle name="Style 263 5 4 4" xfId="36664"/>
    <cellStyle name="Style 263 5 4 5" xfId="45748"/>
    <cellStyle name="Style 263 5 5" xfId="15071"/>
    <cellStyle name="Style 263 5 5 2" xfId="28286"/>
    <cellStyle name="Style 263 5 5 3" xfId="34883"/>
    <cellStyle name="Style 263 5 5 4" xfId="47838"/>
    <cellStyle name="Style 263 5 6" xfId="28280"/>
    <cellStyle name="Style 263 5 7" xfId="22178"/>
    <cellStyle name="Style 263 5 8" xfId="39936"/>
    <cellStyle name="Style 263 6" xfId="6877"/>
    <cellStyle name="Style 263 6 2" xfId="9218"/>
    <cellStyle name="Style 263 6 2 2" xfId="13473"/>
    <cellStyle name="Style 263 6 2 2 2" xfId="25096"/>
    <cellStyle name="Style 263 6 2 2 3" xfId="28289"/>
    <cellStyle name="Style 263 6 2 2 4" xfId="34353"/>
    <cellStyle name="Style 263 6 2 2 5" xfId="45621"/>
    <cellStyle name="Style 263 6 2 3" xfId="16228"/>
    <cellStyle name="Style 263 6 2 3 2" xfId="28290"/>
    <cellStyle name="Style 263 6 2 3 3" xfId="31880"/>
    <cellStyle name="Style 263 6 2 3 4" xfId="40233"/>
    <cellStyle name="Style 263 6 2 4" xfId="28288"/>
    <cellStyle name="Style 263 6 2 5" xfId="23156"/>
    <cellStyle name="Style 263 6 2 6" xfId="40011"/>
    <cellStyle name="Style 263 6 3" xfId="10793"/>
    <cellStyle name="Style 263 6 3 2" xfId="25097"/>
    <cellStyle name="Style 263 6 3 3" xfId="28291"/>
    <cellStyle name="Style 263 6 3 4" xfId="33718"/>
    <cellStyle name="Style 263 6 3 5" xfId="43621"/>
    <cellStyle name="Style 263 6 4" xfId="12148"/>
    <cellStyle name="Style 263 6 4 2" xfId="25098"/>
    <cellStyle name="Style 263 6 4 3" xfId="28292"/>
    <cellStyle name="Style 263 6 4 4" xfId="37919"/>
    <cellStyle name="Style 263 6 4 5" xfId="47833"/>
    <cellStyle name="Style 263 6 5" xfId="14980"/>
    <cellStyle name="Style 263 6 5 2" xfId="28293"/>
    <cellStyle name="Style 263 6 5 3" xfId="34183"/>
    <cellStyle name="Style 263 6 5 4" xfId="47568"/>
    <cellStyle name="Style 263 6 6" xfId="28287"/>
    <cellStyle name="Style 263 6 7" xfId="22298"/>
    <cellStyle name="Style 263 6 8" xfId="39587"/>
    <cellStyle name="Style 263 7" xfId="6920"/>
    <cellStyle name="Style 263 7 2" xfId="9261"/>
    <cellStyle name="Style 263 7 2 2" xfId="13516"/>
    <cellStyle name="Style 263 7 2 2 2" xfId="25099"/>
    <cellStyle name="Style 263 7 2 2 3" xfId="28296"/>
    <cellStyle name="Style 263 7 2 2 4" xfId="34603"/>
    <cellStyle name="Style 263 7 2 2 5" xfId="41482"/>
    <cellStyle name="Style 263 7 2 3" xfId="16266"/>
    <cellStyle name="Style 263 7 2 3 2" xfId="28297"/>
    <cellStyle name="Style 263 7 2 3 3" xfId="32273"/>
    <cellStyle name="Style 263 7 2 3 4" xfId="48265"/>
    <cellStyle name="Style 263 7 2 4" xfId="28295"/>
    <cellStyle name="Style 263 7 2 5" xfId="17565"/>
    <cellStyle name="Style 263 7 2 6" xfId="43821"/>
    <cellStyle name="Style 263 7 3" xfId="10836"/>
    <cellStyle name="Style 263 7 3 2" xfId="25101"/>
    <cellStyle name="Style 263 7 3 3" xfId="28298"/>
    <cellStyle name="Style 263 7 3 4" xfId="35716"/>
    <cellStyle name="Style 263 7 3 5" xfId="43091"/>
    <cellStyle name="Style 263 7 4" xfId="12191"/>
    <cellStyle name="Style 263 7 4 2" xfId="25102"/>
    <cellStyle name="Style 263 7 4 3" xfId="28299"/>
    <cellStyle name="Style 263 7 4 4" xfId="35491"/>
    <cellStyle name="Style 263 7 4 5" xfId="46148"/>
    <cellStyle name="Style 263 7 5" xfId="15023"/>
    <cellStyle name="Style 263 7 5 2" xfId="28300"/>
    <cellStyle name="Style 263 7 5 3" xfId="36956"/>
    <cellStyle name="Style 263 7 5 4" xfId="47824"/>
    <cellStyle name="Style 263 7 6" xfId="28294"/>
    <cellStyle name="Style 263 7 7" xfId="25049"/>
    <cellStyle name="Style 263 7 8" xfId="39021"/>
    <cellStyle name="Style 263 8" xfId="7088"/>
    <cellStyle name="Style 263 8 2" xfId="9429"/>
    <cellStyle name="Style 263 8 2 2" xfId="13684"/>
    <cellStyle name="Style 263 8 2 2 2" xfId="25103"/>
    <cellStyle name="Style 263 8 2 2 3" xfId="28303"/>
    <cellStyle name="Style 263 8 2 2 4" xfId="38507"/>
    <cellStyle name="Style 263 8 2 2 5" xfId="46799"/>
    <cellStyle name="Style 263 8 2 3" xfId="16421"/>
    <cellStyle name="Style 263 8 2 3 2" xfId="28304"/>
    <cellStyle name="Style 263 8 2 3 3" xfId="32362"/>
    <cellStyle name="Style 263 8 2 3 4" xfId="39064"/>
    <cellStyle name="Style 263 8 2 4" xfId="28302"/>
    <cellStyle name="Style 263 8 2 5" xfId="32203"/>
    <cellStyle name="Style 263 8 2 6" xfId="46010"/>
    <cellStyle name="Style 263 8 3" xfId="11004"/>
    <cellStyle name="Style 263 8 3 2" xfId="25104"/>
    <cellStyle name="Style 263 8 3 3" xfId="28305"/>
    <cellStyle name="Style 263 8 3 4" xfId="38353"/>
    <cellStyle name="Style 263 8 3 5" xfId="47702"/>
    <cellStyle name="Style 263 8 4" xfId="12359"/>
    <cellStyle name="Style 263 8 4 2" xfId="25105"/>
    <cellStyle name="Style 263 8 4 3" xfId="28306"/>
    <cellStyle name="Style 263 8 4 4" xfId="36245"/>
    <cellStyle name="Style 263 8 4 5" xfId="38941"/>
    <cellStyle name="Style 263 8 5" xfId="15191"/>
    <cellStyle name="Style 263 8 5 2" xfId="28307"/>
    <cellStyle name="Style 263 8 5 3" xfId="33262"/>
    <cellStyle name="Style 263 8 5 4" xfId="43952"/>
    <cellStyle name="Style 263 8 6" xfId="28301"/>
    <cellStyle name="Style 263 8 7" xfId="31859"/>
    <cellStyle name="Style 263 8 8" xfId="47867"/>
    <cellStyle name="Style 263 9" xfId="8230"/>
    <cellStyle name="Style 263 9 2" xfId="9668"/>
    <cellStyle name="Style 263 9 2 2" xfId="13905"/>
    <cellStyle name="Style 263 9 2 2 2" xfId="25106"/>
    <cellStyle name="Style 263 9 2 2 3" xfId="28310"/>
    <cellStyle name="Style 263 9 2 2 4" xfId="34913"/>
    <cellStyle name="Style 263 9 2 2 5" xfId="43750"/>
    <cellStyle name="Style 263 9 2 3" xfId="16642"/>
    <cellStyle name="Style 263 9 2 3 2" xfId="28311"/>
    <cellStyle name="Style 263 9 2 3 3" xfId="31920"/>
    <cellStyle name="Style 263 9 2 3 4" xfId="40283"/>
    <cellStyle name="Style 263 9 2 4" xfId="28309"/>
    <cellStyle name="Style 263 9 2 5" xfId="36052"/>
    <cellStyle name="Style 263 9 2 6" xfId="44456"/>
    <cellStyle name="Style 263 9 3" xfId="11225"/>
    <cellStyle name="Style 263 9 3 2" xfId="25107"/>
    <cellStyle name="Style 263 9 3 3" xfId="28312"/>
    <cellStyle name="Style 263 9 3 4" xfId="33735"/>
    <cellStyle name="Style 263 9 3 5" xfId="41548"/>
    <cellStyle name="Style 263 9 4" xfId="12580"/>
    <cellStyle name="Style 263 9 4 2" xfId="25108"/>
    <cellStyle name="Style 263 9 4 3" xfId="28313"/>
    <cellStyle name="Style 263 9 4 4" xfId="35096"/>
    <cellStyle name="Style 263 9 4 5" xfId="44221"/>
    <cellStyle name="Style 263 9 5" xfId="15412"/>
    <cellStyle name="Style 263 9 5 2" xfId="28314"/>
    <cellStyle name="Style 263 9 5 3" xfId="36837"/>
    <cellStyle name="Style 263 9 5 4" xfId="40649"/>
    <cellStyle name="Style 263 9 6" xfId="28308"/>
    <cellStyle name="Style 263 9 7" xfId="23556"/>
    <cellStyle name="Style 263 9 8" xfId="39375"/>
    <cellStyle name="Style 264" xfId="86"/>
    <cellStyle name="Style 264 10" xfId="8247"/>
    <cellStyle name="Style 264 10 2" xfId="9685"/>
    <cellStyle name="Style 264 10 2 2" xfId="13922"/>
    <cellStyle name="Style 264 10 2 2 2" xfId="25111"/>
    <cellStyle name="Style 264 10 2 2 3" xfId="28317"/>
    <cellStyle name="Style 264 10 2 2 4" xfId="32673"/>
    <cellStyle name="Style 264 10 2 2 5" xfId="46668"/>
    <cellStyle name="Style 264 10 2 3" xfId="16659"/>
    <cellStyle name="Style 264 10 2 3 2" xfId="28318"/>
    <cellStyle name="Style 264 10 2 3 3" xfId="26712"/>
    <cellStyle name="Style 264 10 2 3 4" xfId="44618"/>
    <cellStyle name="Style 264 10 2 4" xfId="28316"/>
    <cellStyle name="Style 264 10 2 5" xfId="37389"/>
    <cellStyle name="Style 264 10 2 6" xfId="47240"/>
    <cellStyle name="Style 264 10 3" xfId="11242"/>
    <cellStyle name="Style 264 10 3 2" xfId="25112"/>
    <cellStyle name="Style 264 10 3 3" xfId="28319"/>
    <cellStyle name="Style 264 10 3 4" xfId="34070"/>
    <cellStyle name="Style 264 10 3 5" xfId="47904"/>
    <cellStyle name="Style 264 10 4" xfId="12597"/>
    <cellStyle name="Style 264 10 4 2" xfId="25113"/>
    <cellStyle name="Style 264 10 4 3" xfId="28320"/>
    <cellStyle name="Style 264 10 4 4" xfId="33276"/>
    <cellStyle name="Style 264 10 4 5" xfId="46284"/>
    <cellStyle name="Style 264 10 5" xfId="15429"/>
    <cellStyle name="Style 264 10 5 2" xfId="28321"/>
    <cellStyle name="Style 264 10 5 3" xfId="33356"/>
    <cellStyle name="Style 264 10 5 4" xfId="41489"/>
    <cellStyle name="Style 264 10 6" xfId="28315"/>
    <cellStyle name="Style 264 10 7" xfId="25459"/>
    <cellStyle name="Style 264 10 8" xfId="40097"/>
    <cellStyle name="Style 264 11" xfId="8423"/>
    <cellStyle name="Style 264 11 2" xfId="9861"/>
    <cellStyle name="Style 264 11 2 2" xfId="14098"/>
    <cellStyle name="Style 264 11 2 2 2" xfId="25115"/>
    <cellStyle name="Style 264 11 2 2 3" xfId="28324"/>
    <cellStyle name="Style 264 11 2 2 4" xfId="34071"/>
    <cellStyle name="Style 264 11 2 2 5" xfId="43517"/>
    <cellStyle name="Style 264 11 2 3" xfId="16835"/>
    <cellStyle name="Style 264 11 2 3 2" xfId="28325"/>
    <cellStyle name="Style 264 11 2 3 3" xfId="32297"/>
    <cellStyle name="Style 264 11 2 3 4" xfId="41084"/>
    <cellStyle name="Style 264 11 2 4" xfId="28323"/>
    <cellStyle name="Style 264 11 2 5" xfId="34140"/>
    <cellStyle name="Style 264 11 2 6" xfId="41125"/>
    <cellStyle name="Style 264 11 3" xfId="11418"/>
    <cellStyle name="Style 264 11 3 2" xfId="25116"/>
    <cellStyle name="Style 264 11 3 3" xfId="28326"/>
    <cellStyle name="Style 264 11 3 4" xfId="34840"/>
    <cellStyle name="Style 264 11 3 5" xfId="45259"/>
    <cellStyle name="Style 264 11 4" xfId="12773"/>
    <cellStyle name="Style 264 11 4 2" xfId="25117"/>
    <cellStyle name="Style 264 11 4 3" xfId="28327"/>
    <cellStyle name="Style 264 11 4 4" xfId="34646"/>
    <cellStyle name="Style 264 11 4 5" xfId="44215"/>
    <cellStyle name="Style 264 11 5" xfId="15605"/>
    <cellStyle name="Style 264 11 5 2" xfId="28328"/>
    <cellStyle name="Style 264 11 5 3" xfId="37487"/>
    <cellStyle name="Style 264 11 5 4" xfId="41696"/>
    <cellStyle name="Style 264 11 6" xfId="28322"/>
    <cellStyle name="Style 264 11 7" xfId="27185"/>
    <cellStyle name="Style 264 11 8" xfId="41701"/>
    <cellStyle name="Style 264 12" xfId="8695"/>
    <cellStyle name="Style 264 12 2" xfId="10131"/>
    <cellStyle name="Style 264 12 2 2" xfId="14368"/>
    <cellStyle name="Style 264 12 2 2 2" xfId="25118"/>
    <cellStyle name="Style 264 12 2 2 3" xfId="28331"/>
    <cellStyle name="Style 264 12 2 2 4" xfId="36244"/>
    <cellStyle name="Style 264 12 2 2 5" xfId="47123"/>
    <cellStyle name="Style 264 12 2 3" xfId="17105"/>
    <cellStyle name="Style 264 12 2 3 2" xfId="28332"/>
    <cellStyle name="Style 264 12 2 3 3" xfId="33467"/>
    <cellStyle name="Style 264 12 2 3 4" xfId="42618"/>
    <cellStyle name="Style 264 12 2 4" xfId="28330"/>
    <cellStyle name="Style 264 12 2 5" xfId="36784"/>
    <cellStyle name="Style 264 12 2 6" xfId="47194"/>
    <cellStyle name="Style 264 12 3" xfId="11688"/>
    <cellStyle name="Style 264 12 3 2" xfId="25119"/>
    <cellStyle name="Style 264 12 3 3" xfId="28333"/>
    <cellStyle name="Style 264 12 3 4" xfId="37328"/>
    <cellStyle name="Style 264 12 3 5" xfId="48430"/>
    <cellStyle name="Style 264 12 4" xfId="13043"/>
    <cellStyle name="Style 264 12 4 2" xfId="25120"/>
    <cellStyle name="Style 264 12 4 3" xfId="28334"/>
    <cellStyle name="Style 264 12 4 4" xfId="36268"/>
    <cellStyle name="Style 264 12 4 5" xfId="42649"/>
    <cellStyle name="Style 264 12 5" xfId="15875"/>
    <cellStyle name="Style 264 12 5 2" xfId="28335"/>
    <cellStyle name="Style 264 12 5 3" xfId="31995"/>
    <cellStyle name="Style 264 12 5 4" xfId="47863"/>
    <cellStyle name="Style 264 12 6" xfId="28329"/>
    <cellStyle name="Style 264 12 7" xfId="32255"/>
    <cellStyle name="Style 264 12 8" xfId="41151"/>
    <cellStyle name="Style 264 13" xfId="8706"/>
    <cellStyle name="Style 264 13 2" xfId="10142"/>
    <cellStyle name="Style 264 13 2 2" xfId="14379"/>
    <cellStyle name="Style 264 13 2 2 2" xfId="25121"/>
    <cellStyle name="Style 264 13 2 2 3" xfId="28338"/>
    <cellStyle name="Style 264 13 2 2 4" xfId="34962"/>
    <cellStyle name="Style 264 13 2 2 5" xfId="41769"/>
    <cellStyle name="Style 264 13 2 3" xfId="17116"/>
    <cellStyle name="Style 264 13 2 3 2" xfId="28339"/>
    <cellStyle name="Style 264 13 2 3 3" xfId="33445"/>
    <cellStyle name="Style 264 13 2 3 4" xfId="41266"/>
    <cellStyle name="Style 264 13 2 4" xfId="28337"/>
    <cellStyle name="Style 264 13 2 5" xfId="33825"/>
    <cellStyle name="Style 264 13 2 6" xfId="46997"/>
    <cellStyle name="Style 264 13 3" xfId="11699"/>
    <cellStyle name="Style 264 13 3 2" xfId="25122"/>
    <cellStyle name="Style 264 13 3 3" xfId="28340"/>
    <cellStyle name="Style 264 13 3 4" xfId="32856"/>
    <cellStyle name="Style 264 13 3 5" xfId="45553"/>
    <cellStyle name="Style 264 13 4" xfId="13054"/>
    <cellStyle name="Style 264 13 4 2" xfId="25123"/>
    <cellStyle name="Style 264 13 4 3" xfId="28341"/>
    <cellStyle name="Style 264 13 4 4" xfId="33308"/>
    <cellStyle name="Style 264 13 4 5" xfId="45273"/>
    <cellStyle name="Style 264 13 5" xfId="15886"/>
    <cellStyle name="Style 264 13 5 2" xfId="28342"/>
    <cellStyle name="Style 264 13 5 3" xfId="32005"/>
    <cellStyle name="Style 264 13 5 4" xfId="40890"/>
    <cellStyle name="Style 264 13 6" xfId="28336"/>
    <cellStyle name="Style 264 13 7" xfId="23764"/>
    <cellStyle name="Style 264 13 8" xfId="39921"/>
    <cellStyle name="Style 264 14" xfId="8714"/>
    <cellStyle name="Style 264 14 2" xfId="10150"/>
    <cellStyle name="Style 264 14 2 2" xfId="14387"/>
    <cellStyle name="Style 264 14 2 2 2" xfId="25124"/>
    <cellStyle name="Style 264 14 2 2 3" xfId="28345"/>
    <cellStyle name="Style 264 14 2 2 4" xfId="35212"/>
    <cellStyle name="Style 264 14 2 2 5" xfId="44127"/>
    <cellStyle name="Style 264 14 2 3" xfId="17124"/>
    <cellStyle name="Style 264 14 2 3 2" xfId="28346"/>
    <cellStyle name="Style 264 14 2 3 3" xfId="32162"/>
    <cellStyle name="Style 264 14 2 3 4" xfId="41748"/>
    <cellStyle name="Style 264 14 2 4" xfId="28344"/>
    <cellStyle name="Style 264 14 2 5" xfId="35945"/>
    <cellStyle name="Style 264 14 2 6" xfId="42805"/>
    <cellStyle name="Style 264 14 3" xfId="11707"/>
    <cellStyle name="Style 264 14 3 2" xfId="25125"/>
    <cellStyle name="Style 264 14 3 3" xfId="28347"/>
    <cellStyle name="Style 264 14 3 4" xfId="36269"/>
    <cellStyle name="Style 264 14 3 5" xfId="46086"/>
    <cellStyle name="Style 264 14 4" xfId="13062"/>
    <cellStyle name="Style 264 14 4 2" xfId="25126"/>
    <cellStyle name="Style 264 14 4 3" xfId="28348"/>
    <cellStyle name="Style 264 14 4 4" xfId="35277"/>
    <cellStyle name="Style 264 14 4 5" xfId="44051"/>
    <cellStyle name="Style 264 14 5" xfId="15894"/>
    <cellStyle name="Style 264 14 5 2" xfId="28349"/>
    <cellStyle name="Style 264 14 5 3" xfId="32013"/>
    <cellStyle name="Style 264 14 5 4" xfId="44379"/>
    <cellStyle name="Style 264 14 6" xfId="28343"/>
    <cellStyle name="Style 264 14 7" xfId="20411"/>
    <cellStyle name="Style 264 14 8" xfId="39817"/>
    <cellStyle name="Style 264 15" xfId="8875"/>
    <cellStyle name="Style 264 15 2" xfId="13154"/>
    <cellStyle name="Style 264 15 2 2" xfId="25128"/>
    <cellStyle name="Style 264 15 2 3" xfId="28350"/>
    <cellStyle name="Style 264 15 2 4" xfId="32677"/>
    <cellStyle name="Style 264 15 2 5" xfId="47760"/>
    <cellStyle name="Style 264 15 3" xfId="14587"/>
    <cellStyle name="Style 264 15 3 2" xfId="25129"/>
    <cellStyle name="Style 264 15 3 3" xfId="28351"/>
    <cellStyle name="Style 264 15 3 4" xfId="35827"/>
    <cellStyle name="Style 264 15 3 5" xfId="45921"/>
    <cellStyle name="Style 264 15 4" xfId="25127"/>
    <cellStyle name="Style 264 16" xfId="10333"/>
    <cellStyle name="Style 264 16 2" xfId="14570"/>
    <cellStyle name="Style 264 16 2 2" xfId="25130"/>
    <cellStyle name="Style 264 16 2 3" xfId="28353"/>
    <cellStyle name="Style 264 16 2 4" xfId="33321"/>
    <cellStyle name="Style 264 16 2 5" xfId="41957"/>
    <cellStyle name="Style 264 16 3" xfId="17307"/>
    <cellStyle name="Style 264 16 3 2" xfId="28354"/>
    <cellStyle name="Style 264 16 3 3" xfId="38744"/>
    <cellStyle name="Style 264 16 3 4" xfId="47868"/>
    <cellStyle name="Style 264 16 4" xfId="28352"/>
    <cellStyle name="Style 264 16 5" xfId="37920"/>
    <cellStyle name="Style 264 16 6" xfId="43454"/>
    <cellStyle name="Style 264 17" xfId="10363"/>
    <cellStyle name="Style 264 17 2" xfId="25131"/>
    <cellStyle name="Style 264 17 3" xfId="28355"/>
    <cellStyle name="Style 264 17 4" xfId="33544"/>
    <cellStyle name="Style 264 17 5" xfId="46161"/>
    <cellStyle name="Style 264 18" xfId="10463"/>
    <cellStyle name="Style 264 18 2" xfId="25132"/>
    <cellStyle name="Style 264 18 3" xfId="28356"/>
    <cellStyle name="Style 264 18 4" xfId="27705"/>
    <cellStyle name="Style 264 18 5" xfId="42483"/>
    <cellStyle name="Style 264 19" xfId="11804"/>
    <cellStyle name="Style 264 19 2" xfId="25133"/>
    <cellStyle name="Style 264 19 3" xfId="28357"/>
    <cellStyle name="Style 264 19 4" xfId="38097"/>
    <cellStyle name="Style 264 19 5" xfId="44645"/>
    <cellStyle name="Style 264 2" xfId="6811"/>
    <cellStyle name="Style 264 2 2" xfId="10201"/>
    <cellStyle name="Style 264 2 2 2" xfId="11758"/>
    <cellStyle name="Style 264 2 2 2 2" xfId="25134"/>
    <cellStyle name="Style 264 2 2 2 3" xfId="28360"/>
    <cellStyle name="Style 264 2 2 2 4" xfId="32720"/>
    <cellStyle name="Style 264 2 2 2 5" xfId="47996"/>
    <cellStyle name="Style 264 2 2 3" xfId="14438"/>
    <cellStyle name="Style 264 2 2 3 2" xfId="25135"/>
    <cellStyle name="Style 264 2 2 3 3" xfId="28361"/>
    <cellStyle name="Style 264 2 2 3 4" xfId="34826"/>
    <cellStyle name="Style 264 2 2 3 5" xfId="44947"/>
    <cellStyle name="Style 264 2 2 4" xfId="17175"/>
    <cellStyle name="Style 264 2 2 4 2" xfId="28362"/>
    <cellStyle name="Style 264 2 2 4 3" xfId="32948"/>
    <cellStyle name="Style 264 2 2 4 4" xfId="48270"/>
    <cellStyle name="Style 264 2 2 5" xfId="28359"/>
    <cellStyle name="Style 264 2 2 6" xfId="38658"/>
    <cellStyle name="Style 264 2 2 7" xfId="44534"/>
    <cellStyle name="Style 264 2 3" xfId="9152"/>
    <cellStyle name="Style 264 2 3 2" xfId="13407"/>
    <cellStyle name="Style 264 2 3 2 2" xfId="25137"/>
    <cellStyle name="Style 264 2 3 2 3" xfId="28364"/>
    <cellStyle name="Style 264 2 3 2 4" xfId="33526"/>
    <cellStyle name="Style 264 2 3 2 5" xfId="42558"/>
    <cellStyle name="Style 264 2 3 3" xfId="14648"/>
    <cellStyle name="Style 264 2 3 3 2" xfId="25138"/>
    <cellStyle name="Style 264 2 3 3 3" xfId="28365"/>
    <cellStyle name="Style 264 2 3 3 4" xfId="38378"/>
    <cellStyle name="Style 264 2 3 3 5" xfId="40805"/>
    <cellStyle name="Style 264 2 3 4" xfId="25136"/>
    <cellStyle name="Style 264 2 4" xfId="10727"/>
    <cellStyle name="Style 264 2 4 2" xfId="25139"/>
    <cellStyle name="Style 264 2 4 3" xfId="28366"/>
    <cellStyle name="Style 264 2 4 4" xfId="34062"/>
    <cellStyle name="Style 264 2 4 5" xfId="46923"/>
    <cellStyle name="Style 264 2 5" xfId="12082"/>
    <cellStyle name="Style 264 2 5 2" xfId="25140"/>
    <cellStyle name="Style 264 2 5 3" xfId="28367"/>
    <cellStyle name="Style 264 2 5 4" xfId="38496"/>
    <cellStyle name="Style 264 2 5 5" xfId="43111"/>
    <cellStyle name="Style 264 2 6" xfId="14914"/>
    <cellStyle name="Style 264 2 6 2" xfId="28368"/>
    <cellStyle name="Style 264 2 6 3" xfId="35302"/>
    <cellStyle name="Style 264 2 6 4" xfId="46728"/>
    <cellStyle name="Style 264 2 7" xfId="23890"/>
    <cellStyle name="Style 264 2 8" xfId="39196"/>
    <cellStyle name="Style 264 3" xfId="6717"/>
    <cellStyle name="Style 264 3 2" xfId="9058"/>
    <cellStyle name="Style 264 3 2 2" xfId="13313"/>
    <cellStyle name="Style 264 3 2 2 2" xfId="25141"/>
    <cellStyle name="Style 264 3 2 2 3" xfId="28371"/>
    <cellStyle name="Style 264 3 2 2 4" xfId="33687"/>
    <cellStyle name="Style 264 3 2 2 5" xfId="45423"/>
    <cellStyle name="Style 264 3 2 3" xfId="16088"/>
    <cellStyle name="Style 264 3 2 3 2" xfId="28372"/>
    <cellStyle name="Style 264 3 2 3 3" xfId="22662"/>
    <cellStyle name="Style 264 3 2 3 4" xfId="43987"/>
    <cellStyle name="Style 264 3 2 4" xfId="28370"/>
    <cellStyle name="Style 264 3 2 5" xfId="23664"/>
    <cellStyle name="Style 264 3 2 6" xfId="39313"/>
    <cellStyle name="Style 264 3 3" xfId="10633"/>
    <cellStyle name="Style 264 3 3 2" xfId="25142"/>
    <cellStyle name="Style 264 3 3 3" xfId="28373"/>
    <cellStyle name="Style 264 3 3 4" xfId="27860"/>
    <cellStyle name="Style 264 3 3 5" xfId="41639"/>
    <cellStyle name="Style 264 3 4" xfId="11988"/>
    <cellStyle name="Style 264 3 4 2" xfId="25143"/>
    <cellStyle name="Style 264 3 4 3" xfId="28374"/>
    <cellStyle name="Style 264 3 4 4" xfId="33485"/>
    <cellStyle name="Style 264 3 4 5" xfId="47819"/>
    <cellStyle name="Style 264 3 5" xfId="14820"/>
    <cellStyle name="Style 264 3 5 2" xfId="28375"/>
    <cellStyle name="Style 264 3 5 3" xfId="36992"/>
    <cellStyle name="Style 264 3 5 4" xfId="48240"/>
    <cellStyle name="Style 264 3 6" xfId="28369"/>
    <cellStyle name="Style 264 3 7" xfId="22077"/>
    <cellStyle name="Style 264 3 8" xfId="39013"/>
    <cellStyle name="Style 264 4" xfId="6798"/>
    <cellStyle name="Style 264 4 2" xfId="9139"/>
    <cellStyle name="Style 264 4 2 2" xfId="13394"/>
    <cellStyle name="Style 264 4 2 2 2" xfId="25144"/>
    <cellStyle name="Style 264 4 2 2 3" xfId="28378"/>
    <cellStyle name="Style 264 4 2 2 4" xfId="38631"/>
    <cellStyle name="Style 264 4 2 2 5" xfId="48021"/>
    <cellStyle name="Style 264 4 2 3" xfId="16163"/>
    <cellStyle name="Style 264 4 2 3 2" xfId="28379"/>
    <cellStyle name="Style 264 4 2 3 3" xfId="24636"/>
    <cellStyle name="Style 264 4 2 3 4" xfId="40971"/>
    <cellStyle name="Style 264 4 2 4" xfId="28377"/>
    <cellStyle name="Style 264 4 2 5" xfId="22103"/>
    <cellStyle name="Style 264 4 2 6" xfId="40263"/>
    <cellStyle name="Style 264 4 3" xfId="10714"/>
    <cellStyle name="Style 264 4 3 2" xfId="25145"/>
    <cellStyle name="Style 264 4 3 3" xfId="28380"/>
    <cellStyle name="Style 264 4 3 4" xfId="36369"/>
    <cellStyle name="Style 264 4 3 5" xfId="43825"/>
    <cellStyle name="Style 264 4 4" xfId="12069"/>
    <cellStyle name="Style 264 4 4 2" xfId="25146"/>
    <cellStyle name="Style 264 4 4 3" xfId="28381"/>
    <cellStyle name="Style 264 4 4 4" xfId="37459"/>
    <cellStyle name="Style 264 4 4 5" xfId="43622"/>
    <cellStyle name="Style 264 4 5" xfId="14901"/>
    <cellStyle name="Style 264 4 5 2" xfId="28382"/>
    <cellStyle name="Style 264 4 5 3" xfId="38416"/>
    <cellStyle name="Style 264 4 5 4" xfId="45967"/>
    <cellStyle name="Style 264 4 6" xfId="28376"/>
    <cellStyle name="Style 264 4 7" xfId="21566"/>
    <cellStyle name="Style 264 4 8" xfId="47425"/>
    <cellStyle name="Style 264 5" xfId="6760"/>
    <cellStyle name="Style 264 5 2" xfId="9101"/>
    <cellStyle name="Style 264 5 2 2" xfId="13356"/>
    <cellStyle name="Style 264 5 2 2 2" xfId="25147"/>
    <cellStyle name="Style 264 5 2 2 3" xfId="28385"/>
    <cellStyle name="Style 264 5 2 2 4" xfId="35672"/>
    <cellStyle name="Style 264 5 2 2 5" xfId="42540"/>
    <cellStyle name="Style 264 5 2 3" xfId="16128"/>
    <cellStyle name="Style 264 5 2 3 2" xfId="28386"/>
    <cellStyle name="Style 264 5 2 3 3" xfId="26010"/>
    <cellStyle name="Style 264 5 2 3 4" xfId="40178"/>
    <cellStyle name="Style 264 5 2 4" xfId="28384"/>
    <cellStyle name="Style 264 5 2 5" xfId="22269"/>
    <cellStyle name="Style 264 5 2 6" xfId="39929"/>
    <cellStyle name="Style 264 5 3" xfId="10676"/>
    <cellStyle name="Style 264 5 3 2" xfId="25148"/>
    <cellStyle name="Style 264 5 3 3" xfId="28387"/>
    <cellStyle name="Style 264 5 3 4" xfId="37094"/>
    <cellStyle name="Style 264 5 3 5" xfId="46098"/>
    <cellStyle name="Style 264 5 4" xfId="12031"/>
    <cellStyle name="Style 264 5 4 2" xfId="25149"/>
    <cellStyle name="Style 264 5 4 3" xfId="28388"/>
    <cellStyle name="Style 264 5 4 4" xfId="34474"/>
    <cellStyle name="Style 264 5 4 5" xfId="40380"/>
    <cellStyle name="Style 264 5 5" xfId="14863"/>
    <cellStyle name="Style 264 5 5 2" xfId="28389"/>
    <cellStyle name="Style 264 5 5 3" xfId="35881"/>
    <cellStyle name="Style 264 5 5 4" xfId="42005"/>
    <cellStyle name="Style 264 5 6" xfId="28383"/>
    <cellStyle name="Style 264 5 7" xfId="25585"/>
    <cellStyle name="Style 264 5 8" xfId="39457"/>
    <cellStyle name="Style 264 6" xfId="6722"/>
    <cellStyle name="Style 264 6 2" xfId="9063"/>
    <cellStyle name="Style 264 6 2 2" xfId="13318"/>
    <cellStyle name="Style 264 6 2 2 2" xfId="25150"/>
    <cellStyle name="Style 264 6 2 2 3" xfId="28392"/>
    <cellStyle name="Style 264 6 2 2 4" xfId="37927"/>
    <cellStyle name="Style 264 6 2 2 5" xfId="43594"/>
    <cellStyle name="Style 264 6 2 3" xfId="16091"/>
    <cellStyle name="Style 264 6 2 3 2" xfId="28393"/>
    <cellStyle name="Style 264 6 2 3 3" xfId="22145"/>
    <cellStyle name="Style 264 6 2 3 4" xfId="39864"/>
    <cellStyle name="Style 264 6 2 4" xfId="28391"/>
    <cellStyle name="Style 264 6 2 5" xfId="22286"/>
    <cellStyle name="Style 264 6 2 6" xfId="47654"/>
    <cellStyle name="Style 264 6 3" xfId="10638"/>
    <cellStyle name="Style 264 6 3 2" xfId="25151"/>
    <cellStyle name="Style 264 6 3 3" xfId="28394"/>
    <cellStyle name="Style 264 6 3 4" xfId="38710"/>
    <cellStyle name="Style 264 6 3 5" xfId="47605"/>
    <cellStyle name="Style 264 6 4" xfId="11993"/>
    <cellStyle name="Style 264 6 4 2" xfId="25152"/>
    <cellStyle name="Style 264 6 4 3" xfId="28395"/>
    <cellStyle name="Style 264 6 4 4" xfId="37725"/>
    <cellStyle name="Style 264 6 4 5" xfId="42349"/>
    <cellStyle name="Style 264 6 5" xfId="14825"/>
    <cellStyle name="Style 264 6 5 2" xfId="28396"/>
    <cellStyle name="Style 264 6 5 3" xfId="34368"/>
    <cellStyle name="Style 264 6 5 4" xfId="45816"/>
    <cellStyle name="Style 264 6 6" xfId="28390"/>
    <cellStyle name="Style 264 6 7" xfId="23677"/>
    <cellStyle name="Style 264 6 8" xfId="40245"/>
    <cellStyle name="Style 264 7" xfId="6762"/>
    <cellStyle name="Style 264 7 2" xfId="9103"/>
    <cellStyle name="Style 264 7 2 2" xfId="13358"/>
    <cellStyle name="Style 264 7 2 2 2" xfId="25153"/>
    <cellStyle name="Style 264 7 2 2 3" xfId="28399"/>
    <cellStyle name="Style 264 7 2 2 4" xfId="38316"/>
    <cellStyle name="Style 264 7 2 2 5" xfId="45029"/>
    <cellStyle name="Style 264 7 2 3" xfId="16130"/>
    <cellStyle name="Style 264 7 2 3 2" xfId="28400"/>
    <cellStyle name="Style 264 7 2 3 3" xfId="21927"/>
    <cellStyle name="Style 264 7 2 3 4" xfId="42216"/>
    <cellStyle name="Style 264 7 2 4" xfId="28398"/>
    <cellStyle name="Style 264 7 2 5" xfId="26952"/>
    <cellStyle name="Style 264 7 2 6" xfId="41906"/>
    <cellStyle name="Style 264 7 3" xfId="10678"/>
    <cellStyle name="Style 264 7 3 2" xfId="25154"/>
    <cellStyle name="Style 264 7 3 3" xfId="28401"/>
    <cellStyle name="Style 264 7 3 4" xfId="33409"/>
    <cellStyle name="Style 264 7 3 5" xfId="44392"/>
    <cellStyle name="Style 264 7 4" xfId="12033"/>
    <cellStyle name="Style 264 7 4 2" xfId="25155"/>
    <cellStyle name="Style 264 7 4 3" xfId="28402"/>
    <cellStyle name="Style 264 7 4 4" xfId="36055"/>
    <cellStyle name="Style 264 7 4 5" xfId="42034"/>
    <cellStyle name="Style 264 7 5" xfId="14865"/>
    <cellStyle name="Style 264 7 5 2" xfId="28403"/>
    <cellStyle name="Style 264 7 5 3" xfId="35140"/>
    <cellStyle name="Style 264 7 5 4" xfId="47037"/>
    <cellStyle name="Style 264 7 6" xfId="28397"/>
    <cellStyle name="Style 264 7 7" xfId="21864"/>
    <cellStyle name="Style 264 7 8" xfId="40316"/>
    <cellStyle name="Style 264 8" xfId="7089"/>
    <cellStyle name="Style 264 8 2" xfId="9430"/>
    <cellStyle name="Style 264 8 2 2" xfId="13685"/>
    <cellStyle name="Style 264 8 2 2 2" xfId="25156"/>
    <cellStyle name="Style 264 8 2 2 3" xfId="28406"/>
    <cellStyle name="Style 264 8 2 2 4" xfId="35391"/>
    <cellStyle name="Style 264 8 2 2 5" xfId="44259"/>
    <cellStyle name="Style 264 8 2 3" xfId="16422"/>
    <cellStyle name="Style 264 8 2 3 2" xfId="28407"/>
    <cellStyle name="Style 264 8 2 3 3" xfId="21914"/>
    <cellStyle name="Style 264 8 2 3 4" xfId="47903"/>
    <cellStyle name="Style 264 8 2 4" xfId="28405"/>
    <cellStyle name="Style 264 8 2 5" xfId="32207"/>
    <cellStyle name="Style 264 8 2 6" xfId="48222"/>
    <cellStyle name="Style 264 8 3" xfId="11005"/>
    <cellStyle name="Style 264 8 3 2" xfId="25157"/>
    <cellStyle name="Style 264 8 3 3" xfId="28408"/>
    <cellStyle name="Style 264 8 3 4" xfId="38557"/>
    <cellStyle name="Style 264 8 3 5" xfId="45316"/>
    <cellStyle name="Style 264 8 4" xfId="12360"/>
    <cellStyle name="Style 264 8 4 2" xfId="25158"/>
    <cellStyle name="Style 264 8 4 3" xfId="28409"/>
    <cellStyle name="Style 264 8 4 4" xfId="37843"/>
    <cellStyle name="Style 264 8 4 5" xfId="44611"/>
    <cellStyle name="Style 264 8 5" xfId="15192"/>
    <cellStyle name="Style 264 8 5 2" xfId="28410"/>
    <cellStyle name="Style 264 8 5 3" xfId="36426"/>
    <cellStyle name="Style 264 8 5 4" xfId="45548"/>
    <cellStyle name="Style 264 8 6" xfId="28404"/>
    <cellStyle name="Style 264 8 7" xfId="22060"/>
    <cellStyle name="Style 264 8 8" xfId="39229"/>
    <cellStyle name="Style 264 9" xfId="8231"/>
    <cellStyle name="Style 264 9 2" xfId="9669"/>
    <cellStyle name="Style 264 9 2 2" xfId="13906"/>
    <cellStyle name="Style 264 9 2 2 2" xfId="25160"/>
    <cellStyle name="Style 264 9 2 2 3" xfId="28413"/>
    <cellStyle name="Style 264 9 2 2 4" xfId="33330"/>
    <cellStyle name="Style 264 9 2 2 5" xfId="47802"/>
    <cellStyle name="Style 264 9 2 3" xfId="16643"/>
    <cellStyle name="Style 264 9 2 3 2" xfId="28414"/>
    <cellStyle name="Style 264 9 2 3 3" xfId="22000"/>
    <cellStyle name="Style 264 9 2 3 4" xfId="47851"/>
    <cellStyle name="Style 264 9 2 4" xfId="28412"/>
    <cellStyle name="Style 264 9 2 5" xfId="37650"/>
    <cellStyle name="Style 264 9 2 6" xfId="42859"/>
    <cellStyle name="Style 264 9 3" xfId="11226"/>
    <cellStyle name="Style 264 9 3 2" xfId="25161"/>
    <cellStyle name="Style 264 9 3 3" xfId="28415"/>
    <cellStyle name="Style 264 9 3 4" xfId="36898"/>
    <cellStyle name="Style 264 9 3 5" xfId="43955"/>
    <cellStyle name="Style 264 9 4" xfId="12581"/>
    <cellStyle name="Style 264 9 4 2" xfId="25162"/>
    <cellStyle name="Style 264 9 4 3" xfId="28416"/>
    <cellStyle name="Style 264 9 4 4" xfId="33513"/>
    <cellStyle name="Style 264 9 4 5" xfId="45959"/>
    <cellStyle name="Style 264 9 5" xfId="15413"/>
    <cellStyle name="Style 264 9 5 2" xfId="28417"/>
    <cellStyle name="Style 264 9 5 3" xfId="34735"/>
    <cellStyle name="Style 264 9 5 4" xfId="46176"/>
    <cellStyle name="Style 264 9 6" xfId="28411"/>
    <cellStyle name="Style 264 9 7" xfId="31043"/>
    <cellStyle name="Style 264 9 8" xfId="47538"/>
    <cellStyle name="Style 265" xfId="87"/>
    <cellStyle name="Style 265 10" xfId="8358"/>
    <cellStyle name="Style 265 10 2" xfId="9796"/>
    <cellStyle name="Style 265 10 2 2" xfId="14033"/>
    <cellStyle name="Style 265 10 2 2 2" xfId="25163"/>
    <cellStyle name="Style 265 10 2 2 3" xfId="28420"/>
    <cellStyle name="Style 265 10 2 2 4" xfId="33554"/>
    <cellStyle name="Style 265 10 2 2 5" xfId="45511"/>
    <cellStyle name="Style 265 10 2 3" xfId="16770"/>
    <cellStyle name="Style 265 10 2 3 2" xfId="28421"/>
    <cellStyle name="Style 265 10 2 3 3" xfId="21892"/>
    <cellStyle name="Style 265 10 2 3 4" xfId="42728"/>
    <cellStyle name="Style 265 10 2 4" xfId="28419"/>
    <cellStyle name="Style 265 10 2 5" xfId="36315"/>
    <cellStyle name="Style 265 10 2 6" xfId="40772"/>
    <cellStyle name="Style 265 10 3" xfId="11353"/>
    <cellStyle name="Style 265 10 3 2" xfId="25165"/>
    <cellStyle name="Style 265 10 3 3" xfId="28422"/>
    <cellStyle name="Style 265 10 3 4" xfId="38327"/>
    <cellStyle name="Style 265 10 3 5" xfId="40773"/>
    <cellStyle name="Style 265 10 4" xfId="12708"/>
    <cellStyle name="Style 265 10 4 2" xfId="25166"/>
    <cellStyle name="Style 265 10 4 3" xfId="28423"/>
    <cellStyle name="Style 265 10 4 4" xfId="32895"/>
    <cellStyle name="Style 265 10 4 5" xfId="44820"/>
    <cellStyle name="Style 265 10 5" xfId="15540"/>
    <cellStyle name="Style 265 10 5 2" xfId="28424"/>
    <cellStyle name="Style 265 10 5 3" xfId="33383"/>
    <cellStyle name="Style 265 10 5 4" xfId="42871"/>
    <cellStyle name="Style 265 10 6" xfId="28418"/>
    <cellStyle name="Style 265 10 7" xfId="21622"/>
    <cellStyle name="Style 265 10 8" xfId="40872"/>
    <cellStyle name="Style 265 11" xfId="8279"/>
    <cellStyle name="Style 265 11 2" xfId="9717"/>
    <cellStyle name="Style 265 11 2 2" xfId="13954"/>
    <cellStyle name="Style 265 11 2 2 2" xfId="25167"/>
    <cellStyle name="Style 265 11 2 2 3" xfId="28427"/>
    <cellStyle name="Style 265 11 2 2 4" xfId="36235"/>
    <cellStyle name="Style 265 11 2 2 5" xfId="43436"/>
    <cellStyle name="Style 265 11 2 3" xfId="16691"/>
    <cellStyle name="Style 265 11 2 3 2" xfId="28428"/>
    <cellStyle name="Style 265 11 2 3 3" xfId="21611"/>
    <cellStyle name="Style 265 11 2 3 4" xfId="39561"/>
    <cellStyle name="Style 265 11 2 4" xfId="28426"/>
    <cellStyle name="Style 265 11 2 5" xfId="33524"/>
    <cellStyle name="Style 265 11 2 6" xfId="47235"/>
    <cellStyle name="Style 265 11 3" xfId="11274"/>
    <cellStyle name="Style 265 11 3 2" xfId="25168"/>
    <cellStyle name="Style 265 11 3 3" xfId="28429"/>
    <cellStyle name="Style 265 11 3 4" xfId="37065"/>
    <cellStyle name="Style 265 11 3 5" xfId="47923"/>
    <cellStyle name="Style 265 11 4" xfId="12629"/>
    <cellStyle name="Style 265 11 4 2" xfId="25169"/>
    <cellStyle name="Style 265 11 4 3" xfId="28430"/>
    <cellStyle name="Style 265 11 4 4" xfId="33623"/>
    <cellStyle name="Style 265 11 4 5" xfId="41512"/>
    <cellStyle name="Style 265 11 5" xfId="15461"/>
    <cellStyle name="Style 265 11 5 2" xfId="28431"/>
    <cellStyle name="Style 265 11 5 3" xfId="25371"/>
    <cellStyle name="Style 265 11 5 4" xfId="42535"/>
    <cellStyle name="Style 265 11 6" xfId="28425"/>
    <cellStyle name="Style 265 11 7" xfId="24074"/>
    <cellStyle name="Style 265 11 8" xfId="40281"/>
    <cellStyle name="Style 265 12" xfId="8519"/>
    <cellStyle name="Style 265 12 2" xfId="9955"/>
    <cellStyle name="Style 265 12 2 2" xfId="14192"/>
    <cellStyle name="Style 265 12 2 2 2" xfId="25170"/>
    <cellStyle name="Style 265 12 2 2 3" xfId="28434"/>
    <cellStyle name="Style 265 12 2 2 4" xfId="36394"/>
    <cellStyle name="Style 265 12 2 2 5" xfId="43994"/>
    <cellStyle name="Style 265 12 2 3" xfId="16929"/>
    <cellStyle name="Style 265 12 2 3 2" xfId="28435"/>
    <cellStyle name="Style 265 12 2 3 3" xfId="38827"/>
    <cellStyle name="Style 265 12 2 3 4" xfId="40915"/>
    <cellStyle name="Style 265 12 2 4" xfId="28433"/>
    <cellStyle name="Style 265 12 2 5" xfId="33404"/>
    <cellStyle name="Style 265 12 2 6" xfId="40676"/>
    <cellStyle name="Style 265 12 3" xfId="11512"/>
    <cellStyle name="Style 265 12 3 2" xfId="25172"/>
    <cellStyle name="Style 265 12 3 3" xfId="28436"/>
    <cellStyle name="Style 265 12 3 4" xfId="34647"/>
    <cellStyle name="Style 265 12 3 5" xfId="46516"/>
    <cellStyle name="Style 265 12 4" xfId="12867"/>
    <cellStyle name="Style 265 12 4 2" xfId="25173"/>
    <cellStyle name="Style 265 12 4 3" xfId="28437"/>
    <cellStyle name="Style 265 12 4 4" xfId="35494"/>
    <cellStyle name="Style 265 12 4 5" xfId="45167"/>
    <cellStyle name="Style 265 12 5" xfId="15699"/>
    <cellStyle name="Style 265 12 5 2" xfId="28438"/>
    <cellStyle name="Style 265 12 5 3" xfId="28045"/>
    <cellStyle name="Style 265 12 5 4" xfId="43104"/>
    <cellStyle name="Style 265 12 6" xfId="28432"/>
    <cellStyle name="Style 265 12 7" xfId="27236"/>
    <cellStyle name="Style 265 12 8" xfId="48149"/>
    <cellStyle name="Style 265 13" xfId="8491"/>
    <cellStyle name="Style 265 13 2" xfId="9927"/>
    <cellStyle name="Style 265 13 2 2" xfId="14164"/>
    <cellStyle name="Style 265 13 2 2 2" xfId="25175"/>
    <cellStyle name="Style 265 13 2 2 3" xfId="28441"/>
    <cellStyle name="Style 265 13 2 2 4" xfId="33684"/>
    <cellStyle name="Style 265 13 2 2 5" xfId="46558"/>
    <cellStyle name="Style 265 13 2 3" xfId="16901"/>
    <cellStyle name="Style 265 13 2 3 2" xfId="28442"/>
    <cellStyle name="Style 265 13 2 3 3" xfId="21884"/>
    <cellStyle name="Style 265 13 2 3 4" xfId="47597"/>
    <cellStyle name="Style 265 13 2 4" xfId="28440"/>
    <cellStyle name="Style 265 13 2 5" xfId="33764"/>
    <cellStyle name="Style 265 13 2 6" xfId="45217"/>
    <cellStyle name="Style 265 13 3" xfId="11484"/>
    <cellStyle name="Style 265 13 3 2" xfId="25176"/>
    <cellStyle name="Style 265 13 3 3" xfId="28443"/>
    <cellStyle name="Style 265 13 3 4" xfId="37437"/>
    <cellStyle name="Style 265 13 3 5" xfId="43405"/>
    <cellStyle name="Style 265 13 4" xfId="12839"/>
    <cellStyle name="Style 265 13 4 2" xfId="25177"/>
    <cellStyle name="Style 265 13 4 3" xfId="28444"/>
    <cellStyle name="Style 265 13 4 4" xfId="37207"/>
    <cellStyle name="Style 265 13 4 5" xfId="45731"/>
    <cellStyle name="Style 265 13 5" xfId="15671"/>
    <cellStyle name="Style 265 13 5 2" xfId="28445"/>
    <cellStyle name="Style 265 13 5 3" xfId="28018"/>
    <cellStyle name="Style 265 13 5 4" xfId="42785"/>
    <cellStyle name="Style 265 13 6" xfId="28439"/>
    <cellStyle name="Style 265 13 7" xfId="33433"/>
    <cellStyle name="Style 265 13 8" xfId="47808"/>
    <cellStyle name="Style 265 14" xfId="8459"/>
    <cellStyle name="Style 265 14 2" xfId="9895"/>
    <cellStyle name="Style 265 14 2 2" xfId="14132"/>
    <cellStyle name="Style 265 14 2 2 2" xfId="25178"/>
    <cellStyle name="Style 265 14 2 2 3" xfId="28448"/>
    <cellStyle name="Style 265 14 2 2 4" xfId="33366"/>
    <cellStyle name="Style 265 14 2 2 5" xfId="48325"/>
    <cellStyle name="Style 265 14 2 3" xfId="16869"/>
    <cellStyle name="Style 265 14 2 3 2" xfId="28449"/>
    <cellStyle name="Style 265 14 2 3 3" xfId="18372"/>
    <cellStyle name="Style 265 14 2 3 4" xfId="39264"/>
    <cellStyle name="Style 265 14 2 4" xfId="28447"/>
    <cellStyle name="Style 265 14 2 5" xfId="36474"/>
    <cellStyle name="Style 265 14 2 6" xfId="47302"/>
    <cellStyle name="Style 265 14 3" xfId="11452"/>
    <cellStyle name="Style 265 14 3 2" xfId="25179"/>
    <cellStyle name="Style 265 14 3 3" xfId="28450"/>
    <cellStyle name="Style 265 14 3 4" xfId="36804"/>
    <cellStyle name="Style 265 14 3 5" xfId="44070"/>
    <cellStyle name="Style 265 14 4" xfId="12807"/>
    <cellStyle name="Style 265 14 4 2" xfId="25180"/>
    <cellStyle name="Style 265 14 4 3" xfId="28451"/>
    <cellStyle name="Style 265 14 4 4" xfId="33818"/>
    <cellStyle name="Style 265 14 4 5" xfId="47098"/>
    <cellStyle name="Style 265 14 5" xfId="15639"/>
    <cellStyle name="Style 265 14 5 2" xfId="28452"/>
    <cellStyle name="Style 265 14 5 3" xfId="27970"/>
    <cellStyle name="Style 265 14 5 4" xfId="38993"/>
    <cellStyle name="Style 265 14 6" xfId="28446"/>
    <cellStyle name="Style 265 14 7" xfId="38792"/>
    <cellStyle name="Style 265 14 8" xfId="45334"/>
    <cellStyle name="Style 265 15" xfId="8876"/>
    <cellStyle name="Style 265 15 2" xfId="13155"/>
    <cellStyle name="Style 265 15 2 2" xfId="25182"/>
    <cellStyle name="Style 265 15 2 3" xfId="28453"/>
    <cellStyle name="Style 265 15 2 4" xfId="35840"/>
    <cellStyle name="Style 265 15 2 5" xfId="42692"/>
    <cellStyle name="Style 265 15 3" xfId="14588"/>
    <cellStyle name="Style 265 15 3 2" xfId="25183"/>
    <cellStyle name="Style 265 15 3 3" xfId="28454"/>
    <cellStyle name="Style 265 15 3 4" xfId="37435"/>
    <cellStyle name="Style 265 15 3 5" xfId="45574"/>
    <cellStyle name="Style 265 15 4" xfId="25181"/>
    <cellStyle name="Style 265 16" xfId="10273"/>
    <cellStyle name="Style 265 16 2" xfId="14510"/>
    <cellStyle name="Style 265 16 2 2" xfId="25184"/>
    <cellStyle name="Style 265 16 2 3" xfId="28456"/>
    <cellStyle name="Style 265 16 2 4" xfId="32998"/>
    <cellStyle name="Style 265 16 2 5" xfId="40518"/>
    <cellStyle name="Style 265 16 3" xfId="17247"/>
    <cellStyle name="Style 265 16 3 2" xfId="28457"/>
    <cellStyle name="Style 265 16 3 3" xfId="32181"/>
    <cellStyle name="Style 265 16 3 4" xfId="45485"/>
    <cellStyle name="Style 265 16 4" xfId="28455"/>
    <cellStyle name="Style 265 16 5" xfId="36429"/>
    <cellStyle name="Style 265 16 6" xfId="44493"/>
    <cellStyle name="Style 265 17" xfId="10364"/>
    <cellStyle name="Style 265 17 2" xfId="25186"/>
    <cellStyle name="Style 265 17 3" xfId="28458"/>
    <cellStyle name="Style 265 17 4" xfId="36707"/>
    <cellStyle name="Style 265 17 5" xfId="48400"/>
    <cellStyle name="Style 265 18" xfId="10481"/>
    <cellStyle name="Style 265 18 2" xfId="25187"/>
    <cellStyle name="Style 265 18 3" xfId="28459"/>
    <cellStyle name="Style 265 18 4" xfId="34011"/>
    <cellStyle name="Style 265 18 5" xfId="46137"/>
    <cellStyle name="Style 265 19" xfId="11805"/>
    <cellStyle name="Style 265 19 2" xfId="25188"/>
    <cellStyle name="Style 265 19 3" xfId="28460"/>
    <cellStyle name="Style 265 19 4" xfId="34396"/>
    <cellStyle name="Style 265 19 5" xfId="46044"/>
    <cellStyle name="Style 265 2" xfId="6907"/>
    <cellStyle name="Style 265 2 2" xfId="10211"/>
    <cellStyle name="Style 265 2 2 2" xfId="11768"/>
    <cellStyle name="Style 265 2 2 2 2" xfId="25189"/>
    <cellStyle name="Style 265 2 2 2 3" xfId="28462"/>
    <cellStyle name="Style 265 2 2 2 4" xfId="34098"/>
    <cellStyle name="Style 265 2 2 2 5" xfId="42249"/>
    <cellStyle name="Style 265 2 2 3" xfId="14448"/>
    <cellStyle name="Style 265 2 2 3 2" xfId="25190"/>
    <cellStyle name="Style 265 2 2 3 3" xfId="28463"/>
    <cellStyle name="Style 265 2 2 3 4" xfId="36724"/>
    <cellStyle name="Style 265 2 2 3 5" xfId="47687"/>
    <cellStyle name="Style 265 2 2 4" xfId="17185"/>
    <cellStyle name="Style 265 2 2 4 2" xfId="28464"/>
    <cellStyle name="Style 265 2 2 4 3" xfId="34508"/>
    <cellStyle name="Style 265 2 2 4 4" xfId="43771"/>
    <cellStyle name="Style 265 2 2 5" xfId="28461"/>
    <cellStyle name="Style 265 2 2 6" xfId="34997"/>
    <cellStyle name="Style 265 2 2 7" xfId="38901"/>
    <cellStyle name="Style 265 2 3" xfId="9248"/>
    <cellStyle name="Style 265 2 3 2" xfId="13503"/>
    <cellStyle name="Style 265 2 3 2 2" xfId="25192"/>
    <cellStyle name="Style 265 2 3 2 3" xfId="28466"/>
    <cellStyle name="Style 265 2 3 2 4" xfId="33746"/>
    <cellStyle name="Style 265 2 3 2 5" xfId="46224"/>
    <cellStyle name="Style 265 2 3 3" xfId="14658"/>
    <cellStyle name="Style 265 2 3 3 2" xfId="25193"/>
    <cellStyle name="Style 265 2 3 3 3" xfId="28467"/>
    <cellStyle name="Style 265 2 3 3 4" xfId="35937"/>
    <cellStyle name="Style 265 2 3 3 5" xfId="47223"/>
    <cellStyle name="Style 265 2 3 4" xfId="25191"/>
    <cellStyle name="Style 265 2 4" xfId="10823"/>
    <cellStyle name="Style 265 2 4 2" xfId="25194"/>
    <cellStyle name="Style 265 2 4 3" xfId="28468"/>
    <cellStyle name="Style 265 2 4 4" xfId="34338"/>
    <cellStyle name="Style 265 2 4 5" xfId="44494"/>
    <cellStyle name="Style 265 2 5" xfId="12178"/>
    <cellStyle name="Style 265 2 5 2" xfId="25195"/>
    <cellStyle name="Style 265 2 5 3" xfId="28469"/>
    <cellStyle name="Style 265 2 5 4" xfId="33543"/>
    <cellStyle name="Style 265 2 5 5" xfId="43991"/>
    <cellStyle name="Style 265 2 6" xfId="15010"/>
    <cellStyle name="Style 265 2 6 2" xfId="28470"/>
    <cellStyle name="Style 265 2 6 3" xfId="36671"/>
    <cellStyle name="Style 265 2 6 4" xfId="45799"/>
    <cellStyle name="Style 265 2 7" xfId="26421"/>
    <cellStyle name="Style 265 2 8" xfId="38987"/>
    <cellStyle name="Style 265 3" xfId="6787"/>
    <cellStyle name="Style 265 3 2" xfId="9128"/>
    <cellStyle name="Style 265 3 2 2" xfId="13383"/>
    <cellStyle name="Style 265 3 2 2 2" xfId="25196"/>
    <cellStyle name="Style 265 3 2 2 3" xfId="28473"/>
    <cellStyle name="Style 265 3 2 2 4" xfId="35448"/>
    <cellStyle name="Style 265 3 2 2 5" xfId="43667"/>
    <cellStyle name="Style 265 3 2 3" xfId="16152"/>
    <cellStyle name="Style 265 3 2 3 2" xfId="28474"/>
    <cellStyle name="Style 265 3 2 3 3" xfId="26988"/>
    <cellStyle name="Style 265 3 2 3 4" xfId="39564"/>
    <cellStyle name="Style 265 3 2 4" xfId="28472"/>
    <cellStyle name="Style 265 3 2 5" xfId="22086"/>
    <cellStyle name="Style 265 3 2 6" xfId="43465"/>
    <cellStyle name="Style 265 3 3" xfId="10703"/>
    <cellStyle name="Style 265 3 3 2" xfId="25197"/>
    <cellStyle name="Style 265 3 3 3" xfId="28475"/>
    <cellStyle name="Style 265 3 3 4" xfId="38103"/>
    <cellStyle name="Style 265 3 3 5" xfId="45677"/>
    <cellStyle name="Style 265 3 4" xfId="12058"/>
    <cellStyle name="Style 265 3 4 2" xfId="25198"/>
    <cellStyle name="Style 265 3 4 3" xfId="28476"/>
    <cellStyle name="Style 265 3 4 4" xfId="38632"/>
    <cellStyle name="Style 265 3 4 5" xfId="43635"/>
    <cellStyle name="Style 265 3 5" xfId="14890"/>
    <cellStyle name="Style 265 3 5 2" xfId="28477"/>
    <cellStyle name="Style 265 3 5 3" xfId="35234"/>
    <cellStyle name="Style 265 3 5 4" xfId="47054"/>
    <cellStyle name="Style 265 3 6" xfId="28471"/>
    <cellStyle name="Style 265 3 7" xfId="21949"/>
    <cellStyle name="Style 265 3 8" xfId="39903"/>
    <cellStyle name="Style 265 4" xfId="6695"/>
    <cellStyle name="Style 265 4 2" xfId="9036"/>
    <cellStyle name="Style 265 4 2 2" xfId="13291"/>
    <cellStyle name="Style 265 4 2 2 2" xfId="25200"/>
    <cellStyle name="Style 265 4 2 2 3" xfId="28480"/>
    <cellStyle name="Style 265 4 2 2 4" xfId="34680"/>
    <cellStyle name="Style 265 4 2 2 5" xfId="43458"/>
    <cellStyle name="Style 265 4 2 3" xfId="16075"/>
    <cellStyle name="Style 265 4 2 3 2" xfId="28481"/>
    <cellStyle name="Style 265 4 2 3 3" xfId="23498"/>
    <cellStyle name="Style 265 4 2 3 4" xfId="39345"/>
    <cellStyle name="Style 265 4 2 4" xfId="28479"/>
    <cellStyle name="Style 265 4 2 5" xfId="31943"/>
    <cellStyle name="Style 265 4 2 6" xfId="39364"/>
    <cellStyle name="Style 265 4 3" xfId="10611"/>
    <cellStyle name="Style 265 4 3 2" xfId="25202"/>
    <cellStyle name="Style 265 4 3 3" xfId="28482"/>
    <cellStyle name="Style 265 4 3 4" xfId="27835"/>
    <cellStyle name="Style 265 4 3 5" xfId="44599"/>
    <cellStyle name="Style 265 4 4" xfId="11966"/>
    <cellStyle name="Style 265 4 4 2" xfId="25203"/>
    <cellStyle name="Style 265 4 4 3" xfId="28483"/>
    <cellStyle name="Style 265 4 4 4" xfId="36987"/>
    <cellStyle name="Style 265 4 4 5" xfId="44848"/>
    <cellStyle name="Style 265 4 5" xfId="14798"/>
    <cellStyle name="Style 265 4 5 2" xfId="28484"/>
    <cellStyle name="Style 265 4 5 3" xfId="34958"/>
    <cellStyle name="Style 265 4 5 4" xfId="43364"/>
    <cellStyle name="Style 265 4 6" xfId="28478"/>
    <cellStyle name="Style 265 4 7" xfId="22055"/>
    <cellStyle name="Style 265 4 8" xfId="40356"/>
    <cellStyle name="Style 265 5" xfId="6870"/>
    <cellStyle name="Style 265 5 2" xfId="9211"/>
    <cellStyle name="Style 265 5 2 2" xfId="13466"/>
    <cellStyle name="Style 265 5 2 2 2" xfId="25205"/>
    <cellStyle name="Style 265 5 2 2 3" xfId="28487"/>
    <cellStyle name="Style 265 5 2 2 4" xfId="35396"/>
    <cellStyle name="Style 265 5 2 2 5" xfId="47542"/>
    <cellStyle name="Style 265 5 2 3" xfId="16222"/>
    <cellStyle name="Style 265 5 2 3 2" xfId="28488"/>
    <cellStyle name="Style 265 5 2 3 3" xfId="22029"/>
    <cellStyle name="Style 265 5 2 3 4" xfId="48060"/>
    <cellStyle name="Style 265 5 2 4" xfId="28486"/>
    <cellStyle name="Style 265 5 2 5" xfId="23292"/>
    <cellStyle name="Style 265 5 2 6" xfId="40993"/>
    <cellStyle name="Style 265 5 3" xfId="10786"/>
    <cellStyle name="Style 265 5 3 2" xfId="25206"/>
    <cellStyle name="Style 265 5 3 3" xfId="28489"/>
    <cellStyle name="Style 265 5 3 4" xfId="38094"/>
    <cellStyle name="Style 265 5 3 5" xfId="45700"/>
    <cellStyle name="Style 265 5 4" xfId="12141"/>
    <cellStyle name="Style 265 5 4 2" xfId="25207"/>
    <cellStyle name="Style 265 5 4 3" xfId="28490"/>
    <cellStyle name="Style 265 5 4 4" xfId="38580"/>
    <cellStyle name="Style 265 5 4 5" xfId="45331"/>
    <cellStyle name="Style 265 5 5" xfId="14973"/>
    <cellStyle name="Style 265 5 5 2" xfId="28491"/>
    <cellStyle name="Style 265 5 5 3" xfId="35227"/>
    <cellStyle name="Style 265 5 5 4" xfId="46840"/>
    <cellStyle name="Style 265 5 6" xfId="28485"/>
    <cellStyle name="Style 265 5 7" xfId="22297"/>
    <cellStyle name="Style 265 5 8" xfId="40082"/>
    <cellStyle name="Style 265 6" xfId="6997"/>
    <cellStyle name="Style 265 6 2" xfId="9338"/>
    <cellStyle name="Style 265 6 2 2" xfId="13593"/>
    <cellStyle name="Style 265 6 2 2 2" xfId="25208"/>
    <cellStyle name="Style 265 6 2 2 3" xfId="28494"/>
    <cellStyle name="Style 265 6 2 2 4" xfId="34311"/>
    <cellStyle name="Style 265 6 2 2 5" xfId="46388"/>
    <cellStyle name="Style 265 6 2 3" xfId="16337"/>
    <cellStyle name="Style 265 6 2 3 2" xfId="28495"/>
    <cellStyle name="Style 265 6 2 3 3" xfId="21778"/>
    <cellStyle name="Style 265 6 2 3 4" xfId="40967"/>
    <cellStyle name="Style 265 6 2 4" xfId="28493"/>
    <cellStyle name="Style 265 6 2 5" xfId="27039"/>
    <cellStyle name="Style 265 6 2 6" xfId="41878"/>
    <cellStyle name="Style 265 6 3" xfId="10913"/>
    <cellStyle name="Style 265 6 3 2" xfId="25209"/>
    <cellStyle name="Style 265 6 3 3" xfId="28496"/>
    <cellStyle name="Style 265 6 3 4" xfId="34617"/>
    <cellStyle name="Style 265 6 3 5" xfId="41590"/>
    <cellStyle name="Style 265 6 4" xfId="12268"/>
    <cellStyle name="Style 265 6 4 2" xfId="25210"/>
    <cellStyle name="Style 265 6 4 3" xfId="28497"/>
    <cellStyle name="Style 265 6 4 4" xfId="34108"/>
    <cellStyle name="Style 265 6 4 5" xfId="45683"/>
    <cellStyle name="Style 265 6 5" xfId="15100"/>
    <cellStyle name="Style 265 6 5 2" xfId="28498"/>
    <cellStyle name="Style 265 6 5 3" xfId="35604"/>
    <cellStyle name="Style 265 6 5 4" xfId="42557"/>
    <cellStyle name="Style 265 6 6" xfId="28492"/>
    <cellStyle name="Style 265 6 7" xfId="22207"/>
    <cellStyle name="Style 265 6 8" xfId="39193"/>
    <cellStyle name="Style 265 7" xfId="6959"/>
    <cellStyle name="Style 265 7 2" xfId="9300"/>
    <cellStyle name="Style 265 7 2 2" xfId="13555"/>
    <cellStyle name="Style 265 7 2 2 2" xfId="25212"/>
    <cellStyle name="Style 265 7 2 2 3" xfId="28501"/>
    <cellStyle name="Style 265 7 2 2 4" xfId="36482"/>
    <cellStyle name="Style 265 7 2 2 5" xfId="41560"/>
    <cellStyle name="Style 265 7 2 3" xfId="16302"/>
    <cellStyle name="Style 265 7 2 3 2" xfId="28502"/>
    <cellStyle name="Style 265 7 2 3 3" xfId="32069"/>
    <cellStyle name="Style 265 7 2 3 4" xfId="45638"/>
    <cellStyle name="Style 265 7 2 4" xfId="28500"/>
    <cellStyle name="Style 265 7 2 5" xfId="22098"/>
    <cellStyle name="Style 265 7 2 6" xfId="45771"/>
    <cellStyle name="Style 265 7 3" xfId="10875"/>
    <cellStyle name="Style 265 7 3 2" xfId="25213"/>
    <cellStyle name="Style 265 7 3 3" xfId="28503"/>
    <cellStyle name="Style 265 7 3 4" xfId="35275"/>
    <cellStyle name="Style 265 7 3 5" xfId="42874"/>
    <cellStyle name="Style 265 7 4" xfId="12230"/>
    <cellStyle name="Style 265 7 4 2" xfId="25214"/>
    <cellStyle name="Style 265 7 4 3" xfId="28504"/>
    <cellStyle name="Style 265 7 4 4" xfId="33183"/>
    <cellStyle name="Style 265 7 4 5" xfId="46345"/>
    <cellStyle name="Style 265 7 5" xfId="15062"/>
    <cellStyle name="Style 265 7 5 2" xfId="28505"/>
    <cellStyle name="Style 265 7 5 3" xfId="37858"/>
    <cellStyle name="Style 265 7 5 4" xfId="47110"/>
    <cellStyle name="Style 265 7 6" xfId="28499"/>
    <cellStyle name="Style 265 7 7" xfId="23698"/>
    <cellStyle name="Style 265 7 8" xfId="39833"/>
    <cellStyle name="Style 265 8" xfId="7090"/>
    <cellStyle name="Style 265 8 2" xfId="9431"/>
    <cellStyle name="Style 265 8 2 2" xfId="13686"/>
    <cellStyle name="Style 265 8 2 2 2" xfId="25215"/>
    <cellStyle name="Style 265 8 2 2 3" xfId="28508"/>
    <cellStyle name="Style 265 8 2 2 4" xfId="33809"/>
    <cellStyle name="Style 265 8 2 2 5" xfId="44751"/>
    <cellStyle name="Style 265 8 2 3" xfId="16423"/>
    <cellStyle name="Style 265 8 2 3 2" xfId="28509"/>
    <cellStyle name="Style 265 8 2 3 3" xfId="22794"/>
    <cellStyle name="Style 265 8 2 3 4" xfId="45236"/>
    <cellStyle name="Style 265 8 2 4" xfId="28507"/>
    <cellStyle name="Style 265 8 2 5" xfId="27484"/>
    <cellStyle name="Style 265 8 2 6" xfId="43840"/>
    <cellStyle name="Style 265 8 3" xfId="11006"/>
    <cellStyle name="Style 265 8 3 2" xfId="25216"/>
    <cellStyle name="Style 265 8 3 3" xfId="28510"/>
    <cellStyle name="Style 265 8 3 4" xfId="35471"/>
    <cellStyle name="Style 265 8 3 5" xfId="47212"/>
    <cellStyle name="Style 265 8 4" xfId="12361"/>
    <cellStyle name="Style 265 8 4 2" xfId="25217"/>
    <cellStyle name="Style 265 8 4 3" xfId="28511"/>
    <cellStyle name="Style 265 8 4 4" xfId="34142"/>
    <cellStyle name="Style 265 8 4 5" xfId="45673"/>
    <cellStyle name="Style 265 8 5" xfId="15193"/>
    <cellStyle name="Style 265 8 5 2" xfId="28512"/>
    <cellStyle name="Style 265 8 5 3" xfId="38024"/>
    <cellStyle name="Style 265 8 5 4" xfId="46864"/>
    <cellStyle name="Style 265 8 6" xfId="28506"/>
    <cellStyle name="Style 265 8 7" xfId="25085"/>
    <cellStyle name="Style 265 8 8" xfId="42222"/>
    <cellStyle name="Style 265 9" xfId="8229"/>
    <cellStyle name="Style 265 9 2" xfId="9667"/>
    <cellStyle name="Style 265 9 2 2" xfId="13904"/>
    <cellStyle name="Style 265 9 2 2 2" xfId="25218"/>
    <cellStyle name="Style 265 9 2 2 3" xfId="28515"/>
    <cellStyle name="Style 265 9 2 2 4" xfId="37015"/>
    <cellStyle name="Style 265 9 2 2 5" xfId="45161"/>
    <cellStyle name="Style 265 9 2 3" xfId="16641"/>
    <cellStyle name="Style 265 9 2 3 2" xfId="28516"/>
    <cellStyle name="Style 265 9 2 3 3" xfId="23132"/>
    <cellStyle name="Style 265 9 2 3 4" xfId="39952"/>
    <cellStyle name="Style 265 9 2 4" xfId="28514"/>
    <cellStyle name="Style 265 9 2 5" xfId="32889"/>
    <cellStyle name="Style 265 9 2 6" xfId="47859"/>
    <cellStyle name="Style 265 9 3" xfId="11224"/>
    <cellStyle name="Style 265 9 3 2" xfId="25219"/>
    <cellStyle name="Style 265 9 3 3" xfId="28517"/>
    <cellStyle name="Style 265 9 3 4" xfId="35318"/>
    <cellStyle name="Style 265 9 3 5" xfId="41852"/>
    <cellStyle name="Style 265 9 4" xfId="12579"/>
    <cellStyle name="Style 265 9 4 2" xfId="25220"/>
    <cellStyle name="Style 265 9 4 3" xfId="28518"/>
    <cellStyle name="Style 265 9 4 4" xfId="37445"/>
    <cellStyle name="Style 265 9 4 5" xfId="44667"/>
    <cellStyle name="Style 265 9 5" xfId="15411"/>
    <cellStyle name="Style 265 9 5 2" xfId="28519"/>
    <cellStyle name="Style 265 9 5 3" xfId="33674"/>
    <cellStyle name="Style 265 9 5 4" xfId="47641"/>
    <cellStyle name="Style 265 9 6" xfId="28513"/>
    <cellStyle name="Style 265 9 7" xfId="22490"/>
    <cellStyle name="Style 265 9 8" xfId="40107"/>
    <cellStyle name="Style 39" xfId="129"/>
    <cellStyle name="Style 39 10" xfId="8325"/>
    <cellStyle name="Style 39 10 2" xfId="9763"/>
    <cellStyle name="Style 39 10 2 2" xfId="14000"/>
    <cellStyle name="Style 39 10 2 2 2" xfId="25222"/>
    <cellStyle name="Style 39 10 2 2 3" xfId="28522"/>
    <cellStyle name="Style 39 10 2 2 4" xfId="34751"/>
    <cellStyle name="Style 39 10 2 2 5" xfId="41904"/>
    <cellStyle name="Style 39 10 2 3" xfId="16737"/>
    <cellStyle name="Style 39 10 2 3 2" xfId="28523"/>
    <cellStyle name="Style 39 10 2 3 3" xfId="23187"/>
    <cellStyle name="Style 39 10 2 3 4" xfId="39691"/>
    <cellStyle name="Style 39 10 2 4" xfId="28521"/>
    <cellStyle name="Style 39 10 2 5" xfId="34117"/>
    <cellStyle name="Style 39 10 2 6" xfId="45651"/>
    <cellStyle name="Style 39 10 3" xfId="11320"/>
    <cellStyle name="Style 39 10 3 2" xfId="25223"/>
    <cellStyle name="Style 39 10 3 3" xfId="28524"/>
    <cellStyle name="Style 39 10 3 4" xfId="36658"/>
    <cellStyle name="Style 39 10 3 5" xfId="47924"/>
    <cellStyle name="Style 39 10 4" xfId="12675"/>
    <cellStyle name="Style 39 10 4 2" xfId="25224"/>
    <cellStyle name="Style 39 10 4 3" xfId="28525"/>
    <cellStyle name="Style 39 10 4 4" xfId="38456"/>
    <cellStyle name="Style 39 10 4 5" xfId="43944"/>
    <cellStyle name="Style 39 10 5" xfId="15507"/>
    <cellStyle name="Style 39 10 5 2" xfId="28526"/>
    <cellStyle name="Style 39 10 5 3" xfId="32498"/>
    <cellStyle name="Style 39 10 5 4" xfId="48140"/>
    <cellStyle name="Style 39 10 6" xfId="28520"/>
    <cellStyle name="Style 39 10 7" xfId="25610"/>
    <cellStyle name="Style 39 10 8" xfId="39320"/>
    <cellStyle name="Style 39 11" xfId="8372"/>
    <cellStyle name="Style 39 11 2" xfId="9810"/>
    <cellStyle name="Style 39 11 2 2" xfId="14047"/>
    <cellStyle name="Style 39 11 2 2 2" xfId="25225"/>
    <cellStyle name="Style 39 11 2 2 3" xfId="28529"/>
    <cellStyle name="Style 39 11 2 2 4" xfId="38685"/>
    <cellStyle name="Style 39 11 2 2 5" xfId="43768"/>
    <cellStyle name="Style 39 11 2 3" xfId="16784"/>
    <cellStyle name="Style 39 11 2 3 2" xfId="28530"/>
    <cellStyle name="Style 39 11 2 3 3" xfId="25039"/>
    <cellStyle name="Style 39 11 2 3 4" xfId="39026"/>
    <cellStyle name="Style 39 11 2 4" xfId="28528"/>
    <cellStyle name="Style 39 11 2 5" xfId="38117"/>
    <cellStyle name="Style 39 11 2 6" xfId="44635"/>
    <cellStyle name="Style 39 11 3" xfId="11367"/>
    <cellStyle name="Style 39 11 3 2" xfId="25226"/>
    <cellStyle name="Style 39 11 3 3" xfId="28531"/>
    <cellStyle name="Style 39 11 3 4" xfId="35239"/>
    <cellStyle name="Style 39 11 3 5" xfId="45831"/>
    <cellStyle name="Style 39 11 4" xfId="12722"/>
    <cellStyle name="Style 39 11 4 2" xfId="25227"/>
    <cellStyle name="Style 39 11 4 3" xfId="28532"/>
    <cellStyle name="Style 39 11 4 4" xfId="38431"/>
    <cellStyle name="Style 39 11 4 5" xfId="42767"/>
    <cellStyle name="Style 39 11 5" xfId="15554"/>
    <cellStyle name="Style 39 11 5 2" xfId="28533"/>
    <cellStyle name="Style 39 11 5 3" xfId="34172"/>
    <cellStyle name="Style 39 11 5 4" xfId="46160"/>
    <cellStyle name="Style 39 11 6" xfId="28527"/>
    <cellStyle name="Style 39 11 7" xfId="26165"/>
    <cellStyle name="Style 39 11 8" xfId="44435"/>
    <cellStyle name="Style 39 12" xfId="8640"/>
    <cellStyle name="Style 39 12 2" xfId="10076"/>
    <cellStyle name="Style 39 12 2 2" xfId="14313"/>
    <cellStyle name="Style 39 12 2 2 2" xfId="25229"/>
    <cellStyle name="Style 39 12 2 2 3" xfId="28536"/>
    <cellStyle name="Style 39 12 2 2 4" xfId="35786"/>
    <cellStyle name="Style 39 12 2 2 5" xfId="47951"/>
    <cellStyle name="Style 39 12 2 3" xfId="17050"/>
    <cellStyle name="Style 39 12 2 3 2" xfId="28537"/>
    <cellStyle name="Style 39 12 2 3 3" xfId="34526"/>
    <cellStyle name="Style 39 12 2 3 4" xfId="40622"/>
    <cellStyle name="Style 39 12 2 4" xfId="28535"/>
    <cellStyle name="Style 39 12 2 5" xfId="37955"/>
    <cellStyle name="Style 39 12 2 6" xfId="48311"/>
    <cellStyle name="Style 39 12 3" xfId="11633"/>
    <cellStyle name="Style 39 12 3 2" xfId="25230"/>
    <cellStyle name="Style 39 12 3 3" xfId="28538"/>
    <cellStyle name="Style 39 12 3 4" xfId="37039"/>
    <cellStyle name="Style 39 12 3 5" xfId="44147"/>
    <cellStyle name="Style 39 12 4" xfId="12988"/>
    <cellStyle name="Style 39 12 4 2" xfId="25231"/>
    <cellStyle name="Style 39 12 4 3" xfId="28539"/>
    <cellStyle name="Style 39 12 4 4" xfId="35859"/>
    <cellStyle name="Style 39 12 4 5" xfId="48369"/>
    <cellStyle name="Style 39 12 5" xfId="15820"/>
    <cellStyle name="Style 39 12 5 2" xfId="28540"/>
    <cellStyle name="Style 39 12 5 3" xfId="28090"/>
    <cellStyle name="Style 39 12 5 4" xfId="45572"/>
    <cellStyle name="Style 39 12 6" xfId="28534"/>
    <cellStyle name="Style 39 12 7" xfId="36078"/>
    <cellStyle name="Style 39 12 8" xfId="40579"/>
    <cellStyle name="Style 39 13" xfId="8647"/>
    <cellStyle name="Style 39 13 2" xfId="10083"/>
    <cellStyle name="Style 39 13 2 2" xfId="14320"/>
    <cellStyle name="Style 39 13 2 2 2" xfId="25232"/>
    <cellStyle name="Style 39 13 2 2 3" xfId="28543"/>
    <cellStyle name="Style 39 13 2 2 4" xfId="33347"/>
    <cellStyle name="Style 39 13 2 2 5" xfId="44781"/>
    <cellStyle name="Style 39 13 2 3" xfId="17057"/>
    <cellStyle name="Style 39 13 2 3 2" xfId="28544"/>
    <cellStyle name="Style 39 13 2 3 3" xfId="35026"/>
    <cellStyle name="Style 39 13 2 3 4" xfId="41245"/>
    <cellStyle name="Style 39 13 2 4" xfId="28542"/>
    <cellStyle name="Style 39 13 2 5" xfId="36674"/>
    <cellStyle name="Style 39 13 2 6" xfId="44743"/>
    <cellStyle name="Style 39 13 3" xfId="11640"/>
    <cellStyle name="Style 39 13 3 2" xfId="25233"/>
    <cellStyle name="Style 39 13 3 3" xfId="28545"/>
    <cellStyle name="Style 39 13 3 4" xfId="35996"/>
    <cellStyle name="Style 39 13 3 5" xfId="46434"/>
    <cellStyle name="Style 39 13 4" xfId="12995"/>
    <cellStyle name="Style 39 13 4 2" xfId="25234"/>
    <cellStyle name="Style 39 13 4 3" xfId="28546"/>
    <cellStyle name="Style 39 13 4 4" xfId="36177"/>
    <cellStyle name="Style 39 13 4 5" xfId="45139"/>
    <cellStyle name="Style 39 13 5" xfId="15827"/>
    <cellStyle name="Style 39 13 5 2" xfId="28547"/>
    <cellStyle name="Style 39 13 5 3" xfId="28094"/>
    <cellStyle name="Style 39 13 5 4" xfId="47468"/>
    <cellStyle name="Style 39 13 6" xfId="28541"/>
    <cellStyle name="Style 39 13 7" xfId="27402"/>
    <cellStyle name="Style 39 13 8" xfId="44165"/>
    <cellStyle name="Style 39 14" xfId="8713"/>
    <cellStyle name="Style 39 14 2" xfId="10149"/>
    <cellStyle name="Style 39 14 2 2" xfId="14386"/>
    <cellStyle name="Style 39 14 2 2 2" xfId="25235"/>
    <cellStyle name="Style 39 14 2 2 3" xfId="28550"/>
    <cellStyle name="Style 39 14 2 2 4" xfId="37619"/>
    <cellStyle name="Style 39 14 2 2 5" xfId="41219"/>
    <cellStyle name="Style 39 14 2 3" xfId="17123"/>
    <cellStyle name="Style 39 14 2 3 2" xfId="28551"/>
    <cellStyle name="Style 39 14 2 3 3" xfId="32163"/>
    <cellStyle name="Style 39 14 2 3 4" xfId="41461"/>
    <cellStyle name="Style 39 14 2 4" xfId="28549"/>
    <cellStyle name="Style 39 14 2 5" xfId="32782"/>
    <cellStyle name="Style 39 14 2 6" xfId="42000"/>
    <cellStyle name="Style 39 14 3" xfId="11706"/>
    <cellStyle name="Style 39 14 3 2" xfId="25236"/>
    <cellStyle name="Style 39 14 3 3" xfId="28552"/>
    <cellStyle name="Style 39 14 3 4" xfId="33106"/>
    <cellStyle name="Style 39 14 3 5" xfId="46780"/>
    <cellStyle name="Style 39 14 4" xfId="13061"/>
    <cellStyle name="Style 39 14 4 2" xfId="25237"/>
    <cellStyle name="Style 39 14 4 3" xfId="28553"/>
    <cellStyle name="Style 39 14 4 4" xfId="38595"/>
    <cellStyle name="Style 39 14 4 5" xfId="47758"/>
    <cellStyle name="Style 39 14 5" xfId="15893"/>
    <cellStyle name="Style 39 14 5 2" xfId="28554"/>
    <cellStyle name="Style 39 14 5 3" xfId="32012"/>
    <cellStyle name="Style 39 14 5 4" xfId="40894"/>
    <cellStyle name="Style 39 14 6" xfId="28548"/>
    <cellStyle name="Style 39 14 7" xfId="23810"/>
    <cellStyle name="Style 39 14 8" xfId="40243"/>
    <cellStyle name="Style 39 15" xfId="10294"/>
    <cellStyle name="Style 39 15 2" xfId="14531"/>
    <cellStyle name="Style 39 15 2 2" xfId="25238"/>
    <cellStyle name="Style 39 15 2 3" xfId="28556"/>
    <cellStyle name="Style 39 15 2 4" xfId="33607"/>
    <cellStyle name="Style 39 15 2 5" xfId="44824"/>
    <cellStyle name="Style 39 15 3" xfId="17268"/>
    <cellStyle name="Style 39 15 3 2" xfId="28557"/>
    <cellStyle name="Style 39 15 3 3" xfId="35033"/>
    <cellStyle name="Style 39 15 3 4" xfId="44334"/>
    <cellStyle name="Style 39 15 4" xfId="28555"/>
    <cellStyle name="Style 39 15 5" xfId="37047"/>
    <cellStyle name="Style 39 15 6" xfId="46419"/>
    <cellStyle name="Style 39 16" xfId="10398"/>
    <cellStyle name="Style 39 16 2" xfId="25239"/>
    <cellStyle name="Style 39 16 3" xfId="28558"/>
    <cellStyle name="Style 39 16 4" xfId="38403"/>
    <cellStyle name="Style 39 16 5" xfId="48097"/>
    <cellStyle name="Style 39 17" xfId="10454"/>
    <cellStyle name="Style 39 17 2" xfId="25240"/>
    <cellStyle name="Style 39 17 3" xfId="28559"/>
    <cellStyle name="Style 39 17 4" xfId="32528"/>
    <cellStyle name="Style 39 17 5" xfId="46213"/>
    <cellStyle name="Style 39 18" xfId="11838"/>
    <cellStyle name="Style 39 18 2" xfId="25241"/>
    <cellStyle name="Style 39 18 3" xfId="28560"/>
    <cellStyle name="Style 39 18 4" xfId="33282"/>
    <cellStyle name="Style 39 18 5" xfId="42738"/>
    <cellStyle name="Style 39 2" xfId="6804"/>
    <cellStyle name="Style 39 2 2" xfId="10196"/>
    <cellStyle name="Style 39 2 2 2" xfId="11753"/>
    <cellStyle name="Style 39 2 2 2 2" xfId="25242"/>
    <cellStyle name="Style 39 2 2 2 3" xfId="28562"/>
    <cellStyle name="Style 39 2 2 2 4" xfId="34824"/>
    <cellStyle name="Style 39 2 2 2 5" xfId="48212"/>
    <cellStyle name="Style 39 2 2 3" xfId="14433"/>
    <cellStyle name="Style 39 2 2 3 2" xfId="25243"/>
    <cellStyle name="Style 39 2 2 3 3" xfId="28563"/>
    <cellStyle name="Style 39 2 2 3 4" xfId="38258"/>
    <cellStyle name="Style 39 2 2 3 5" xfId="44278"/>
    <cellStyle name="Style 39 2 2 4" xfId="17170"/>
    <cellStyle name="Style 39 2 2 4 2" xfId="28564"/>
    <cellStyle name="Style 39 2 2 4 3" xfId="35052"/>
    <cellStyle name="Style 39 2 2 4 4" xfId="45829"/>
    <cellStyle name="Style 39 2 2 5" xfId="28561"/>
    <cellStyle name="Style 39 2 2 6" xfId="32511"/>
    <cellStyle name="Style 39 2 2 7" xfId="45679"/>
    <cellStyle name="Style 39 2 3" xfId="9145"/>
    <cellStyle name="Style 39 2 3 2" xfId="13400"/>
    <cellStyle name="Style 39 2 3 2 2" xfId="25246"/>
    <cellStyle name="Style 39 2 3 2 3" xfId="28566"/>
    <cellStyle name="Style 39 2 3 2 4" xfId="36372"/>
    <cellStyle name="Style 39 2 3 2 5" xfId="41445"/>
    <cellStyle name="Style 39 2 3 3" xfId="14643"/>
    <cellStyle name="Style 39 2 3 3 2" xfId="25247"/>
    <cellStyle name="Style 39 2 3 3 3" xfId="28567"/>
    <cellStyle name="Style 39 2 3 3 4" xfId="37853"/>
    <cellStyle name="Style 39 2 3 3 5" xfId="42415"/>
    <cellStyle name="Style 39 2 3 4" xfId="25245"/>
    <cellStyle name="Style 39 2 4" xfId="10720"/>
    <cellStyle name="Style 39 2 4 2" xfId="25248"/>
    <cellStyle name="Style 39 2 4 3" xfId="28568"/>
    <cellStyle name="Style 39 2 4 4" xfId="35106"/>
    <cellStyle name="Style 39 2 4 5" xfId="42055"/>
    <cellStyle name="Style 39 2 5" xfId="12075"/>
    <cellStyle name="Style 39 2 5 2" xfId="25249"/>
    <cellStyle name="Style 39 2 5 3" xfId="28569"/>
    <cellStyle name="Style 39 2 5 4" xfId="36169"/>
    <cellStyle name="Style 39 2 5 5" xfId="41429"/>
    <cellStyle name="Style 39 2 6" xfId="14907"/>
    <cellStyle name="Style 39 2 6 2" xfId="28570"/>
    <cellStyle name="Style 39 2 6 3" xfId="36497"/>
    <cellStyle name="Style 39 2 6 4" xfId="43980"/>
    <cellStyle name="Style 39 2 7" xfId="23881"/>
    <cellStyle name="Style 39 2 8" xfId="39713"/>
    <cellStyle name="Style 39 3" xfId="6781"/>
    <cellStyle name="Style 39 3 2" xfId="9122"/>
    <cellStyle name="Style 39 3 2 2" xfId="13377"/>
    <cellStyle name="Style 39 3 2 2 2" xfId="25251"/>
    <cellStyle name="Style 39 3 2 2 3" xfId="28573"/>
    <cellStyle name="Style 39 3 2 2 4" xfId="37902"/>
    <cellStyle name="Style 39 3 2 2 5" xfId="45118"/>
    <cellStyle name="Style 39 3 2 3" xfId="16146"/>
    <cellStyle name="Style 39 3 2 3 2" xfId="28574"/>
    <cellStyle name="Style 39 3 2 3 3" xfId="21779"/>
    <cellStyle name="Style 39 3 2 3 4" xfId="39276"/>
    <cellStyle name="Style 39 3 2 4" xfId="28572"/>
    <cellStyle name="Style 39 3 2 5" xfId="26177"/>
    <cellStyle name="Style 39 3 2 6" xfId="47417"/>
    <cellStyle name="Style 39 3 3" xfId="10697"/>
    <cellStyle name="Style 39 3 3 2" xfId="25252"/>
    <cellStyle name="Style 39 3 3 3" xfId="28575"/>
    <cellStyle name="Style 39 3 3 4" xfId="35445"/>
    <cellStyle name="Style 39 3 3 5" xfId="42396"/>
    <cellStyle name="Style 39 3 4" xfId="12052"/>
    <cellStyle name="Style 39 3 4 2" xfId="25253"/>
    <cellStyle name="Style 39 3 4 3" xfId="28576"/>
    <cellStyle name="Style 39 3 4 4" xfId="36509"/>
    <cellStyle name="Style 39 3 4 5" xfId="47493"/>
    <cellStyle name="Style 39 3 5" xfId="14884"/>
    <cellStyle name="Style 39 3 5 2" xfId="28577"/>
    <cellStyle name="Style 39 3 5 3" xfId="36565"/>
    <cellStyle name="Style 39 3 5 4" xfId="45892"/>
    <cellStyle name="Style 39 3 6" xfId="28571"/>
    <cellStyle name="Style 39 3 7" xfId="22244"/>
    <cellStyle name="Style 39 3 8" xfId="39901"/>
    <cellStyle name="Style 39 4" xfId="6860"/>
    <cellStyle name="Style 39 4 2" xfId="9201"/>
    <cellStyle name="Style 39 4 2 2" xfId="13456"/>
    <cellStyle name="Style 39 4 2 2 2" xfId="25254"/>
    <cellStyle name="Style 39 4 2 2 3" xfId="28580"/>
    <cellStyle name="Style 39 4 2 2 4" xfId="36773"/>
    <cellStyle name="Style 39 4 2 2 5" xfId="45777"/>
    <cellStyle name="Style 39 4 2 3" xfId="16212"/>
    <cellStyle name="Style 39 4 2 3 2" xfId="28581"/>
    <cellStyle name="Style 39 4 2 3 3" xfId="22319"/>
    <cellStyle name="Style 39 4 2 3 4" xfId="41007"/>
    <cellStyle name="Style 39 4 2 4" xfId="28579"/>
    <cellStyle name="Style 39 4 2 5" xfId="26159"/>
    <cellStyle name="Style 39 4 2 6" xfId="39590"/>
    <cellStyle name="Style 39 4 3" xfId="10776"/>
    <cellStyle name="Style 39 4 3 2" xfId="25255"/>
    <cellStyle name="Style 39 4 3 3" xfId="28582"/>
    <cellStyle name="Style 39 4 3 4" xfId="32608"/>
    <cellStyle name="Style 39 4 3 5" xfId="48139"/>
    <cellStyle name="Style 39 4 4" xfId="12131"/>
    <cellStyle name="Style 39 4 4 2" xfId="25256"/>
    <cellStyle name="Style 39 4 4 3" xfId="28583"/>
    <cellStyle name="Style 39 4 4 4" xfId="33815"/>
    <cellStyle name="Style 39 4 4 5" xfId="48061"/>
    <cellStyle name="Style 39 4 5" xfId="14963"/>
    <cellStyle name="Style 39 4 5 2" xfId="28584"/>
    <cellStyle name="Style 39 4 5 3" xfId="33916"/>
    <cellStyle name="Style 39 4 5 4" xfId="45886"/>
    <cellStyle name="Style 39 4 6" xfId="28578"/>
    <cellStyle name="Style 39 4 7" xfId="24734"/>
    <cellStyle name="Style 39 4 8" xfId="40325"/>
    <cellStyle name="Style 39 5" xfId="6824"/>
    <cellStyle name="Style 39 5 2" xfId="9165"/>
    <cellStyle name="Style 39 5 2 2" xfId="13420"/>
    <cellStyle name="Style 39 5 2 2 2" xfId="25257"/>
    <cellStyle name="Style 39 5 2 2 3" xfId="28587"/>
    <cellStyle name="Style 39 5 2 2 4" xfId="33785"/>
    <cellStyle name="Style 39 5 2 2 5" xfId="45378"/>
    <cellStyle name="Style 39 5 2 3" xfId="16180"/>
    <cellStyle name="Style 39 5 2 3 2" xfId="28588"/>
    <cellStyle name="Style 39 5 2 3 3" xfId="22595"/>
    <cellStyle name="Style 39 5 2 3 4" xfId="39988"/>
    <cellStyle name="Style 39 5 2 4" xfId="28586"/>
    <cellStyle name="Style 39 5 2 5" xfId="21788"/>
    <cellStyle name="Style 39 5 2 6" xfId="40118"/>
    <cellStyle name="Style 39 5 3" xfId="10740"/>
    <cellStyle name="Style 39 5 3 2" xfId="25258"/>
    <cellStyle name="Style 39 5 3 3" xfId="28589"/>
    <cellStyle name="Style 39 5 3 4" xfId="34339"/>
    <cellStyle name="Style 39 5 3 5" xfId="46797"/>
    <cellStyle name="Style 39 5 4" xfId="12095"/>
    <cellStyle name="Style 39 5 4 2" xfId="25259"/>
    <cellStyle name="Style 39 5 4 3" xfId="28590"/>
    <cellStyle name="Style 39 5 4 4" xfId="33582"/>
    <cellStyle name="Style 39 5 4 5" xfId="45479"/>
    <cellStyle name="Style 39 5 5" xfId="14927"/>
    <cellStyle name="Style 39 5 5 2" xfId="28591"/>
    <cellStyle name="Style 39 5 5 3" xfId="36678"/>
    <cellStyle name="Style 39 5 5 4" xfId="46093"/>
    <cellStyle name="Style 39 5 6" xfId="28585"/>
    <cellStyle name="Style 39 5 7" xfId="22743"/>
    <cellStyle name="Style 39 5 8" xfId="39904"/>
    <cellStyle name="Style 39 6" xfId="6691"/>
    <cellStyle name="Style 39 6 2" xfId="9032"/>
    <cellStyle name="Style 39 6 2 2" xfId="13287"/>
    <cellStyle name="Style 39 6 2 2 2" xfId="25260"/>
    <cellStyle name="Style 39 6 2 2 3" xfId="28594"/>
    <cellStyle name="Style 39 6 2 2 4" xfId="37609"/>
    <cellStyle name="Style 39 6 2 2 5" xfId="46972"/>
    <cellStyle name="Style 39 6 2 3" xfId="16071"/>
    <cellStyle name="Style 39 6 2 3 2" xfId="28595"/>
    <cellStyle name="Style 39 6 2 3 3" xfId="25035"/>
    <cellStyle name="Style 39 6 2 3 4" xfId="40265"/>
    <cellStyle name="Style 39 6 2 4" xfId="28593"/>
    <cellStyle name="Style 39 6 2 5" xfId="24522"/>
    <cellStyle name="Style 39 6 2 6" xfId="39476"/>
    <cellStyle name="Style 39 6 3" xfId="10607"/>
    <cellStyle name="Style 39 6 3 2" xfId="25261"/>
    <cellStyle name="Style 39 6 3 3" xfId="28596"/>
    <cellStyle name="Style 39 6 3 4" xfId="33438"/>
    <cellStyle name="Style 39 6 3 5" xfId="40436"/>
    <cellStyle name="Style 39 6 4" xfId="11962"/>
    <cellStyle name="Style 39 6 4 2" xfId="25262"/>
    <cellStyle name="Style 39 6 4 3" xfId="28597"/>
    <cellStyle name="Style 39 6 4 4" xfId="37349"/>
    <cellStyle name="Style 39 6 4 5" xfId="41408"/>
    <cellStyle name="Style 39 6 5" xfId="14794"/>
    <cellStyle name="Style 39 6 5 2" xfId="28598"/>
    <cellStyle name="Style 39 6 5 3" xfId="38566"/>
    <cellStyle name="Style 39 6 5 4" xfId="47637"/>
    <cellStyle name="Style 39 6 6" xfId="28592"/>
    <cellStyle name="Style 39 6 7" xfId="21741"/>
    <cellStyle name="Style 39 6 8" xfId="39758"/>
    <cellStyle name="Style 39 7" xfId="7055"/>
    <cellStyle name="Style 39 7 2" xfId="9396"/>
    <cellStyle name="Style 39 7 2 2" xfId="13651"/>
    <cellStyle name="Style 39 7 2 2 2" xfId="25263"/>
    <cellStyle name="Style 39 7 2 2 3" xfId="28601"/>
    <cellStyle name="Style 39 7 2 2 4" xfId="34214"/>
    <cellStyle name="Style 39 7 2 2 5" xfId="41680"/>
    <cellStyle name="Style 39 7 2 3" xfId="16388"/>
    <cellStyle name="Style 39 7 2 3 2" xfId="28602"/>
    <cellStyle name="Style 39 7 2 3 3" xfId="22715"/>
    <cellStyle name="Style 39 7 2 3 4" xfId="42183"/>
    <cellStyle name="Style 39 7 2 4" xfId="28600"/>
    <cellStyle name="Style 39 7 2 5" xfId="37195"/>
    <cellStyle name="Style 39 7 2 6" xfId="48326"/>
    <cellStyle name="Style 39 7 3" xfId="10971"/>
    <cellStyle name="Style 39 7 3 2" xfId="25264"/>
    <cellStyle name="Style 39 7 3 3" xfId="28603"/>
    <cellStyle name="Style 39 7 3 4" xfId="36696"/>
    <cellStyle name="Style 39 7 3 5" xfId="47258"/>
    <cellStyle name="Style 39 7 4" xfId="12326"/>
    <cellStyle name="Style 39 7 4 2" xfId="25265"/>
    <cellStyle name="Style 39 7 4 3" xfId="28604"/>
    <cellStyle name="Style 39 7 4 4" xfId="34282"/>
    <cellStyle name="Style 39 7 4 5" xfId="42627"/>
    <cellStyle name="Style 39 7 5" xfId="15158"/>
    <cellStyle name="Style 39 7 5 2" xfId="28605"/>
    <cellStyle name="Style 39 7 5 3" xfId="34404"/>
    <cellStyle name="Style 39 7 5 4" xfId="42900"/>
    <cellStyle name="Style 39 7 6" xfId="28599"/>
    <cellStyle name="Style 39 7 7" xfId="23278"/>
    <cellStyle name="Style 39 7 8" xfId="40103"/>
    <cellStyle name="Style 39 8" xfId="7123"/>
    <cellStyle name="Style 39 8 2" xfId="9464"/>
    <cellStyle name="Style 39 8 2 2" xfId="13719"/>
    <cellStyle name="Style 39 8 2 2 2" xfId="25266"/>
    <cellStyle name="Style 39 8 2 2 3" xfId="28608"/>
    <cellStyle name="Style 39 8 2 2 4" xfId="37621"/>
    <cellStyle name="Style 39 8 2 2 5" xfId="45753"/>
    <cellStyle name="Style 39 8 2 3" xfId="16456"/>
    <cellStyle name="Style 39 8 2 3 2" xfId="28609"/>
    <cellStyle name="Style 39 8 2 3 3" xfId="22001"/>
    <cellStyle name="Style 39 8 2 3 4" xfId="40291"/>
    <cellStyle name="Style 39 8 2 4" xfId="28607"/>
    <cellStyle name="Style 39 8 2 5" xfId="27533"/>
    <cellStyle name="Style 39 8 2 6" xfId="43023"/>
    <cellStyle name="Style 39 8 3" xfId="11039"/>
    <cellStyle name="Style 39 8 3 2" xfId="25267"/>
    <cellStyle name="Style 39 8 3 3" xfId="28610"/>
    <cellStyle name="Style 39 8 3 4" xfId="37539"/>
    <cellStyle name="Style 39 8 3 5" xfId="45588"/>
    <cellStyle name="Style 39 8 4" xfId="12394"/>
    <cellStyle name="Style 39 8 4 2" xfId="25268"/>
    <cellStyle name="Style 39 8 4 3" xfId="28611"/>
    <cellStyle name="Style 39 8 4 4" xfId="33314"/>
    <cellStyle name="Style 39 8 4 5" xfId="42024"/>
    <cellStyle name="Style 39 8 5" xfId="15226"/>
    <cellStyle name="Style 39 8 5 2" xfId="28612"/>
    <cellStyle name="Style 39 8 5 3" xfId="33088"/>
    <cellStyle name="Style 39 8 5 4" xfId="45436"/>
    <cellStyle name="Style 39 8 6" xfId="28606"/>
    <cellStyle name="Style 39 8 7" xfId="18468"/>
    <cellStyle name="Style 39 8 8" xfId="41597"/>
    <cellStyle name="Style 39 9" xfId="8278"/>
    <cellStyle name="Style 39 9 2" xfId="9716"/>
    <cellStyle name="Style 39 9 2 2" xfId="13953"/>
    <cellStyle name="Style 39 9 2 2 2" xfId="25270"/>
    <cellStyle name="Style 39 9 2 2 3" xfId="28615"/>
    <cellStyle name="Style 39 9 2 2 4" xfId="33072"/>
    <cellStyle name="Style 39 9 2 2 5" xfId="42904"/>
    <cellStyle name="Style 39 9 2 3" xfId="16690"/>
    <cellStyle name="Style 39 9 2 3 2" xfId="28616"/>
    <cellStyle name="Style 39 9 2 3 3" xfId="24158"/>
    <cellStyle name="Style 39 9 2 3 4" xfId="39481"/>
    <cellStyle name="Style 39 9 2 4" xfId="28614"/>
    <cellStyle name="Style 39 9 2 5" xfId="35107"/>
    <cellStyle name="Style 39 9 2 6" xfId="45509"/>
    <cellStyle name="Style 39 9 3" xfId="11273"/>
    <cellStyle name="Style 39 9 3 2" xfId="25272"/>
    <cellStyle name="Style 39 9 3 3" xfId="28617"/>
    <cellStyle name="Style 39 9 3 4" xfId="33902"/>
    <cellStyle name="Style 39 9 3 5" xfId="47826"/>
    <cellStyle name="Style 39 9 4" xfId="12628"/>
    <cellStyle name="Style 39 9 4 2" xfId="25273"/>
    <cellStyle name="Style 39 9 4 3" xfId="28618"/>
    <cellStyle name="Style 39 9 4 4" xfId="35206"/>
    <cellStyle name="Style 39 9 4 5" xfId="46717"/>
    <cellStyle name="Style 39 9 5" xfId="15460"/>
    <cellStyle name="Style 39 9 5 2" xfId="28619"/>
    <cellStyle name="Style 39 9 5 3" xfId="26332"/>
    <cellStyle name="Style 39 9 5 4" xfId="45347"/>
    <cellStyle name="Style 39 9 6" xfId="28613"/>
    <cellStyle name="Style 39 9 7" xfId="22764"/>
    <cellStyle name="Style 39 9 8" xfId="40085"/>
    <cellStyle name="Style 396" xfId="125"/>
    <cellStyle name="Style 396 10" xfId="8340"/>
    <cellStyle name="Style 396 10 2" xfId="9778"/>
    <cellStyle name="Style 396 10 2 2" xfId="14015"/>
    <cellStyle name="Style 396 10 2 2 2" xfId="25275"/>
    <cellStyle name="Style 396 10 2 2 3" xfId="28623"/>
    <cellStyle name="Style 396 10 2 2 4" xfId="34026"/>
    <cellStyle name="Style 396 10 2 2 5" xfId="45086"/>
    <cellStyle name="Style 396 10 2 3" xfId="16752"/>
    <cellStyle name="Style 396 10 2 3 2" xfId="28624"/>
    <cellStyle name="Style 396 10 2 3 3" xfId="31907"/>
    <cellStyle name="Style 396 10 2 3 4" xfId="40004"/>
    <cellStyle name="Style 396 10 2 4" xfId="28622"/>
    <cellStyle name="Style 396 10 2 5" xfId="33978"/>
    <cellStyle name="Style 396 10 2 6" xfId="41706"/>
    <cellStyle name="Style 396 10 3" xfId="11335"/>
    <cellStyle name="Style 396 10 3 2" xfId="25276"/>
    <cellStyle name="Style 396 10 3 3" xfId="28625"/>
    <cellStyle name="Style 396 10 3 4" xfId="33244"/>
    <cellStyle name="Style 396 10 3 5" xfId="41360"/>
    <cellStyle name="Style 396 10 4" xfId="12690"/>
    <cellStyle name="Style 396 10 4 2" xfId="25277"/>
    <cellStyle name="Style 396 10 4 3" xfId="28626"/>
    <cellStyle name="Style 396 10 4 4" xfId="34616"/>
    <cellStyle name="Style 396 10 4 5" xfId="47286"/>
    <cellStyle name="Style 396 10 5" xfId="15522"/>
    <cellStyle name="Style 396 10 5 2" xfId="28627"/>
    <cellStyle name="Style 396 10 5 3" xfId="37528"/>
    <cellStyle name="Style 396 10 5 4" xfId="40803"/>
    <cellStyle name="Style 396 10 6" xfId="28621"/>
    <cellStyle name="Style 396 10 7" xfId="32394"/>
    <cellStyle name="Style 396 10 8" xfId="46779"/>
    <cellStyle name="Style 396 11" xfId="8371"/>
    <cellStyle name="Style 396 11 2" xfId="9809"/>
    <cellStyle name="Style 396 11 2 2" xfId="14046"/>
    <cellStyle name="Style 396 11 2 2 2" xfId="25279"/>
    <cellStyle name="Style 396 11 2 2 3" xfId="28630"/>
    <cellStyle name="Style 396 11 2 2 4" xfId="35502"/>
    <cellStyle name="Style 396 11 2 2 5" xfId="44997"/>
    <cellStyle name="Style 396 11 2 3" xfId="16783"/>
    <cellStyle name="Style 396 11 2 3 2" xfId="28631"/>
    <cellStyle name="Style 396 11 2 3 3" xfId="22046"/>
    <cellStyle name="Style 396 11 2 3 4" xfId="40943"/>
    <cellStyle name="Style 396 11 2 4" xfId="28629"/>
    <cellStyle name="Style 396 11 2 5" xfId="36519"/>
    <cellStyle name="Style 396 11 2 6" xfId="46628"/>
    <cellStyle name="Style 396 11 3" xfId="11366"/>
    <cellStyle name="Style 396 11 3 2" xfId="25280"/>
    <cellStyle name="Style 396 11 3 3" xfId="28632"/>
    <cellStyle name="Style 396 11 3 4" xfId="37646"/>
    <cellStyle name="Style 396 11 3 5" xfId="47181"/>
    <cellStyle name="Style 396 11 4" xfId="12721"/>
    <cellStyle name="Style 396 11 4 2" xfId="25281"/>
    <cellStyle name="Style 396 11 4 3" xfId="28633"/>
    <cellStyle name="Style 396 11 4 4" xfId="37395"/>
    <cellStyle name="Style 396 11 4 5" xfId="44187"/>
    <cellStyle name="Style 396 11 5" xfId="15553"/>
    <cellStyle name="Style 396 11 5 2" xfId="28634"/>
    <cellStyle name="Style 396 11 5 3" xfId="37873"/>
    <cellStyle name="Style 396 11 5 4" xfId="41410"/>
    <cellStyle name="Style 396 11 6" xfId="28628"/>
    <cellStyle name="Style 396 11 7" xfId="27115"/>
    <cellStyle name="Style 396 11 8" xfId="43234"/>
    <cellStyle name="Style 396 12" xfId="8506"/>
    <cellStyle name="Style 396 12 2" xfId="9942"/>
    <cellStyle name="Style 396 12 2 2" xfId="14179"/>
    <cellStyle name="Style 396 12 2 2 2" xfId="25283"/>
    <cellStyle name="Style 396 12 2 2 3" xfId="28637"/>
    <cellStyle name="Style 396 12 2 2 4" xfId="36123"/>
    <cellStyle name="Style 396 12 2 2 5" xfId="47492"/>
    <cellStyle name="Style 396 12 2 3" xfId="16916"/>
    <cellStyle name="Style 396 12 2 3 2" xfId="28638"/>
    <cellStyle name="Style 396 12 2 3 3" xfId="32130"/>
    <cellStyle name="Style 396 12 2 3 4" xfId="46586"/>
    <cellStyle name="Style 396 12 2 4" xfId="28636"/>
    <cellStyle name="Style 396 12 2 5" xfId="36202"/>
    <cellStyle name="Style 396 12 2 6" xfId="46495"/>
    <cellStyle name="Style 396 12 3" xfId="11499"/>
    <cellStyle name="Style 396 12 3 2" xfId="25284"/>
    <cellStyle name="Style 396 12 3 3" xfId="28639"/>
    <cellStyle name="Style 396 12 3 4" xfId="33790"/>
    <cellStyle name="Style 396 12 3 5" xfId="40408"/>
    <cellStyle name="Style 396 12 4" xfId="12854"/>
    <cellStyle name="Style 396 12 4 2" xfId="25285"/>
    <cellStyle name="Style 396 12 4 3" xfId="28640"/>
    <cellStyle name="Style 396 12 4 4" xfId="33546"/>
    <cellStyle name="Style 396 12 4 5" xfId="41812"/>
    <cellStyle name="Style 396 12 5" xfId="15686"/>
    <cellStyle name="Style 396 12 5 2" xfId="28641"/>
    <cellStyle name="Style 396 12 5 3" xfId="34004"/>
    <cellStyle name="Style 396 12 5 4" xfId="41250"/>
    <cellStyle name="Style 396 12 6" xfId="28635"/>
    <cellStyle name="Style 396 12 7" xfId="27214"/>
    <cellStyle name="Style 396 12 8" xfId="43802"/>
    <cellStyle name="Style 396 13" xfId="8666"/>
    <cellStyle name="Style 396 13 2" xfId="10102"/>
    <cellStyle name="Style 396 13 2 2" xfId="14339"/>
    <cellStyle name="Style 396 13 2 2 2" xfId="25287"/>
    <cellStyle name="Style 396 13 2 2 3" xfId="28644"/>
    <cellStyle name="Style 396 13 2 2 4" xfId="35112"/>
    <cellStyle name="Style 396 13 2 2 5" xfId="40789"/>
    <cellStyle name="Style 396 13 2 3" xfId="17076"/>
    <cellStyle name="Style 396 13 2 3 2" xfId="28645"/>
    <cellStyle name="Style 396 13 2 3 3" xfId="33466"/>
    <cellStyle name="Style 396 13 2 3 4" xfId="46389"/>
    <cellStyle name="Style 396 13 2 4" xfId="28643"/>
    <cellStyle name="Style 396 13 2 5" xfId="32753"/>
    <cellStyle name="Style 396 13 2 6" xfId="44055"/>
    <cellStyle name="Style 396 13 3" xfId="11659"/>
    <cellStyle name="Style 396 13 3 2" xfId="25288"/>
    <cellStyle name="Style 396 13 3 3" xfId="28646"/>
    <cellStyle name="Style 396 13 3 4" xfId="36178"/>
    <cellStyle name="Style 396 13 3 5" xfId="46309"/>
    <cellStyle name="Style 396 13 4" xfId="13014"/>
    <cellStyle name="Style 396 13 4 2" xfId="25289"/>
    <cellStyle name="Style 396 13 4 3" xfId="28647"/>
    <cellStyle name="Style 396 13 4 4" xfId="35181"/>
    <cellStyle name="Style 396 13 4 5" xfId="45195"/>
    <cellStyle name="Style 396 13 5" xfId="15846"/>
    <cellStyle name="Style 396 13 5 2" xfId="28648"/>
    <cellStyle name="Style 396 13 5 3" xfId="31966"/>
    <cellStyle name="Style 396 13 5 4" xfId="48464"/>
    <cellStyle name="Style 396 13 6" xfId="28642"/>
    <cellStyle name="Style 396 13 7" xfId="27426"/>
    <cellStyle name="Style 396 13 8" xfId="47101"/>
    <cellStyle name="Style 396 14" xfId="8488"/>
    <cellStyle name="Style 396 14 2" xfId="9924"/>
    <cellStyle name="Style 396 14 2 2" xfId="14161"/>
    <cellStyle name="Style 396 14 2 2 2" xfId="25292"/>
    <cellStyle name="Style 396 14 2 2 3" xfId="28651"/>
    <cellStyle name="Style 396 14 2 2 4" xfId="37538"/>
    <cellStyle name="Style 396 14 2 2 5" xfId="42132"/>
    <cellStyle name="Style 396 14 2 3" xfId="16898"/>
    <cellStyle name="Style 396 14 2 3 2" xfId="28652"/>
    <cellStyle name="Style 396 14 2 3 3" xfId="22174"/>
    <cellStyle name="Style 396 14 2 3 4" xfId="40908"/>
    <cellStyle name="Style 396 14 2 4" xfId="28650"/>
    <cellStyle name="Style 396 14 2 5" xfId="38257"/>
    <cellStyle name="Style 396 14 2 6" xfId="43178"/>
    <cellStyle name="Style 396 14 3" xfId="11481"/>
    <cellStyle name="Style 396 14 3 2" xfId="25293"/>
    <cellStyle name="Style 396 14 3 3" xfId="28653"/>
    <cellStyle name="Style 396 14 3 4" xfId="34248"/>
    <cellStyle name="Style 396 14 3 5" xfId="43410"/>
    <cellStyle name="Style 396 14 4" xfId="12836"/>
    <cellStyle name="Style 396 14 4 2" xfId="25294"/>
    <cellStyle name="Style 396 14 4 3" xfId="28654"/>
    <cellStyle name="Style 396 14 4 4" xfId="34018"/>
    <cellStyle name="Style 396 14 4 5" xfId="47408"/>
    <cellStyle name="Style 396 14 5" xfId="15668"/>
    <cellStyle name="Style 396 14 5 2" xfId="28655"/>
    <cellStyle name="Style 396 14 5 3" xfId="28012"/>
    <cellStyle name="Style 396 14 5 4" xfId="42798"/>
    <cellStyle name="Style 396 14 6" xfId="28649"/>
    <cellStyle name="Style 396 14 7" xfId="33955"/>
    <cellStyle name="Style 396 14 8" xfId="46848"/>
    <cellStyle name="Style 396 15" xfId="10286"/>
    <cellStyle name="Style 396 15 2" xfId="14523"/>
    <cellStyle name="Style 396 15 2 2" xfId="25296"/>
    <cellStyle name="Style 396 15 2 3" xfId="28657"/>
    <cellStyle name="Style 396 15 2 4" xfId="33289"/>
    <cellStyle name="Style 396 15 2 5" xfId="43214"/>
    <cellStyle name="Style 396 15 3" xfId="17260"/>
    <cellStyle name="Style 396 15 3 2" xfId="28658"/>
    <cellStyle name="Style 396 15 3 3" xfId="38234"/>
    <cellStyle name="Style 396 15 3 4" xfId="40537"/>
    <cellStyle name="Style 396 15 4" xfId="28656"/>
    <cellStyle name="Style 396 15 5" xfId="34122"/>
    <cellStyle name="Style 396 15 6" xfId="44642"/>
    <cellStyle name="Style 396 16" xfId="10394"/>
    <cellStyle name="Style 396 16 2" xfId="25298"/>
    <cellStyle name="Style 396 16 3" xfId="28659"/>
    <cellStyle name="Style 396 16 4" xfId="34177"/>
    <cellStyle name="Style 396 16 5" xfId="43106"/>
    <cellStyle name="Style 396 17" xfId="10480"/>
    <cellStyle name="Style 396 17 2" xfId="25299"/>
    <cellStyle name="Style 396 17 3" xfId="28660"/>
    <cellStyle name="Style 396 17 4" xfId="37165"/>
    <cellStyle name="Style 396 17 5" xfId="40476"/>
    <cellStyle name="Style 396 18" xfId="11834"/>
    <cellStyle name="Style 396 18 2" xfId="25300"/>
    <cellStyle name="Style 396 18 3" xfId="28661"/>
    <cellStyle name="Style 396 18 4" xfId="35386"/>
    <cellStyle name="Style 396 18 5" xfId="48378"/>
    <cellStyle name="Style 396 2" xfId="6903"/>
    <cellStyle name="Style 396 2 2" xfId="10209"/>
    <cellStyle name="Style 396 2 2 2" xfId="11766"/>
    <cellStyle name="Style 396 2 2 2 2" xfId="25301"/>
    <cellStyle name="Style 396 2 2 2 3" xfId="28663"/>
    <cellStyle name="Style 396 2 2 2 4" xfId="36201"/>
    <cellStyle name="Style 396 2 2 2 5" xfId="44194"/>
    <cellStyle name="Style 396 2 2 3" xfId="14446"/>
    <cellStyle name="Style 396 2 2 3 2" xfId="25302"/>
    <cellStyle name="Style 396 2 2 3 3" xfId="28664"/>
    <cellStyle name="Style 396 2 2 3 4" xfId="35144"/>
    <cellStyle name="Style 396 2 2 3 5" xfId="48004"/>
    <cellStyle name="Style 396 2 2 4" xfId="17183"/>
    <cellStyle name="Style 396 2 2 4 2" xfId="28665"/>
    <cellStyle name="Style 396 2 2 4 3" xfId="36611"/>
    <cellStyle name="Style 396 2 2 4 4" xfId="43605"/>
    <cellStyle name="Style 396 2 2 5" xfId="28662"/>
    <cellStyle name="Style 396 2 2 6" xfId="33936"/>
    <cellStyle name="Style 396 2 2 7" xfId="42608"/>
    <cellStyle name="Style 396 2 3" xfId="9244"/>
    <cellStyle name="Style 396 2 3 2" xfId="13499"/>
    <cellStyle name="Style 396 2 3 2 2" xfId="25305"/>
    <cellStyle name="Style 396 2 3 2 3" xfId="28666"/>
    <cellStyle name="Style 396 2 3 2 4" xfId="37203"/>
    <cellStyle name="Style 396 2 3 2 5" xfId="44542"/>
    <cellStyle name="Style 396 2 3 3" xfId="14656"/>
    <cellStyle name="Style 396 2 3 3 2" xfId="25306"/>
    <cellStyle name="Style 396 2 3 3 3" xfId="28667"/>
    <cellStyle name="Style 396 2 3 3 4" xfId="34356"/>
    <cellStyle name="Style 396 2 3 3 5" xfId="44562"/>
    <cellStyle name="Style 396 2 3 4" xfId="25304"/>
    <cellStyle name="Style 396 2 4" xfId="10819"/>
    <cellStyle name="Style 396 2 4 2" xfId="25307"/>
    <cellStyle name="Style 396 2 4 3" xfId="28668"/>
    <cellStyle name="Style 396 2 4 4" xfId="34860"/>
    <cellStyle name="Style 396 2 4 5" xfId="42080"/>
    <cellStyle name="Style 396 2 5" xfId="12174"/>
    <cellStyle name="Style 396 2 5 2" xfId="25308"/>
    <cellStyle name="Style 396 2 5 3" xfId="28669"/>
    <cellStyle name="Style 396 2 5 4" xfId="32704"/>
    <cellStyle name="Style 396 2 5 5" xfId="45762"/>
    <cellStyle name="Style 396 2 6" xfId="15006"/>
    <cellStyle name="Style 396 2 6 2" xfId="28670"/>
    <cellStyle name="Style 396 2 6 3" xfId="35832"/>
    <cellStyle name="Style 396 2 6 4" xfId="41573"/>
    <cellStyle name="Style 396 2 7" xfId="23127"/>
    <cellStyle name="Style 396 2 8" xfId="39353"/>
    <cellStyle name="Style 396 3" xfId="6651"/>
    <cellStyle name="Style 396 3 2" xfId="8992"/>
    <cellStyle name="Style 396 3 2 2" xfId="13247"/>
    <cellStyle name="Style 396 3 2 2 2" xfId="25310"/>
    <cellStyle name="Style 396 3 2 2 3" xfId="28673"/>
    <cellStyle name="Style 396 3 2 2 4" xfId="34048"/>
    <cellStyle name="Style 396 3 2 2 5" xfId="42258"/>
    <cellStyle name="Style 396 3 2 3" xfId="16032"/>
    <cellStyle name="Style 396 3 2 3 2" xfId="28674"/>
    <cellStyle name="Style 396 3 2 3 3" xfId="22316"/>
    <cellStyle name="Style 396 3 2 3 4" xfId="41003"/>
    <cellStyle name="Style 396 3 2 4" xfId="28672"/>
    <cellStyle name="Style 396 3 2 5" xfId="26214"/>
    <cellStyle name="Style 396 3 2 6" xfId="40183"/>
    <cellStyle name="Style 396 3 3" xfId="10567"/>
    <cellStyle name="Style 396 3 3 2" xfId="25312"/>
    <cellStyle name="Style 396 3 3 3" xfId="28675"/>
    <cellStyle name="Style 396 3 3 4" xfId="27789"/>
    <cellStyle name="Style 396 3 3 5" xfId="43910"/>
    <cellStyle name="Style 396 3 4" xfId="11922"/>
    <cellStyle name="Style 396 3 4 2" xfId="25313"/>
    <cellStyle name="Style 396 3 4 3" xfId="28676"/>
    <cellStyle name="Style 396 3 4 4" xfId="36437"/>
    <cellStyle name="Style 396 3 4 5" xfId="46719"/>
    <cellStyle name="Style 396 3 5" xfId="14754"/>
    <cellStyle name="Style 396 3 5 2" xfId="28677"/>
    <cellStyle name="Style 396 3 5 3" xfId="34277"/>
    <cellStyle name="Style 396 3 5 4" xfId="48122"/>
    <cellStyle name="Style 396 3 6" xfId="28671"/>
    <cellStyle name="Style 396 3 7" xfId="25644"/>
    <cellStyle name="Style 396 3 8" xfId="39679"/>
    <cellStyle name="Style 396 4" xfId="6697"/>
    <cellStyle name="Style 396 4 2" xfId="9038"/>
    <cellStyle name="Style 396 4 2 2" xfId="13293"/>
    <cellStyle name="Style 396 4 2 2 2" xfId="25316"/>
    <cellStyle name="Style 396 4 2 2 3" xfId="28680"/>
    <cellStyle name="Style 396 4 2 2 4" xfId="36261"/>
    <cellStyle name="Style 396 4 2 2 5" xfId="42654"/>
    <cellStyle name="Style 396 4 2 3" xfId="16077"/>
    <cellStyle name="Style 396 4 2 3 2" xfId="28681"/>
    <cellStyle name="Style 396 4 2 3 3" xfId="22067"/>
    <cellStyle name="Style 396 4 2 3 4" xfId="43486"/>
    <cellStyle name="Style 396 4 2 4" xfId="28679"/>
    <cellStyle name="Style 396 4 2 5" xfId="24641"/>
    <cellStyle name="Style 396 4 2 6" xfId="39084"/>
    <cellStyle name="Style 396 4 3" xfId="10613"/>
    <cellStyle name="Style 396 4 3 2" xfId="25318"/>
    <cellStyle name="Style 396 4 3 3" xfId="28682"/>
    <cellStyle name="Style 396 4 3 4" xfId="32917"/>
    <cellStyle name="Style 396 4 3 5" xfId="45947"/>
    <cellStyle name="Style 396 4 4" xfId="11968"/>
    <cellStyle name="Style 396 4 4 2" xfId="25319"/>
    <cellStyle name="Style 396 4 4 3" xfId="28683"/>
    <cellStyle name="Style 396 4 4 4" xfId="33302"/>
    <cellStyle name="Style 396 4 4 5" xfId="47570"/>
    <cellStyle name="Style 396 4 5" xfId="14800"/>
    <cellStyle name="Style 396 4 5 2" xfId="28684"/>
    <cellStyle name="Style 396 4 5 3" xfId="36539"/>
    <cellStyle name="Style 396 4 5 4" xfId="44395"/>
    <cellStyle name="Style 396 4 6" xfId="28678"/>
    <cellStyle name="Style 396 4 7" xfId="26724"/>
    <cellStyle name="Style 396 4 8" xfId="41117"/>
    <cellStyle name="Style 396 5" xfId="6639"/>
    <cellStyle name="Style 396 5 2" xfId="8980"/>
    <cellStyle name="Style 396 5 2 2" xfId="13235"/>
    <cellStyle name="Style 396 5 2 2 2" xfId="25323"/>
    <cellStyle name="Style 396 5 2 2 3" xfId="28687"/>
    <cellStyle name="Style 396 5 2 2 4" xfId="37953"/>
    <cellStyle name="Style 396 5 2 2 5" xfId="42660"/>
    <cellStyle name="Style 396 5 2 3" xfId="16020"/>
    <cellStyle name="Style 396 5 2 3 2" xfId="28688"/>
    <cellStyle name="Style 396 5 2 3 3" xfId="24663"/>
    <cellStyle name="Style 396 5 2 3 4" xfId="39684"/>
    <cellStyle name="Style 396 5 2 4" xfId="28686"/>
    <cellStyle name="Style 396 5 2 5" xfId="21646"/>
    <cellStyle name="Style 396 5 2 6" xfId="40151"/>
    <cellStyle name="Style 396 5 3" xfId="10555"/>
    <cellStyle name="Style 396 5 3 2" xfId="25324"/>
    <cellStyle name="Style 396 5 3 3" xfId="28689"/>
    <cellStyle name="Style 396 5 3 4" xfId="27774"/>
    <cellStyle name="Style 396 5 3 5" xfId="46354"/>
    <cellStyle name="Style 396 5 4" xfId="11910"/>
    <cellStyle name="Style 396 5 4 2" xfId="25325"/>
    <cellStyle name="Style 396 5 4 3" xfId="28690"/>
    <cellStyle name="Style 396 5 4 4" xfId="37750"/>
    <cellStyle name="Style 396 5 4 5" xfId="45056"/>
    <cellStyle name="Style 396 5 5" xfId="14742"/>
    <cellStyle name="Style 396 5 5 2" xfId="28691"/>
    <cellStyle name="Style 396 5 5 3" xfId="37592"/>
    <cellStyle name="Style 396 5 5 4" xfId="45520"/>
    <cellStyle name="Style 396 5 6" xfId="28685"/>
    <cellStyle name="Style 396 5 7" xfId="21876"/>
    <cellStyle name="Style 396 5 8" xfId="40264"/>
    <cellStyle name="Style 396 6" xfId="6728"/>
    <cellStyle name="Style 396 6 2" xfId="9069"/>
    <cellStyle name="Style 396 6 2 2" xfId="13324"/>
    <cellStyle name="Style 396 6 2 2 2" xfId="25327"/>
    <cellStyle name="Style 396 6 2 2 3" xfId="28694"/>
    <cellStyle name="Style 396 6 2 2 4" xfId="33484"/>
    <cellStyle name="Style 396 6 2 2 5" xfId="45609"/>
    <cellStyle name="Style 396 6 2 3" xfId="16097"/>
    <cellStyle name="Style 396 6 2 3 2" xfId="28695"/>
    <cellStyle name="Style 396 6 2 3 3" xfId="23709"/>
    <cellStyle name="Style 396 6 2 3 4" xfId="39376"/>
    <cellStyle name="Style 396 6 2 4" xfId="28693"/>
    <cellStyle name="Style 396 6 2 5" xfId="22092"/>
    <cellStyle name="Style 396 6 2 6" xfId="39682"/>
    <cellStyle name="Style 396 6 3" xfId="10644"/>
    <cellStyle name="Style 396 6 3 2" xfId="25328"/>
    <cellStyle name="Style 396 6 3 3" xfId="28696"/>
    <cellStyle name="Style 396 6 3 4" xfId="27871"/>
    <cellStyle name="Style 396 6 3 5" xfId="46442"/>
    <cellStyle name="Style 396 6 4" xfId="11999"/>
    <cellStyle name="Style 396 6 4 2" xfId="25329"/>
    <cellStyle name="Style 396 6 4 3" xfId="28697"/>
    <cellStyle name="Style 396 6 4 4" xfId="38453"/>
    <cellStyle name="Style 396 6 4 5" xfId="42675"/>
    <cellStyle name="Style 396 6 5" xfId="14831"/>
    <cellStyle name="Style 396 6 5 2" xfId="28698"/>
    <cellStyle name="Style 396 6 5 3" xfId="33693"/>
    <cellStyle name="Style 396 6 5 4" xfId="42155"/>
    <cellStyle name="Style 396 6 6" xfId="28692"/>
    <cellStyle name="Style 396 6 7" xfId="22605"/>
    <cellStyle name="Style 396 6 8" xfId="39941"/>
    <cellStyle name="Style 396 7" xfId="7056"/>
    <cellStyle name="Style 396 7 2" xfId="9397"/>
    <cellStyle name="Style 396 7 2 2" xfId="13652"/>
    <cellStyle name="Style 396 7 2 2 2" xfId="25331"/>
    <cellStyle name="Style 396 7 2 2 3" xfId="28701"/>
    <cellStyle name="Style 396 7 2 2 4" xfId="32633"/>
    <cellStyle name="Style 396 7 2 2 5" xfId="43254"/>
    <cellStyle name="Style 396 7 2 3" xfId="16389"/>
    <cellStyle name="Style 396 7 2 3 2" xfId="28702"/>
    <cellStyle name="Style 396 7 2 3 3" xfId="23798"/>
    <cellStyle name="Style 396 7 2 3 4" xfId="39140"/>
    <cellStyle name="Style 396 7 2 4" xfId="28700"/>
    <cellStyle name="Style 396 7 2 5" xfId="35039"/>
    <cellStyle name="Style 396 7 2 6" xfId="43942"/>
    <cellStyle name="Style 396 7 3" xfId="10972"/>
    <cellStyle name="Style 396 7 3 2" xfId="25332"/>
    <cellStyle name="Style 396 7 3 3" xfId="28703"/>
    <cellStyle name="Style 396 7 3 4" xfId="34594"/>
    <cellStyle name="Style 396 7 3 5" xfId="44747"/>
    <cellStyle name="Style 396 7 4" xfId="12327"/>
    <cellStyle name="Style 396 7 4 2" xfId="25333"/>
    <cellStyle name="Style 396 7 4 3" xfId="28704"/>
    <cellStyle name="Style 396 7 4 4" xfId="32700"/>
    <cellStyle name="Style 396 7 4 5" xfId="44540"/>
    <cellStyle name="Style 396 7 5" xfId="15159"/>
    <cellStyle name="Style 396 7 5 2" xfId="28705"/>
    <cellStyle name="Style 396 7 5 3" xfId="32822"/>
    <cellStyle name="Style 396 7 5 4" xfId="43675"/>
    <cellStyle name="Style 396 7 6" xfId="28699"/>
    <cellStyle name="Style 396 7 7" xfId="31894"/>
    <cellStyle name="Style 396 7 8" xfId="40939"/>
    <cellStyle name="Style 396 8" xfId="7119"/>
    <cellStyle name="Style 396 8 2" xfId="9460"/>
    <cellStyle name="Style 396 8 2 2" xfId="13715"/>
    <cellStyle name="Style 396 8 2 2 2" xfId="25336"/>
    <cellStyle name="Style 396 8 2 2 3" xfId="28708"/>
    <cellStyle name="Style 396 8 2 2 4" xfId="38143"/>
    <cellStyle name="Style 396 8 2 2 5" xfId="42741"/>
    <cellStyle name="Style 396 8 2 3" xfId="16452"/>
    <cellStyle name="Style 396 8 2 3 2" xfId="28709"/>
    <cellStyle name="Style 396 8 2 3 3" xfId="21689"/>
    <cellStyle name="Style 396 8 2 3 4" xfId="40102"/>
    <cellStyle name="Style 396 8 2 4" xfId="28707"/>
    <cellStyle name="Style 396 8 2 5" xfId="27529"/>
    <cellStyle name="Style 396 8 2 6" xfId="41773"/>
    <cellStyle name="Style 396 8 3" xfId="11035"/>
    <cellStyle name="Style 396 8 3 2" xfId="25337"/>
    <cellStyle name="Style 396 8 3 3" xfId="28710"/>
    <cellStyle name="Style 396 8 3 4" xfId="38061"/>
    <cellStyle name="Style 396 8 3 5" xfId="42758"/>
    <cellStyle name="Style 396 8 4" xfId="12390"/>
    <cellStyle name="Style 396 8 4 2" xfId="25338"/>
    <cellStyle name="Style 396 8 4 3" xfId="28711"/>
    <cellStyle name="Style 396 8 4 4" xfId="35418"/>
    <cellStyle name="Style 396 8 4 5" xfId="43258"/>
    <cellStyle name="Style 396 8 5" xfId="15222"/>
    <cellStyle name="Style 396 8 5 2" xfId="28712"/>
    <cellStyle name="Style 396 8 5 3" xfId="35192"/>
    <cellStyle name="Style 396 8 5 4" xfId="46443"/>
    <cellStyle name="Style 396 8 6" xfId="28706"/>
    <cellStyle name="Style 396 8 7" xfId="32280"/>
    <cellStyle name="Style 396 8 8" xfId="46502"/>
    <cellStyle name="Style 396 9" xfId="8264"/>
    <cellStyle name="Style 396 9 2" xfId="9702"/>
    <cellStyle name="Style 396 9 2 2" xfId="13939"/>
    <cellStyle name="Style 396 9 2 2 2" xfId="25341"/>
    <cellStyle name="Style 396 9 2 2 3" xfId="28715"/>
    <cellStyle name="Style 396 9 2 2 4" xfId="33797"/>
    <cellStyle name="Style 396 9 2 2 5" xfId="40840"/>
    <cellStyle name="Style 396 9 2 3" xfId="16676"/>
    <cellStyle name="Style 396 9 2 3 2" xfId="28716"/>
    <cellStyle name="Style 396 9 2 3 3" xfId="24330"/>
    <cellStyle name="Style 396 9 2 3 4" xfId="39305"/>
    <cellStyle name="Style 396 9 2 4" xfId="28714"/>
    <cellStyle name="Style 396 9 2 5" xfId="38629"/>
    <cellStyle name="Style 396 9 2 6" xfId="42062"/>
    <cellStyle name="Style 396 9 3" xfId="11259"/>
    <cellStyle name="Style 396 9 3 2" xfId="25342"/>
    <cellStyle name="Style 396 9 3 3" xfId="28717"/>
    <cellStyle name="Style 396 9 3 4" xfId="35187"/>
    <cellStyle name="Style 396 9 3 5" xfId="41746"/>
    <cellStyle name="Style 396 9 4" xfId="12614"/>
    <cellStyle name="Style 396 9 4 2" xfId="25343"/>
    <cellStyle name="Style 396 9 4 3" xfId="28718"/>
    <cellStyle name="Style 396 9 4 4" xfId="37323"/>
    <cellStyle name="Style 396 9 4 5" xfId="45138"/>
    <cellStyle name="Style 396 9 5" xfId="15446"/>
    <cellStyle name="Style 396 9 5 2" xfId="28719"/>
    <cellStyle name="Style 396 9 5 3" xfId="36103"/>
    <cellStyle name="Style 396 9 5 4" xfId="44078"/>
    <cellStyle name="Style 396 9 6" xfId="28713"/>
    <cellStyle name="Style 396 9 7" xfId="22709"/>
    <cellStyle name="Style 396 9 8" xfId="39201"/>
    <cellStyle name="Style 399" xfId="127"/>
    <cellStyle name="Style 399 10" xfId="8366"/>
    <cellStyle name="Style 399 10 2" xfId="9804"/>
    <cellStyle name="Style 399 10 2 2" xfId="14041"/>
    <cellStyle name="Style 399 10 2 2 2" xfId="25346"/>
    <cellStyle name="Style 399 10 2 2 3" xfId="28722"/>
    <cellStyle name="Style 399 10 2 2 4" xfId="35675"/>
    <cellStyle name="Style 399 10 2 2 5" xfId="43810"/>
    <cellStyle name="Style 399 10 2 3" xfId="16778"/>
    <cellStyle name="Style 399 10 2 3 2" xfId="28723"/>
    <cellStyle name="Style 399 10 2 3 3" xfId="32353"/>
    <cellStyle name="Style 399 10 2 3 4" xfId="39899"/>
    <cellStyle name="Style 399 10 2 4" xfId="28721"/>
    <cellStyle name="Style 399 10 2 5" xfId="35459"/>
    <cellStyle name="Style 399 10 2 6" xfId="42620"/>
    <cellStyle name="Style 399 10 3" xfId="11361"/>
    <cellStyle name="Style 399 10 3 2" xfId="25348"/>
    <cellStyle name="Style 399 10 3 3" xfId="28724"/>
    <cellStyle name="Style 399 10 3 4" xfId="36570"/>
    <cellStyle name="Style 399 10 3 5" xfId="41569"/>
    <cellStyle name="Style 399 10 4" xfId="12716"/>
    <cellStyle name="Style 399 10 4 2" xfId="25349"/>
    <cellStyle name="Style 399 10 4 3" xfId="28725"/>
    <cellStyle name="Style 399 10 4 4" xfId="36308"/>
    <cellStyle name="Style 399 10 4 5" xfId="40765"/>
    <cellStyle name="Style 399 10 5" xfId="15548"/>
    <cellStyle name="Style 399 10 5 2" xfId="28726"/>
    <cellStyle name="Style 399 10 5 3" xfId="33633"/>
    <cellStyle name="Style 399 10 5 4" xfId="48167"/>
    <cellStyle name="Style 399 10 6" xfId="28720"/>
    <cellStyle name="Style 399 10 7" xfId="27107"/>
    <cellStyle name="Style 399 10 8" xfId="46225"/>
    <cellStyle name="Style 399 11" xfId="8376"/>
    <cellStyle name="Style 399 11 2" xfId="9814"/>
    <cellStyle name="Style 399 11 2 2" xfId="14051"/>
    <cellStyle name="Style 399 11 2 2 2" xfId="25352"/>
    <cellStyle name="Style 399 11 2 2 3" xfId="28729"/>
    <cellStyle name="Style 399 11 2 2 4" xfId="38180"/>
    <cellStyle name="Style 399 11 2 2 5" xfId="46570"/>
    <cellStyle name="Style 399 11 2 3" xfId="16788"/>
    <cellStyle name="Style 399 11 2 3 2" xfId="28730"/>
    <cellStyle name="Style 399 11 2 3 3" xfId="23525"/>
    <cellStyle name="Style 399 11 2 3 4" xfId="39025"/>
    <cellStyle name="Style 399 11 2 4" xfId="28728"/>
    <cellStyle name="Style 399 11 2 5" xfId="37595"/>
    <cellStyle name="Style 399 11 2 6" xfId="44044"/>
    <cellStyle name="Style 399 11 3" xfId="11371"/>
    <cellStyle name="Style 399 11 3 2" xfId="25353"/>
    <cellStyle name="Style 399 11 3 3" xfId="28731"/>
    <cellStyle name="Style 399 11 3 4" xfId="33135"/>
    <cellStyle name="Style 399 11 3 5" xfId="38923"/>
    <cellStyle name="Style 399 11 4" xfId="12726"/>
    <cellStyle name="Style 399 11 4 2" xfId="25354"/>
    <cellStyle name="Style 399 11 4 3" xfId="28732"/>
    <cellStyle name="Style 399 11 4 4" xfId="34931"/>
    <cellStyle name="Style 399 11 4 5" xfId="46216"/>
    <cellStyle name="Style 399 11 5" xfId="15558"/>
    <cellStyle name="Style 399 11 5 2" xfId="28733"/>
    <cellStyle name="Style 399 11 5 3" xfId="38398"/>
    <cellStyle name="Style 399 11 5 4" xfId="44673"/>
    <cellStyle name="Style 399 11 6" xfId="28727"/>
    <cellStyle name="Style 399 11 7" xfId="27119"/>
    <cellStyle name="Style 399 11 8" xfId="43058"/>
    <cellStyle name="Style 399 12" xfId="8465"/>
    <cellStyle name="Style 399 12 2" xfId="9901"/>
    <cellStyle name="Style 399 12 2 2" xfId="14138"/>
    <cellStyle name="Style 399 12 2 2 2" xfId="25358"/>
    <cellStyle name="Style 399 12 2 2 3" xfId="28736"/>
    <cellStyle name="Style 399 12 2 2 4" xfId="37606"/>
    <cellStyle name="Style 399 12 2 2 5" xfId="47936"/>
    <cellStyle name="Style 399 12 2 3" xfId="16875"/>
    <cellStyle name="Style 399 12 2 3 2" xfId="28737"/>
    <cellStyle name="Style 399 12 2 3 3" xfId="23686"/>
    <cellStyle name="Style 399 12 2 3 4" xfId="39729"/>
    <cellStyle name="Style 399 12 2 4" xfId="28735"/>
    <cellStyle name="Style 399 12 2 5" xfId="38597"/>
    <cellStyle name="Style 399 12 2 6" xfId="44488"/>
    <cellStyle name="Style 399 12 3" xfId="11458"/>
    <cellStyle name="Style 399 12 3 2" xfId="25360"/>
    <cellStyle name="Style 399 12 3 3" xfId="28738"/>
    <cellStyle name="Style 399 12 3 4" xfId="32599"/>
    <cellStyle name="Style 399 12 3 5" xfId="42465"/>
    <cellStyle name="Style 399 12 4" xfId="12813"/>
    <cellStyle name="Style 399 12 4 2" xfId="25361"/>
    <cellStyle name="Style 399 12 4 3" xfId="28739"/>
    <cellStyle name="Style 399 12 4 4" xfId="34357"/>
    <cellStyle name="Style 399 12 4 5" xfId="46866"/>
    <cellStyle name="Style 399 12 5" xfId="15645"/>
    <cellStyle name="Style 399 12 5 2" xfId="28740"/>
    <cellStyle name="Style 399 12 5 3" xfId="27981"/>
    <cellStyle name="Style 399 12 5 4" xfId="48114"/>
    <cellStyle name="Style 399 12 6" xfId="28734"/>
    <cellStyle name="Style 399 12 7" xfId="32418"/>
    <cellStyle name="Style 399 12 8" xfId="43610"/>
    <cellStyle name="Style 399 13" xfId="8657"/>
    <cellStyle name="Style 399 13 2" xfId="10093"/>
    <cellStyle name="Style 399 13 2 2" xfId="14330"/>
    <cellStyle name="Style 399 13 2 2 2" xfId="25365"/>
    <cellStyle name="Style 399 13 2 2 3" xfId="28743"/>
    <cellStyle name="Style 399 13 2 2 4" xfId="36896"/>
    <cellStyle name="Style 399 13 2 2 5" xfId="46124"/>
    <cellStyle name="Style 399 13 2 3" xfId="17067"/>
    <cellStyle name="Style 399 13 2 3 2" xfId="28744"/>
    <cellStyle name="Style 399 13 2 3 3" xfId="38736"/>
    <cellStyle name="Style 399 13 2 3 4" xfId="42662"/>
    <cellStyle name="Style 399 13 2 4" xfId="28742"/>
    <cellStyle name="Style 399 13 2 5" xfId="38480"/>
    <cellStyle name="Style 399 13 2 6" xfId="40684"/>
    <cellStyle name="Style 399 13 3" xfId="11650"/>
    <cellStyle name="Style 399 13 3 2" xfId="25367"/>
    <cellStyle name="Style 399 13 3 3" xfId="28745"/>
    <cellStyle name="Style 399 13 3 4" xfId="34279"/>
    <cellStyle name="Style 399 13 3 5" xfId="44853"/>
    <cellStyle name="Style 399 13 4" xfId="13005"/>
    <cellStyle name="Style 399 13 4 2" xfId="25368"/>
    <cellStyle name="Style 399 13 4 3" xfId="28746"/>
    <cellStyle name="Style 399 13 4 4" xfId="36965"/>
    <cellStyle name="Style 399 13 4 5" xfId="44722"/>
    <cellStyle name="Style 399 13 5" xfId="15837"/>
    <cellStyle name="Style 399 13 5 2" xfId="28747"/>
    <cellStyle name="Style 399 13 5 3" xfId="28098"/>
    <cellStyle name="Style 399 13 5 4" xfId="46432"/>
    <cellStyle name="Style 399 13 6" xfId="28741"/>
    <cellStyle name="Style 399 13 7" xfId="27418"/>
    <cellStyle name="Style 399 13 8" xfId="42406"/>
    <cellStyle name="Style 399 14" xfId="8633"/>
    <cellStyle name="Style 399 14 2" xfId="10069"/>
    <cellStyle name="Style 399 14 2 2" xfId="14306"/>
    <cellStyle name="Style 399 14 2 2 2" xfId="25372"/>
    <cellStyle name="Style 399 14 2 2 3" xfId="28750"/>
    <cellStyle name="Style 399 14 2 2 4" xfId="36828"/>
    <cellStyle name="Style 399 14 2 2 5" xfId="44251"/>
    <cellStyle name="Style 399 14 2 3" xfId="17043"/>
    <cellStyle name="Style 399 14 2 3 2" xfId="28751"/>
    <cellStyle name="Style 399 14 2 3 3" xfId="35568"/>
    <cellStyle name="Style 399 14 2 3 4" xfId="41564"/>
    <cellStyle name="Style 399 14 2 4" xfId="28749"/>
    <cellStyle name="Style 399 14 2 5" xfId="27702"/>
    <cellStyle name="Style 399 14 2 6" xfId="47786"/>
    <cellStyle name="Style 399 14 3" xfId="11626"/>
    <cellStyle name="Style 399 14 3 2" xfId="25374"/>
    <cellStyle name="Style 399 14 3 3" xfId="28752"/>
    <cellStyle name="Style 399 14 3 4" xfId="34211"/>
    <cellStyle name="Style 399 14 3 5" xfId="47769"/>
    <cellStyle name="Style 399 14 4" xfId="12981"/>
    <cellStyle name="Style 399 14 4 2" xfId="25375"/>
    <cellStyle name="Style 399 14 4 3" xfId="28753"/>
    <cellStyle name="Style 399 14 4 4" xfId="36902"/>
    <cellStyle name="Style 399 14 4 5" xfId="46273"/>
    <cellStyle name="Style 399 14 5" xfId="15813"/>
    <cellStyle name="Style 399 14 5 2" xfId="28754"/>
    <cellStyle name="Style 399 14 5 3" xfId="38818"/>
    <cellStyle name="Style 399 14 5 4" xfId="47563"/>
    <cellStyle name="Style 399 14 6" xfId="28748"/>
    <cellStyle name="Style 399 14 7" xfId="37121"/>
    <cellStyle name="Style 399 14 8" xfId="44284"/>
    <cellStyle name="Style 399 15" xfId="10254"/>
    <cellStyle name="Style 399 15 2" xfId="14491"/>
    <cellStyle name="Style 399 15 2 2" xfId="25378"/>
    <cellStyle name="Style 399 15 2 3" xfId="28756"/>
    <cellStyle name="Style 399 15 2 4" xfId="32816"/>
    <cellStyle name="Style 399 15 2 5" xfId="38911"/>
    <cellStyle name="Style 399 15 3" xfId="17228"/>
    <cellStyle name="Style 399 15 3 2" xfId="28757"/>
    <cellStyle name="Style 399 15 3 3" xfId="35054"/>
    <cellStyle name="Style 399 15 3 4" xfId="41567"/>
    <cellStyle name="Style 399 15 4" xfId="28755"/>
    <cellStyle name="Style 399 15 5" xfId="37460"/>
    <cellStyle name="Style 399 15 6" xfId="44739"/>
    <cellStyle name="Style 399 16" xfId="10396"/>
    <cellStyle name="Style 399 16 2" xfId="25380"/>
    <cellStyle name="Style 399 16 3" xfId="28758"/>
    <cellStyle name="Style 399 16 4" xfId="35759"/>
    <cellStyle name="Style 399 16 5" xfId="44467"/>
    <cellStyle name="Style 399 17" xfId="10422"/>
    <cellStyle name="Style 399 17 2" xfId="25381"/>
    <cellStyle name="Style 399 17 3" xfId="28759"/>
    <cellStyle name="Style 399 17 4" xfId="35085"/>
    <cellStyle name="Style 399 17 5" xfId="41997"/>
    <cellStyle name="Style 399 18" xfId="11836"/>
    <cellStyle name="Style 399 18 2" xfId="25382"/>
    <cellStyle name="Style 399 18 3" xfId="28760"/>
    <cellStyle name="Style 399 18 4" xfId="36967"/>
    <cellStyle name="Style 399 18 5" xfId="38915"/>
    <cellStyle name="Style 399 2" xfId="6901"/>
    <cellStyle name="Style 399 2 2" xfId="10208"/>
    <cellStyle name="Style 399 2 2 2" xfId="11765"/>
    <cellStyle name="Style 399 2 2 2 2" xfId="25385"/>
    <cellStyle name="Style 399 2 2 2 3" xfId="28762"/>
    <cellStyle name="Style 399 2 2 2 4" xfId="33038"/>
    <cellStyle name="Style 399 2 2 2 5" xfId="43641"/>
    <cellStyle name="Style 399 2 2 3" xfId="14445"/>
    <cellStyle name="Style 399 2 2 3 2" xfId="25386"/>
    <cellStyle name="Style 399 2 2 3 3" xfId="28763"/>
    <cellStyle name="Style 399 2 2 3 4" xfId="37483"/>
    <cellStyle name="Style 399 2 2 3 5" xfId="42701"/>
    <cellStyle name="Style 399 2 2 4" xfId="17182"/>
    <cellStyle name="Style 399 2 2 4 2" xfId="28764"/>
    <cellStyle name="Style 399 2 2 4 3" xfId="33447"/>
    <cellStyle name="Style 399 2 2 4 4" xfId="47316"/>
    <cellStyle name="Style 399 2 2 5" xfId="28761"/>
    <cellStyle name="Style 399 2 2 6" xfId="35518"/>
    <cellStyle name="Style 399 2 2 7" xfId="44378"/>
    <cellStyle name="Style 399 2 3" xfId="9242"/>
    <cellStyle name="Style 399 2 3 2" xfId="13497"/>
    <cellStyle name="Style 399 2 3 2 2" xfId="25389"/>
    <cellStyle name="Style 399 2 3 2 3" xfId="28765"/>
    <cellStyle name="Style 399 2 3 2 4" xfId="32433"/>
    <cellStyle name="Style 399 2 3 2 5" xfId="47677"/>
    <cellStyle name="Style 399 2 3 3" xfId="14655"/>
    <cellStyle name="Style 399 2 3 3 2" xfId="25390"/>
    <cellStyle name="Style 399 2 3 3 3" xfId="28766"/>
    <cellStyle name="Style 399 2 3 3 4" xfId="38057"/>
    <cellStyle name="Style 399 2 3 3 5" xfId="47636"/>
    <cellStyle name="Style 399 2 3 4" xfId="25388"/>
    <cellStyle name="Style 399 2 4" xfId="10817"/>
    <cellStyle name="Style 399 2 4 2" xfId="25391"/>
    <cellStyle name="Style 399 2 4 3" xfId="28767"/>
    <cellStyle name="Style 399 2 4 4" xfId="33799"/>
    <cellStyle name="Style 399 2 4 5" xfId="45612"/>
    <cellStyle name="Style 399 2 5" xfId="12172"/>
    <cellStyle name="Style 399 2 5 2" xfId="25392"/>
    <cellStyle name="Style 399 2 5 3" xfId="28768"/>
    <cellStyle name="Style 399 2 5 4" xfId="37987"/>
    <cellStyle name="Style 399 2 5 5" xfId="43049"/>
    <cellStyle name="Style 399 2 6" xfId="15004"/>
    <cellStyle name="Style 399 2 6 2" xfId="28769"/>
    <cellStyle name="Style 399 2 6 3" xfId="34251"/>
    <cellStyle name="Style 399 2 6 4" xfId="41182"/>
    <cellStyle name="Style 399 2 7" xfId="21686"/>
    <cellStyle name="Style 399 2 8" xfId="40984"/>
    <cellStyle name="Style 399 3" xfId="6965"/>
    <cellStyle name="Style 399 3 2" xfId="9306"/>
    <cellStyle name="Style 399 3 2 2" xfId="13561"/>
    <cellStyle name="Style 399 3 2 2 2" xfId="25396"/>
    <cellStyle name="Style 399 3 2 2 3" xfId="28772"/>
    <cellStyle name="Style 399 3 2 2 4" xfId="38605"/>
    <cellStyle name="Style 399 3 2 2 5" xfId="46469"/>
    <cellStyle name="Style 399 3 2 3" xfId="16308"/>
    <cellStyle name="Style 399 3 2 3 2" xfId="28773"/>
    <cellStyle name="Style 399 3 2 3 3" xfId="32075"/>
    <cellStyle name="Style 399 3 2 3 4" xfId="46886"/>
    <cellStyle name="Style 399 3 2 4" xfId="28771"/>
    <cellStyle name="Style 399 3 2 5" xfId="27476"/>
    <cellStyle name="Style 399 3 2 6" xfId="45068"/>
    <cellStyle name="Style 399 3 3" xfId="10881"/>
    <cellStyle name="Style 399 3 3 2" xfId="25398"/>
    <cellStyle name="Style 399 3 3 3" xfId="28774"/>
    <cellStyle name="Style 399 3 3 4" xfId="37932"/>
    <cellStyle name="Style 399 3 3 5" xfId="42379"/>
    <cellStyle name="Style 399 3 4" xfId="12236"/>
    <cellStyle name="Style 399 3 4 2" xfId="25399"/>
    <cellStyle name="Style 399 3 4 3" xfId="28775"/>
    <cellStyle name="Style 399 3 4 4" xfId="37433"/>
    <cellStyle name="Style 399 3 4 5" xfId="40802"/>
    <cellStyle name="Style 399 3 5" xfId="15068"/>
    <cellStyle name="Style 399 3 5 2" xfId="28776"/>
    <cellStyle name="Style 399 3 5 3" xfId="35404"/>
    <cellStyle name="Style 399 3 5 4" xfId="43344"/>
    <cellStyle name="Style 399 3 6" xfId="28770"/>
    <cellStyle name="Style 399 3 7" xfId="22729"/>
    <cellStyle name="Style 399 3 8" xfId="39709"/>
    <cellStyle name="Style 399 4" xfId="6948"/>
    <cellStyle name="Style 399 4 2" xfId="9289"/>
    <cellStyle name="Style 399 4 2 2" xfId="13544"/>
    <cellStyle name="Style 399 4 2 2 2" xfId="25403"/>
    <cellStyle name="Style 399 4 2 2 3" xfId="28779"/>
    <cellStyle name="Style 399 4 2 2 4" xfId="37876"/>
    <cellStyle name="Style 399 4 2 2 5" xfId="48160"/>
    <cellStyle name="Style 399 4 2 3" xfId="16291"/>
    <cellStyle name="Style 399 4 2 3 2" xfId="28780"/>
    <cellStyle name="Style 399 4 2 3 3" xfId="37190"/>
    <cellStyle name="Style 399 4 2 3 4" xfId="46894"/>
    <cellStyle name="Style 399 4 2 4" xfId="28778"/>
    <cellStyle name="Style 399 4 2 5" xfId="23668"/>
    <cellStyle name="Style 399 4 2 6" xfId="39203"/>
    <cellStyle name="Style 399 4 3" xfId="10864"/>
    <cellStyle name="Style 399 4 3 2" xfId="25405"/>
    <cellStyle name="Style 399 4 3 3" xfId="28781"/>
    <cellStyle name="Style 399 4 3 4" xfId="33828"/>
    <cellStyle name="Style 399 4 3 5" xfId="46057"/>
    <cellStyle name="Style 399 4 4" xfId="12219"/>
    <cellStyle name="Style 399 4 4 2" xfId="25406"/>
    <cellStyle name="Style 399 4 4 3" xfId="28782"/>
    <cellStyle name="Style 399 4 4 4" xfId="36483"/>
    <cellStyle name="Style 399 4 4 5" xfId="42659"/>
    <cellStyle name="Style 399 4 5" xfId="15051"/>
    <cellStyle name="Style 399 4 5 2" xfId="28783"/>
    <cellStyle name="Style 399 4 5 3" xfId="38130"/>
    <cellStyle name="Style 399 4 5 4" xfId="42629"/>
    <cellStyle name="Style 399 4 6" xfId="28777"/>
    <cellStyle name="Style 399 4 7" xfId="25401"/>
    <cellStyle name="Style 399 4 8" xfId="39508"/>
    <cellStyle name="Style 399 5" xfId="6993"/>
    <cellStyle name="Style 399 5 2" xfId="9334"/>
    <cellStyle name="Style 399 5 2 2" xfId="13589"/>
    <cellStyle name="Style 399 5 2 2 2" xfId="25410"/>
    <cellStyle name="Style 399 5 2 2 3" xfId="28786"/>
    <cellStyle name="Style 399 5 2 2 4" xfId="34833"/>
    <cellStyle name="Style 399 5 2 2 5" xfId="44083"/>
    <cellStyle name="Style 399 5 2 3" xfId="16333"/>
    <cellStyle name="Style 399 5 2 3 2" xfId="28787"/>
    <cellStyle name="Style 399 5 2 3 3" xfId="25387"/>
    <cellStyle name="Style 399 5 2 3 4" xfId="39003"/>
    <cellStyle name="Style 399 5 2 4" xfId="28785"/>
    <cellStyle name="Style 399 5 2 5" xfId="27030"/>
    <cellStyle name="Style 399 5 2 6" xfId="47250"/>
    <cellStyle name="Style 399 5 3" xfId="10909"/>
    <cellStyle name="Style 399 5 3 2" xfId="25412"/>
    <cellStyle name="Style 399 5 3 3" xfId="28788"/>
    <cellStyle name="Style 399 5 3 4" xfId="37478"/>
    <cellStyle name="Style 399 5 3 5" xfId="48420"/>
    <cellStyle name="Style 399 5 4" xfId="12264"/>
    <cellStyle name="Style 399 5 4 2" xfId="25413"/>
    <cellStyle name="Style 399 5 4 3" xfId="28789"/>
    <cellStyle name="Style 399 5 4 4" xfId="34630"/>
    <cellStyle name="Style 399 5 4 5" xfId="40571"/>
    <cellStyle name="Style 399 5 5" xfId="15096"/>
    <cellStyle name="Style 399 5 5 2" xfId="28790"/>
    <cellStyle name="Style 399 5 5 3" xfId="36125"/>
    <cellStyle name="Style 399 5 5 4" xfId="44179"/>
    <cellStyle name="Style 399 5 6" xfId="28784"/>
    <cellStyle name="Style 399 5 7" xfId="21889"/>
    <cellStyle name="Style 399 5 8" xfId="39489"/>
    <cellStyle name="Style 399 6" xfId="6783"/>
    <cellStyle name="Style 399 6 2" xfId="9124"/>
    <cellStyle name="Style 399 6 2 2" xfId="13379"/>
    <cellStyle name="Style 399 6 2 2 2" xfId="25417"/>
    <cellStyle name="Style 399 6 2 2 3" xfId="28793"/>
    <cellStyle name="Style 399 6 2 2 4" xfId="32620"/>
    <cellStyle name="Style 399 6 2 2 5" xfId="45125"/>
    <cellStyle name="Style 399 6 2 3" xfId="16148"/>
    <cellStyle name="Style 399 6 2 3 2" xfId="28794"/>
    <cellStyle name="Style 399 6 2 3 3" xfId="23636"/>
    <cellStyle name="Style 399 6 2 3 4" xfId="38982"/>
    <cellStyle name="Style 399 6 2 4" xfId="28792"/>
    <cellStyle name="Style 399 6 2 5" xfId="21770"/>
    <cellStyle name="Style 399 6 2 6" xfId="41045"/>
    <cellStyle name="Style 399 6 3" xfId="10699"/>
    <cellStyle name="Style 399 6 3 2" xfId="25419"/>
    <cellStyle name="Style 399 6 3 3" xfId="28795"/>
    <cellStyle name="Style 399 6 3 4" xfId="37026"/>
    <cellStyle name="Style 399 6 3 5" xfId="46756"/>
    <cellStyle name="Style 399 6 4" xfId="12054"/>
    <cellStyle name="Style 399 6 4 2" xfId="25420"/>
    <cellStyle name="Style 399 6 4 3" xfId="28796"/>
    <cellStyle name="Style 399 6 4 4" xfId="34406"/>
    <cellStyle name="Style 399 6 4 5" xfId="44077"/>
    <cellStyle name="Style 399 6 5" xfId="14886"/>
    <cellStyle name="Style 399 6 5 2" xfId="28797"/>
    <cellStyle name="Style 399 6 5 3" xfId="34462"/>
    <cellStyle name="Style 399 6 5 4" xfId="43896"/>
    <cellStyle name="Style 399 6 6" xfId="28791"/>
    <cellStyle name="Style 399 6 7" xfId="32387"/>
    <cellStyle name="Style 399 6 8" xfId="41583"/>
    <cellStyle name="Style 399 7" xfId="6879"/>
    <cellStyle name="Style 399 7 2" xfId="9220"/>
    <cellStyle name="Style 399 7 2 2" xfId="13475"/>
    <cellStyle name="Style 399 7 2 2 2" xfId="25423"/>
    <cellStyle name="Style 399 7 2 2 3" xfId="28800"/>
    <cellStyle name="Style 399 7 2 2 4" xfId="35934"/>
    <cellStyle name="Style 399 7 2 2 5" xfId="48187"/>
    <cellStyle name="Style 399 7 2 3" xfId="16230"/>
    <cellStyle name="Style 399 7 2 3 2" xfId="28801"/>
    <cellStyle name="Style 399 7 2 3 3" xfId="25010"/>
    <cellStyle name="Style 399 7 2 3 4" xfId="39145"/>
    <cellStyle name="Style 399 7 2 4" xfId="28799"/>
    <cellStyle name="Style 399 7 2 5" xfId="22008"/>
    <cellStyle name="Style 399 7 2 6" xfId="39447"/>
    <cellStyle name="Style 399 7 3" xfId="10795"/>
    <cellStyle name="Style 399 7 3 2" xfId="25425"/>
    <cellStyle name="Style 399 7 3 3" xfId="28802"/>
    <cellStyle name="Style 399 7 3 4" xfId="34779"/>
    <cellStyle name="Style 399 7 3 5" xfId="42173"/>
    <cellStyle name="Style 399 7 4" xfId="12150"/>
    <cellStyle name="Style 399 7 4 2" xfId="25426"/>
    <cellStyle name="Style 399 7 4 3" xfId="28803"/>
    <cellStyle name="Style 399 7 4 4" xfId="32637"/>
    <cellStyle name="Style 399 7 4 5" xfId="48246"/>
    <cellStyle name="Style 399 7 5" xfId="14982"/>
    <cellStyle name="Style 399 7 5 2" xfId="28804"/>
    <cellStyle name="Style 399 7 5 3" xfId="35765"/>
    <cellStyle name="Style 399 7 5 4" xfId="43433"/>
    <cellStyle name="Style 399 7 6" xfId="28798"/>
    <cellStyle name="Style 399 7 7" xfId="31928"/>
    <cellStyle name="Style 399 7 8" xfId="39456"/>
    <cellStyle name="Style 399 8" xfId="7121"/>
    <cellStyle name="Style 399 8 2" xfId="9462"/>
    <cellStyle name="Style 399 8 2 2" xfId="13717"/>
    <cellStyle name="Style 399 8 2 2 2" xfId="25429"/>
    <cellStyle name="Style 399 8 2 2 3" xfId="28807"/>
    <cellStyle name="Style 399 8 2 2 4" xfId="32860"/>
    <cellStyle name="Style 399 8 2 2 5" xfId="46801"/>
    <cellStyle name="Style 399 8 2 3" xfId="16454"/>
    <cellStyle name="Style 399 8 2 3 2" xfId="28808"/>
    <cellStyle name="Style 399 8 2 3 3" xfId="23134"/>
    <cellStyle name="Style 399 8 2 3 4" xfId="40996"/>
    <cellStyle name="Style 399 8 2 4" xfId="28806"/>
    <cellStyle name="Style 399 8 2 5" xfId="27531"/>
    <cellStyle name="Style 399 8 2 6" xfId="47483"/>
    <cellStyle name="Style 399 8 3" xfId="11037"/>
    <cellStyle name="Style 399 8 3 2" xfId="25430"/>
    <cellStyle name="Style 399 8 3 3" xfId="28809"/>
    <cellStyle name="Style 399 8 3 4" xfId="32778"/>
    <cellStyle name="Style 399 8 3 5" xfId="43066"/>
    <cellStyle name="Style 399 8 4" xfId="12392"/>
    <cellStyle name="Style 399 8 4 2" xfId="25431"/>
    <cellStyle name="Style 399 8 4 3" xfId="28810"/>
    <cellStyle name="Style 399 8 4 4" xfId="36999"/>
    <cellStyle name="Style 399 8 4 5" xfId="48255"/>
    <cellStyle name="Style 399 8 5" xfId="15224"/>
    <cellStyle name="Style 399 8 5 2" xfId="28811"/>
    <cellStyle name="Style 399 8 5 3" xfId="36772"/>
    <cellStyle name="Style 399 8 5 4" xfId="42334"/>
    <cellStyle name="Style 399 8 6" xfId="28805"/>
    <cellStyle name="Style 399 8 7" xfId="22645"/>
    <cellStyle name="Style 399 8 8" xfId="39518"/>
    <cellStyle name="Style 399 9" xfId="8326"/>
    <cellStyle name="Style 399 9 2" xfId="9764"/>
    <cellStyle name="Style 399 9 2 2" xfId="14001"/>
    <cellStyle name="Style 399 9 2 2 2" xfId="25433"/>
    <cellStyle name="Style 399 9 2 2 3" xfId="28814"/>
    <cellStyle name="Style 399 9 2 2 4" xfId="33169"/>
    <cellStyle name="Style 399 9 2 2 5" xfId="44896"/>
    <cellStyle name="Style 399 9 2 3" xfId="16738"/>
    <cellStyle name="Style 399 9 2 3 2" xfId="28815"/>
    <cellStyle name="Style 399 9 2 3 3" xfId="31911"/>
    <cellStyle name="Style 399 9 2 3 4" xfId="39486"/>
    <cellStyle name="Style 399 9 2 4" xfId="28813"/>
    <cellStyle name="Style 399 9 2 5" xfId="32536"/>
    <cellStyle name="Style 399 9 2 6" xfId="45237"/>
    <cellStyle name="Style 399 9 3" xfId="11321"/>
    <cellStyle name="Style 399 9 3 2" xfId="25434"/>
    <cellStyle name="Style 399 9 3 3" xfId="28816"/>
    <cellStyle name="Style 399 9 3 4" xfId="34556"/>
    <cellStyle name="Style 399 9 3 5" xfId="45539"/>
    <cellStyle name="Style 399 9 4" xfId="12676"/>
    <cellStyle name="Style 399 9 4 2" xfId="25435"/>
    <cellStyle name="Style 399 9 4 3" xfId="28817"/>
    <cellStyle name="Style 399 9 4 4" xfId="35342"/>
    <cellStyle name="Style 399 9 4 5" xfId="47950"/>
    <cellStyle name="Style 399 9 5" xfId="15508"/>
    <cellStyle name="Style 399 9 5 2" xfId="28818"/>
    <cellStyle name="Style 399 9 5 3" xfId="35661"/>
    <cellStyle name="Style 399 9 5 4" xfId="45189"/>
    <cellStyle name="Style 399 9 6" xfId="28812"/>
    <cellStyle name="Style 399 9 7" xfId="32330"/>
    <cellStyle name="Style 399 9 8" xfId="46103"/>
    <cellStyle name="Style 400" xfId="128"/>
    <cellStyle name="Style 400 10" xfId="8332"/>
    <cellStyle name="Style 400 10 2" xfId="9770"/>
    <cellStyle name="Style 400 10 2 2" xfId="14007"/>
    <cellStyle name="Style 400 10 2 2 2" xfId="25440"/>
    <cellStyle name="Style 400 10 2 2 3" xfId="28821"/>
    <cellStyle name="Style 400 10 2 2 4" xfId="37419"/>
    <cellStyle name="Style 400 10 2 2 5" xfId="46757"/>
    <cellStyle name="Style 400 10 2 3" xfId="16744"/>
    <cellStyle name="Style 400 10 2 3 2" xfId="28822"/>
    <cellStyle name="Style 400 10 2 3 3" xfId="23152"/>
    <cellStyle name="Style 400 10 2 3 4" xfId="39624"/>
    <cellStyle name="Style 400 10 2 4" xfId="28820"/>
    <cellStyle name="Style 400 10 2 5" xfId="27684"/>
    <cellStyle name="Style 400 10 2 6" xfId="44610"/>
    <cellStyle name="Style 400 10 3" xfId="11327"/>
    <cellStyle name="Style 400 10 3 2" xfId="25442"/>
    <cellStyle name="Style 400 10 3 3" xfId="28823"/>
    <cellStyle name="Style 400 10 3 4" xfId="35616"/>
    <cellStyle name="Style 400 10 3 5" xfId="42860"/>
    <cellStyle name="Style 400 10 4" xfId="12682"/>
    <cellStyle name="Style 400 10 4 2" xfId="25443"/>
    <cellStyle name="Style 400 10 4 3" xfId="28824"/>
    <cellStyle name="Style 400 10 4 4" xfId="37999"/>
    <cellStyle name="Style 400 10 4 5" xfId="45201"/>
    <cellStyle name="Style 400 10 5" xfId="15514"/>
    <cellStyle name="Style 400 10 5 2" xfId="28825"/>
    <cellStyle name="Style 400 10 5 3" xfId="36973"/>
    <cellStyle name="Style 400 10 5 4" xfId="44701"/>
    <cellStyle name="Style 400 10 6" xfId="28819"/>
    <cellStyle name="Style 400 10 7" xfId="26018"/>
    <cellStyle name="Style 400 10 8" xfId="42228"/>
    <cellStyle name="Style 400 11" xfId="8392"/>
    <cellStyle name="Style 400 11 2" xfId="9830"/>
    <cellStyle name="Style 400 11 2 2" xfId="14067"/>
    <cellStyle name="Style 400 11 2 2 2" xfId="25446"/>
    <cellStyle name="Style 400 11 2 2 3" xfId="28828"/>
    <cellStyle name="Style 400 11 2 2 4" xfId="38433"/>
    <cellStyle name="Style 400 11 2 2 5" xfId="48417"/>
    <cellStyle name="Style 400 11 2 3" xfId="16804"/>
    <cellStyle name="Style 400 11 2 3 2" xfId="28829"/>
    <cellStyle name="Style 400 11 2 3 3" xfId="22069"/>
    <cellStyle name="Style 400 11 2 3 4" xfId="39663"/>
    <cellStyle name="Style 400 11 2 4" xfId="28827"/>
    <cellStyle name="Style 400 11 2 5" xfId="34598"/>
    <cellStyle name="Style 400 11 2 6" xfId="45789"/>
    <cellStyle name="Style 400 11 3" xfId="11387"/>
    <cellStyle name="Style 400 11 3 2" xfId="25447"/>
    <cellStyle name="Style 400 11 3 3" xfId="28830"/>
    <cellStyle name="Style 400 11 3 4" xfId="32817"/>
    <cellStyle name="Style 400 11 3 5" xfId="38912"/>
    <cellStyle name="Style 400 11 4" xfId="12742"/>
    <cellStyle name="Style 400 11 4 2" xfId="25448"/>
    <cellStyle name="Style 400 11 4 3" xfId="28831"/>
    <cellStyle name="Style 400 11 4 4" xfId="34273"/>
    <cellStyle name="Style 400 11 4 5" xfId="47063"/>
    <cellStyle name="Style 400 11 5" xfId="15574"/>
    <cellStyle name="Style 400 11 5 2" xfId="28832"/>
    <cellStyle name="Style 400 11 5 3" xfId="34762"/>
    <cellStyle name="Style 400 11 5 4" xfId="44391"/>
    <cellStyle name="Style 400 11 6" xfId="28826"/>
    <cellStyle name="Style 400 11 7" xfId="27153"/>
    <cellStyle name="Style 400 11 8" xfId="46697"/>
    <cellStyle name="Style 400 12" xfId="8579"/>
    <cellStyle name="Style 400 12 2" xfId="10015"/>
    <cellStyle name="Style 400 12 2 2" xfId="14252"/>
    <cellStyle name="Style 400 12 2 2 2" xfId="25450"/>
    <cellStyle name="Style 400 12 2 2 3" xfId="28835"/>
    <cellStyle name="Style 400 12 2 2 4" xfId="36352"/>
    <cellStyle name="Style 400 12 2 2 5" xfId="42382"/>
    <cellStyle name="Style 400 12 2 3" xfId="16989"/>
    <cellStyle name="Style 400 12 2 3 2" xfId="28836"/>
    <cellStyle name="Style 400 12 2 3 3" xfId="33463"/>
    <cellStyle name="Style 400 12 2 3 4" xfId="45160"/>
    <cellStyle name="Style 400 12 2 4" xfId="28834"/>
    <cellStyle name="Style 400 12 2 5" xfId="36423"/>
    <cellStyle name="Style 400 12 2 6" xfId="46404"/>
    <cellStyle name="Style 400 12 3" xfId="11572"/>
    <cellStyle name="Style 400 12 3 2" xfId="25452"/>
    <cellStyle name="Style 400 12 3 3" xfId="28837"/>
    <cellStyle name="Style 400 12 3 4" xfId="32959"/>
    <cellStyle name="Style 400 12 3 5" xfId="44961"/>
    <cellStyle name="Style 400 12 4" xfId="12927"/>
    <cellStyle name="Style 400 12 4 2" xfId="25453"/>
    <cellStyle name="Style 400 12 4 3" xfId="28838"/>
    <cellStyle name="Style 400 12 4 4" xfId="33775"/>
    <cellStyle name="Style 400 12 4 5" xfId="46578"/>
    <cellStyle name="Style 400 12 5" xfId="15759"/>
    <cellStyle name="Style 400 12 5 2" xfId="28839"/>
    <cellStyle name="Style 400 12 5 3" xfId="32425"/>
    <cellStyle name="Style 400 12 5 4" xfId="41246"/>
    <cellStyle name="Style 400 12 6" xfId="28833"/>
    <cellStyle name="Style 400 12 7" xfId="27338"/>
    <cellStyle name="Style 400 12 8" xfId="41993"/>
    <cellStyle name="Style 400 13" xfId="8582"/>
    <cellStyle name="Style 400 13 2" xfId="10018"/>
    <cellStyle name="Style 400 13 2 2" xfId="14255"/>
    <cellStyle name="Style 400 13 2 2 2" xfId="25455"/>
    <cellStyle name="Style 400 13 2 2 3" xfId="28842"/>
    <cellStyle name="Style 400 13 2 2 4" xfId="32667"/>
    <cellStyle name="Style 400 13 2 2 5" xfId="40653"/>
    <cellStyle name="Style 400 13 2 3" xfId="16992"/>
    <cellStyle name="Style 400 13 2 3 2" xfId="28843"/>
    <cellStyle name="Style 400 13 2 3 3" xfId="34524"/>
    <cellStyle name="Style 400 13 2 3 4" xfId="46319"/>
    <cellStyle name="Style 400 13 2 4" xfId="28841"/>
    <cellStyle name="Style 400 13 2 5" xfId="32738"/>
    <cellStyle name="Style 400 13 2 6" xfId="41542"/>
    <cellStyle name="Style 400 13 3" xfId="11575"/>
    <cellStyle name="Style 400 13 3 2" xfId="25457"/>
    <cellStyle name="Style 400 13 3 3" xfId="28844"/>
    <cellStyle name="Style 400 13 3 4" xfId="34019"/>
    <cellStyle name="Style 400 13 3 5" xfId="42256"/>
    <cellStyle name="Style 400 13 4" xfId="12930"/>
    <cellStyle name="Style 400 13 4 2" xfId="25458"/>
    <cellStyle name="Style 400 13 4 3" xfId="28845"/>
    <cellStyle name="Style 400 13 4 4" xfId="33253"/>
    <cellStyle name="Style 400 13 4 5" xfId="46115"/>
    <cellStyle name="Style 400 13 5" xfId="15762"/>
    <cellStyle name="Style 400 13 5 2" xfId="28846"/>
    <cellStyle name="Style 400 13 5 3" xfId="35035"/>
    <cellStyle name="Style 400 13 5 4" xfId="48423"/>
    <cellStyle name="Style 400 13 6" xfId="28840"/>
    <cellStyle name="Style 400 13 7" xfId="27344"/>
    <cellStyle name="Style 400 13 8" xfId="43287"/>
    <cellStyle name="Style 400 14" xfId="8605"/>
    <cellStyle name="Style 400 14 2" xfId="10041"/>
    <cellStyle name="Style 400 14 2 2" xfId="14278"/>
    <cellStyle name="Style 400 14 2 2 2" xfId="25460"/>
    <cellStyle name="Style 400 14 2 2 3" xfId="28849"/>
    <cellStyle name="Style 400 14 2 2 4" xfId="34315"/>
    <cellStyle name="Style 400 14 2 2 5" xfId="47649"/>
    <cellStyle name="Style 400 14 2 3" xfId="17015"/>
    <cellStyle name="Style 400 14 2 3 2" xfId="28850"/>
    <cellStyle name="Style 400 14 2 3 3" xfId="33985"/>
    <cellStyle name="Style 400 14 2 3 4" xfId="43843"/>
    <cellStyle name="Style 400 14 2 4" xfId="28848"/>
    <cellStyle name="Style 400 14 2 5" xfId="34458"/>
    <cellStyle name="Style 400 14 2 6" xfId="41530"/>
    <cellStyle name="Style 400 14 3" xfId="11598"/>
    <cellStyle name="Style 400 14 3 2" xfId="25461"/>
    <cellStyle name="Style 400 14 3 3" xfId="28851"/>
    <cellStyle name="Style 400 14 3 4" xfId="37787"/>
    <cellStyle name="Style 400 14 3 5" xfId="43311"/>
    <cellStyle name="Style 400 14 4" xfId="12953"/>
    <cellStyle name="Style 400 14 4 2" xfId="25462"/>
    <cellStyle name="Style 400 14 4 3" xfId="28852"/>
    <cellStyle name="Style 400 14 4 4" xfId="37101"/>
    <cellStyle name="Style 400 14 4 5" xfId="45402"/>
    <cellStyle name="Style 400 14 5" xfId="15785"/>
    <cellStyle name="Style 400 14 5 2" xfId="28853"/>
    <cellStyle name="Style 400 14 5 3" xfId="38769"/>
    <cellStyle name="Style 400 14 5 4" xfId="41128"/>
    <cellStyle name="Style 400 14 6" xfId="28847"/>
    <cellStyle name="Style 400 14 7" xfId="27382"/>
    <cellStyle name="Style 400 14 8" xfId="41797"/>
    <cellStyle name="Style 400 15" xfId="10253"/>
    <cellStyle name="Style 400 15 2" xfId="14490"/>
    <cellStyle name="Style 400 15 2 2" xfId="25463"/>
    <cellStyle name="Style 400 15 2 3" xfId="28855"/>
    <cellStyle name="Style 400 15 2 4" xfId="34398"/>
    <cellStyle name="Style 400 15 2 5" xfId="43874"/>
    <cellStyle name="Style 400 15 3" xfId="17227"/>
    <cellStyle name="Style 400 15 3 2" xfId="28856"/>
    <cellStyle name="Style 400 15 3 3" xfId="37155"/>
    <cellStyle name="Style 400 15 3 4" xfId="47628"/>
    <cellStyle name="Style 400 15 4" xfId="28854"/>
    <cellStyle name="Style 400 15 5" xfId="35852"/>
    <cellStyle name="Style 400 15 6" xfId="42865"/>
    <cellStyle name="Style 400 16" xfId="10397"/>
    <cellStyle name="Style 400 16 2" xfId="25464"/>
    <cellStyle name="Style 400 16 3" xfId="28857"/>
    <cellStyle name="Style 400 16 4" xfId="37367"/>
    <cellStyle name="Style 400 16 5" xfId="46235"/>
    <cellStyle name="Style 400 17" xfId="10412"/>
    <cellStyle name="Style 400 17 2" xfId="25465"/>
    <cellStyle name="Style 400 17 3" xfId="28858"/>
    <cellStyle name="Style 400 17 4" xfId="33706"/>
    <cellStyle name="Style 400 17 5" xfId="38949"/>
    <cellStyle name="Style 400 18" xfId="11837"/>
    <cellStyle name="Style 400 18 2" xfId="25466"/>
    <cellStyle name="Style 400 18 3" xfId="28859"/>
    <cellStyle name="Style 400 18 4" xfId="34865"/>
    <cellStyle name="Style 400 18 5" xfId="46785"/>
    <cellStyle name="Style 400 2" xfId="7003"/>
    <cellStyle name="Style 400 2 2" xfId="10219"/>
    <cellStyle name="Style 400 2 2 2" xfId="11776"/>
    <cellStyle name="Style 400 2 2 2 2" xfId="25468"/>
    <cellStyle name="Style 400 2 2 2 3" xfId="28862"/>
    <cellStyle name="Style 400 2 2 2 4" xfId="33925"/>
    <cellStyle name="Style 400 2 2 2 5" xfId="43692"/>
    <cellStyle name="Style 400 2 2 3" xfId="14456"/>
    <cellStyle name="Style 400 2 2 3 2" xfId="25469"/>
    <cellStyle name="Style 400 2 2 3 3" xfId="28863"/>
    <cellStyle name="Style 400 2 2 3 4" xfId="37290"/>
    <cellStyle name="Style 400 2 2 3 5" xfId="41178"/>
    <cellStyle name="Style 400 2 2 4" xfId="17193"/>
    <cellStyle name="Style 400 2 2 4 2" xfId="28864"/>
    <cellStyle name="Style 400 2 2 4 3" xfId="32233"/>
    <cellStyle name="Style 400 2 2 4 4" xfId="48482"/>
    <cellStyle name="Style 400 2 2 5" xfId="28861"/>
    <cellStyle name="Style 400 2 2 6" xfId="38748"/>
    <cellStyle name="Style 400 2 2 7" xfId="42910"/>
    <cellStyle name="Style 400 2 3" xfId="9344"/>
    <cellStyle name="Style 400 2 3 2" xfId="13599"/>
    <cellStyle name="Style 400 2 3 2 2" xfId="25472"/>
    <cellStyle name="Style 400 2 3 2 3" xfId="28866"/>
    <cellStyle name="Style 400 2 3 2 4" xfId="36731"/>
    <cellStyle name="Style 400 2 3 2 5" xfId="47574"/>
    <cellStyle name="Style 400 2 3 3" xfId="14666"/>
    <cellStyle name="Style 400 2 3 3 2" xfId="25473"/>
    <cellStyle name="Style 400 2 3 3 3" xfId="28867"/>
    <cellStyle name="Style 400 2 3 3 4" xfId="36323"/>
    <cellStyle name="Style 400 2 3 3 5" xfId="41937"/>
    <cellStyle name="Style 400 2 3 4" xfId="25471"/>
    <cellStyle name="Style 400 2 4" xfId="10919"/>
    <cellStyle name="Style 400 2 4 2" xfId="25474"/>
    <cellStyle name="Style 400 2 4 3" xfId="28868"/>
    <cellStyle name="Style 400 2 4 4" xfId="35677"/>
    <cellStyle name="Style 400 2 4 5" xfId="47228"/>
    <cellStyle name="Style 400 2 5" xfId="12274"/>
    <cellStyle name="Style 400 2 5 2" xfId="25475"/>
    <cellStyle name="Style 400 2 5 3" xfId="28869"/>
    <cellStyle name="Style 400 2 5 4" xfId="38674"/>
    <cellStyle name="Style 400 2 5 5" xfId="48485"/>
    <cellStyle name="Style 400 2 6" xfId="15106"/>
    <cellStyle name="Style 400 2 6 2" xfId="28870"/>
    <cellStyle name="Style 400 2 6 3" xfId="36917"/>
    <cellStyle name="Style 400 2 6 4" xfId="46561"/>
    <cellStyle name="Style 400 2 7" xfId="21634"/>
    <cellStyle name="Style 400 2 8" xfId="43070"/>
    <cellStyle name="Style 400 3" xfId="6931"/>
    <cellStyle name="Style 400 3 2" xfId="9272"/>
    <cellStyle name="Style 400 3 2 2" xfId="13527"/>
    <cellStyle name="Style 400 3 2 2 2" xfId="25478"/>
    <cellStyle name="Style 400 3 2 2 3" xfId="28873"/>
    <cellStyle name="Style 400 3 2 2 4" xfId="35490"/>
    <cellStyle name="Style 400 3 2 2 5" xfId="43978"/>
    <cellStyle name="Style 400 3 2 3" xfId="16277"/>
    <cellStyle name="Style 400 3 2 3 2" xfId="28874"/>
    <cellStyle name="Style 400 3 2 3 3" xfId="32057"/>
    <cellStyle name="Style 400 3 2 3 4" xfId="46603"/>
    <cellStyle name="Style 400 3 2 4" xfId="28872"/>
    <cellStyle name="Style 400 3 2 5" xfId="25356"/>
    <cellStyle name="Style 400 3 2 6" xfId="40234"/>
    <cellStyle name="Style 400 3 3" xfId="10847"/>
    <cellStyle name="Style 400 3 3 2" xfId="25480"/>
    <cellStyle name="Style 400 3 3 3" xfId="28875"/>
    <cellStyle name="Style 400 3 3 4" xfId="34435"/>
    <cellStyle name="Style 400 3 3 5" xfId="44765"/>
    <cellStyle name="Style 400 3 4" xfId="12202"/>
    <cellStyle name="Style 400 3 4 2" xfId="25481"/>
    <cellStyle name="Style 400 3 4 3" xfId="28876"/>
    <cellStyle name="Style 400 3 4 4" xfId="35220"/>
    <cellStyle name="Style 400 3 4 5" xfId="46545"/>
    <cellStyle name="Style 400 3 5" xfId="15034"/>
    <cellStyle name="Style 400 3 5 2" xfId="28877"/>
    <cellStyle name="Style 400 3 5 3" xfId="36752"/>
    <cellStyle name="Style 400 3 5 4" xfId="47823"/>
    <cellStyle name="Style 400 3 6" xfId="28871"/>
    <cellStyle name="Style 400 3 7" xfId="23676"/>
    <cellStyle name="Style 400 3 8" xfId="39542"/>
    <cellStyle name="Style 400 4" xfId="6835"/>
    <cellStyle name="Style 400 4 2" xfId="9176"/>
    <cellStyle name="Style 400 4 2 2" xfId="13431"/>
    <cellStyle name="Style 400 4 2 2 2" xfId="25483"/>
    <cellStyle name="Style 400 4 2 2 3" xfId="28880"/>
    <cellStyle name="Style 400 4 2 2 4" xfId="33581"/>
    <cellStyle name="Style 400 4 2 2 5" xfId="42025"/>
    <cellStyle name="Style 400 4 2 3" xfId="16191"/>
    <cellStyle name="Style 400 4 2 3 2" xfId="28881"/>
    <cellStyle name="Style 400 4 2 3 3" xfId="25320"/>
    <cellStyle name="Style 400 4 2 3 4" xfId="39669"/>
    <cellStyle name="Style 400 4 2 4" xfId="28879"/>
    <cellStyle name="Style 400 4 2 5" xfId="23600"/>
    <cellStyle name="Style 400 4 2 6" xfId="39067"/>
    <cellStyle name="Style 400 4 3" xfId="10751"/>
    <cellStyle name="Style 400 4 3 2" xfId="25485"/>
    <cellStyle name="Style 400 4 3 3" xfId="28882"/>
    <cellStyle name="Style 400 4 3 4" xfId="34135"/>
    <cellStyle name="Style 400 4 3 5" xfId="47383"/>
    <cellStyle name="Style 400 4 4" xfId="12106"/>
    <cellStyle name="Style 400 4 4 2" xfId="25486"/>
    <cellStyle name="Style 400 4 4 3" xfId="28883"/>
    <cellStyle name="Style 400 4 4 4" xfId="38551"/>
    <cellStyle name="Style 400 4 4 5" xfId="46320"/>
    <cellStyle name="Style 400 4 5" xfId="14938"/>
    <cellStyle name="Style 400 4 5 2" xfId="28884"/>
    <cellStyle name="Style 400 4 5 3" xfId="35394"/>
    <cellStyle name="Style 400 4 5 4" xfId="41840"/>
    <cellStyle name="Style 400 4 6" xfId="28878"/>
    <cellStyle name="Style 400 4 7" xfId="25636"/>
    <cellStyle name="Style 400 4 8" xfId="38972"/>
    <cellStyle name="Style 400 5" xfId="6962"/>
    <cellStyle name="Style 400 5 2" xfId="9303"/>
    <cellStyle name="Style 400 5 2 2" xfId="13558"/>
    <cellStyle name="Style 400 5 2 2 2" xfId="25489"/>
    <cellStyle name="Style 400 5 2 2 3" xfId="28887"/>
    <cellStyle name="Style 400 5 2 2 4" xfId="32797"/>
    <cellStyle name="Style 400 5 2 2 5" xfId="45179"/>
    <cellStyle name="Style 400 5 2 3" xfId="16305"/>
    <cellStyle name="Style 400 5 2 3 2" xfId="28888"/>
    <cellStyle name="Style 400 5 2 3 3" xfId="32072"/>
    <cellStyle name="Style 400 5 2 3 4" xfId="43469"/>
    <cellStyle name="Style 400 5 2 4" xfId="28886"/>
    <cellStyle name="Style 400 5 2 5" xfId="22282"/>
    <cellStyle name="Style 400 5 2 6" xfId="45093"/>
    <cellStyle name="Style 400 5 3" xfId="10878"/>
    <cellStyle name="Style 400 5 3 2" xfId="25491"/>
    <cellStyle name="Style 400 5 3 3" xfId="28889"/>
    <cellStyle name="Style 400 5 3 4" xfId="34753"/>
    <cellStyle name="Style 400 5 3 5" xfId="47594"/>
    <cellStyle name="Style 400 5 4" xfId="12233"/>
    <cellStyle name="Style 400 5 4 2" xfId="25492"/>
    <cellStyle name="Style 400 5 4 3" xfId="28890"/>
    <cellStyle name="Style 400 5 4 4" xfId="34244"/>
    <cellStyle name="Style 400 5 4 5" xfId="40807"/>
    <cellStyle name="Style 400 5 5" xfId="15065"/>
    <cellStyle name="Style 400 5 5 2" xfId="28891"/>
    <cellStyle name="Style 400 5 5 3" xfId="35739"/>
    <cellStyle name="Style 400 5 5 4" xfId="46787"/>
    <cellStyle name="Style 400 5 6" xfId="28885"/>
    <cellStyle name="Style 400 5 7" xfId="25416"/>
    <cellStyle name="Style 400 5 8" xfId="41060"/>
    <cellStyle name="Style 400 6" xfId="6987"/>
    <cellStyle name="Style 400 6 2" xfId="9328"/>
    <cellStyle name="Style 400 6 2 2" xfId="13583"/>
    <cellStyle name="Style 400 6 2 2 2" xfId="25495"/>
    <cellStyle name="Style 400 6 2 2 3" xfId="28894"/>
    <cellStyle name="Style 400 6 2 2 4" xfId="37229"/>
    <cellStyle name="Style 400 6 2 2 5" xfId="42487"/>
    <cellStyle name="Style 400 6 2 3" xfId="16327"/>
    <cellStyle name="Style 400 6 2 3 2" xfId="28895"/>
    <cellStyle name="Style 400 6 2 3 3" xfId="32088"/>
    <cellStyle name="Style 400 6 2 3 4" xfId="39773"/>
    <cellStyle name="Style 400 6 2 4" xfId="28893"/>
    <cellStyle name="Style 400 6 2 5" xfId="26268"/>
    <cellStyle name="Style 400 6 2 6" xfId="46168"/>
    <cellStyle name="Style 400 6 3" xfId="10903"/>
    <cellStyle name="Style 400 6 3 2" xfId="25497"/>
    <cellStyle name="Style 400 6 3 3" xfId="28896"/>
    <cellStyle name="Style 400 6 3 4" xfId="33238"/>
    <cellStyle name="Style 400 6 3 5" xfId="42317"/>
    <cellStyle name="Style 400 6 4" xfId="12258"/>
    <cellStyle name="Style 400 6 4 2" xfId="25498"/>
    <cellStyle name="Style 400 6 4 3" xfId="28897"/>
    <cellStyle name="Style 400 6 4 4" xfId="32730"/>
    <cellStyle name="Style 400 6 4 5" xfId="47255"/>
    <cellStyle name="Style 400 6 5" xfId="15090"/>
    <cellStyle name="Style 400 6 5 2" xfId="28898"/>
    <cellStyle name="Style 400 6 5 3" xfId="37415"/>
    <cellStyle name="Style 400 6 5 4" xfId="45508"/>
    <cellStyle name="Style 400 6 6" xfId="28892"/>
    <cellStyle name="Style 400 6 7" xfId="22750"/>
    <cellStyle name="Style 400 6 8" xfId="39034"/>
    <cellStyle name="Style 400 7" xfId="6921"/>
    <cellStyle name="Style 400 7 2" xfId="9262"/>
    <cellStyle name="Style 400 7 2 2" xfId="13517"/>
    <cellStyle name="Style 400 7 2 2 2" xfId="25500"/>
    <cellStyle name="Style 400 7 2 2 3" xfId="28901"/>
    <cellStyle name="Style 400 7 2 2 4" xfId="33021"/>
    <cellStyle name="Style 400 7 2 2 5" xfId="45625"/>
    <cellStyle name="Style 400 7 2 3" xfId="16267"/>
    <cellStyle name="Style 400 7 2 3 2" xfId="28902"/>
    <cellStyle name="Style 400 7 2 3 3" xfId="38822"/>
    <cellStyle name="Style 400 7 2 3 4" xfId="47592"/>
    <cellStyle name="Style 400 7 2 4" xfId="28900"/>
    <cellStyle name="Style 400 7 2 5" xfId="22120"/>
    <cellStyle name="Style 400 7 2 6" xfId="39400"/>
    <cellStyle name="Style 400 7 3" xfId="10837"/>
    <cellStyle name="Style 400 7 3 2" xfId="25502"/>
    <cellStyle name="Style 400 7 3 3" xfId="28903"/>
    <cellStyle name="Style 400 7 3 4" xfId="37324"/>
    <cellStyle name="Style 400 7 3 5" xfId="46307"/>
    <cellStyle name="Style 400 7 4" xfId="12192"/>
    <cellStyle name="Style 400 7 4 2" xfId="25503"/>
    <cellStyle name="Style 400 7 4 3" xfId="28904"/>
    <cellStyle name="Style 400 7 4 4" xfId="33909"/>
    <cellStyle name="Style 400 7 4 5" xfId="48056"/>
    <cellStyle name="Style 400 7 5" xfId="15024"/>
    <cellStyle name="Style 400 7 5 2" xfId="28905"/>
    <cellStyle name="Style 400 7 5 3" xfId="34854"/>
    <cellStyle name="Style 400 7 5 4" xfId="45377"/>
    <cellStyle name="Style 400 7 6" xfId="28899"/>
    <cellStyle name="Style 400 7 7" xfId="26719"/>
    <cellStyle name="Style 400 7 8" xfId="41115"/>
    <cellStyle name="Style 400 8" xfId="7122"/>
    <cellStyle name="Style 400 8 2" xfId="9463"/>
    <cellStyle name="Style 400 8 2 2" xfId="13718"/>
    <cellStyle name="Style 400 8 2 2 2" xfId="25507"/>
    <cellStyle name="Style 400 8 2 2 3" xfId="28908"/>
    <cellStyle name="Style 400 8 2 2 4" xfId="36023"/>
    <cellStyle name="Style 400 8 2 2 5" xfId="42775"/>
    <cellStyle name="Style 400 8 2 3" xfId="16455"/>
    <cellStyle name="Style 400 8 2 3 2" xfId="28909"/>
    <cellStyle name="Style 400 8 2 3 3" xfId="31919"/>
    <cellStyle name="Style 400 8 2 3 4" xfId="39162"/>
    <cellStyle name="Style 400 8 2 4" xfId="28907"/>
    <cellStyle name="Style 400 8 2 5" xfId="26315"/>
    <cellStyle name="Style 400 8 2 6" xfId="45203"/>
    <cellStyle name="Style 400 8 3" xfId="11038"/>
    <cellStyle name="Style 400 8 3 2" xfId="25509"/>
    <cellStyle name="Style 400 8 3 3" xfId="28910"/>
    <cellStyle name="Style 400 8 3 4" xfId="35941"/>
    <cellStyle name="Style 400 8 3 5" xfId="48148"/>
    <cellStyle name="Style 400 8 4" xfId="12393"/>
    <cellStyle name="Style 400 8 4 2" xfId="25510"/>
    <cellStyle name="Style 400 8 4 3" xfId="28911"/>
    <cellStyle name="Style 400 8 4 4" xfId="34897"/>
    <cellStyle name="Style 400 8 4 5" xfId="45790"/>
    <cellStyle name="Style 400 8 5" xfId="15225"/>
    <cellStyle name="Style 400 8 5 2" xfId="28912"/>
    <cellStyle name="Style 400 8 5 3" xfId="34670"/>
    <cellStyle name="Style 400 8 5 4" xfId="41758"/>
    <cellStyle name="Style 400 8 6" xfId="28906"/>
    <cellStyle name="Style 400 8 7" xfId="23728"/>
    <cellStyle name="Style 400 8 8" xfId="39070"/>
    <cellStyle name="Style 400 9" xfId="8373"/>
    <cellStyle name="Style 400 9 2" xfId="9811"/>
    <cellStyle name="Style 400 9 2 2" xfId="14048"/>
    <cellStyle name="Style 400 9 2 2 2" xfId="25513"/>
    <cellStyle name="Style 400 9 2 2 3" xfId="28915"/>
    <cellStyle name="Style 400 9 2 2 4" xfId="35001"/>
    <cellStyle name="Style 400 9 2 2 5" xfId="48053"/>
    <cellStyle name="Style 400 9 2 3" xfId="16785"/>
    <cellStyle name="Style 400 9 2 3 2" xfId="28916"/>
    <cellStyle name="Style 400 9 2 3 3" xfId="26706"/>
    <cellStyle name="Style 400 9 2 3 4" xfId="40359"/>
    <cellStyle name="Style 400 9 2 4" xfId="28914"/>
    <cellStyle name="Style 400 9 2 5" xfId="34416"/>
    <cellStyle name="Style 400 9 2 6" xfId="44465"/>
    <cellStyle name="Style 400 9 3" xfId="11368"/>
    <cellStyle name="Style 400 9 3 2" xfId="25515"/>
    <cellStyle name="Style 400 9 3 3" xfId="28917"/>
    <cellStyle name="Style 400 9 3 4" xfId="33656"/>
    <cellStyle name="Style 400 9 3 5" xfId="46617"/>
    <cellStyle name="Style 400 9 4" xfId="12723"/>
    <cellStyle name="Style 400 9 4 2" xfId="25516"/>
    <cellStyle name="Style 400 9 4 3" xfId="28918"/>
    <cellStyle name="Style 400 9 4 4" xfId="35452"/>
    <cellStyle name="Style 400 9 4 5" xfId="42354"/>
    <cellStyle name="Style 400 9 5" xfId="15555"/>
    <cellStyle name="Style 400 9 5 2" xfId="28919"/>
    <cellStyle name="Style 400 9 5 3" xfId="32591"/>
    <cellStyle name="Style 400 9 5 4" xfId="41353"/>
    <cellStyle name="Style 400 9 6" xfId="28913"/>
    <cellStyle name="Style 400 9 7" xfId="27136"/>
    <cellStyle name="Style 400 9 8" xfId="41762"/>
    <cellStyle name="Style 401" xfId="126"/>
    <cellStyle name="Style 401 10" xfId="8336"/>
    <cellStyle name="Style 401 10 2" xfId="9774"/>
    <cellStyle name="Style 401 10 2 2" xfId="14011"/>
    <cellStyle name="Style 401 10 2 2 2" xfId="25518"/>
    <cellStyle name="Style 401 10 2 2 3" xfId="28923"/>
    <cellStyle name="Style 401 10 2 2 4" xfId="34548"/>
    <cellStyle name="Style 401 10 2 2 5" xfId="42074"/>
    <cellStyle name="Style 401 10 2 3" xfId="16748"/>
    <cellStyle name="Style 401 10 2 3 2" xfId="28924"/>
    <cellStyle name="Style 401 10 2 3 3" xfId="26452"/>
    <cellStyle name="Style 401 10 2 3 4" xfId="39963"/>
    <cellStyle name="Style 401 10 2 4" xfId="28922"/>
    <cellStyle name="Style 401 10 2 5" xfId="27691"/>
    <cellStyle name="Style 401 10 2 6" xfId="41440"/>
    <cellStyle name="Style 401 10 3" xfId="11331"/>
    <cellStyle name="Style 401 10 3 2" xfId="25520"/>
    <cellStyle name="Style 401 10 3 3" xfId="28925"/>
    <cellStyle name="Style 401 10 3 4" xfId="35349"/>
    <cellStyle name="Style 401 10 3 5" xfId="48031"/>
    <cellStyle name="Style 401 10 4" xfId="12686"/>
    <cellStyle name="Style 401 10 4 2" xfId="25521"/>
    <cellStyle name="Style 401 10 4 3" xfId="28926"/>
    <cellStyle name="Style 401 10 4 4" xfId="37477"/>
    <cellStyle name="Style 401 10 4 5" xfId="46211"/>
    <cellStyle name="Style 401 10 5" xfId="15518"/>
    <cellStyle name="Style 401 10 5 2" xfId="28927"/>
    <cellStyle name="Style 401 10 5 3" xfId="38050"/>
    <cellStyle name="Style 401 10 5 4" xfId="48136"/>
    <cellStyle name="Style 401 10 6" xfId="28921"/>
    <cellStyle name="Style 401 10 7" xfId="24308"/>
    <cellStyle name="Style 401 10 8" xfId="41032"/>
    <cellStyle name="Style 401 11" xfId="8267"/>
    <cellStyle name="Style 401 11 2" xfId="9705"/>
    <cellStyle name="Style 401 11 2 2" xfId="13942"/>
    <cellStyle name="Style 401 11 2 2 2" xfId="25525"/>
    <cellStyle name="Style 401 11 2 2 3" xfId="28930"/>
    <cellStyle name="Style 401 11 2 2 4" xfId="33275"/>
    <cellStyle name="Style 401 11 2 2 5" xfId="42843"/>
    <cellStyle name="Style 401 11 2 3" xfId="16679"/>
    <cellStyle name="Style 401 11 2 3 2" xfId="28931"/>
    <cellStyle name="Style 401 11 2 3 3" xfId="26036"/>
    <cellStyle name="Style 401 11 2 3 4" xfId="39263"/>
    <cellStyle name="Style 401 11 2 4" xfId="28929"/>
    <cellStyle name="Style 401 11 2 5" xfId="35311"/>
    <cellStyle name="Style 401 11 2 6" xfId="42090"/>
    <cellStyle name="Style 401 11 3" xfId="11262"/>
    <cellStyle name="Style 401 11 3 2" xfId="25526"/>
    <cellStyle name="Style 401 11 3 3" xfId="28932"/>
    <cellStyle name="Style 401 11 3 4" xfId="34665"/>
    <cellStyle name="Style 401 11 3 5" xfId="47439"/>
    <cellStyle name="Style 401 11 4" xfId="12617"/>
    <cellStyle name="Style 401 11 4 2" xfId="25527"/>
    <cellStyle name="Style 401 11 4 3" xfId="28933"/>
    <cellStyle name="Style 401 11 4 4" xfId="35477"/>
    <cellStyle name="Style 401 11 4 5" xfId="45003"/>
    <cellStyle name="Style 401 11 5" xfId="15449"/>
    <cellStyle name="Style 401 11 5 2" xfId="28934"/>
    <cellStyle name="Style 401 11 5 3" xfId="33948"/>
    <cellStyle name="Style 401 11 5 4" xfId="47348"/>
    <cellStyle name="Style 401 11 6" xfId="28928"/>
    <cellStyle name="Style 401 11 7" xfId="22166"/>
    <cellStyle name="Style 401 11 8" xfId="39733"/>
    <cellStyle name="Style 401 12" xfId="8469"/>
    <cellStyle name="Style 401 12 2" xfId="9905"/>
    <cellStyle name="Style 401 12 2 2" xfId="14142"/>
    <cellStyle name="Style 401 12 2 2 2" xfId="25528"/>
    <cellStyle name="Style 401 12 2 2 3" xfId="28937"/>
    <cellStyle name="Style 401 12 2 2 4" xfId="34677"/>
    <cellStyle name="Style 401 12 2 2 5" xfId="42171"/>
    <cellStyle name="Style 401 12 2 3" xfId="16879"/>
    <cellStyle name="Style 401 12 2 3 2" xfId="28938"/>
    <cellStyle name="Style 401 12 2 3 3" xfId="32264"/>
    <cellStyle name="Style 401 12 2 3 4" xfId="41057"/>
    <cellStyle name="Style 401 12 2 4" xfId="28936"/>
    <cellStyle name="Style 401 12 2 5" xfId="34757"/>
    <cellStyle name="Style 401 12 2 6" xfId="40675"/>
    <cellStyle name="Style 401 12 3" xfId="11462"/>
    <cellStyle name="Style 401 12 3 2" xfId="25529"/>
    <cellStyle name="Style 401 12 3 3" xfId="28939"/>
    <cellStyle name="Style 401 12 3 4" xfId="35427"/>
    <cellStyle name="Style 401 12 3 5" xfId="46521"/>
    <cellStyle name="Style 401 12 4" xfId="12817"/>
    <cellStyle name="Style 401 12 4 2" xfId="25530"/>
    <cellStyle name="Style 401 12 4 3" xfId="28940"/>
    <cellStyle name="Style 401 12 4 4" xfId="38583"/>
    <cellStyle name="Style 401 12 4 5" xfId="44272"/>
    <cellStyle name="Style 401 12 5" xfId="15649"/>
    <cellStyle name="Style 401 12 5 2" xfId="28941"/>
    <cellStyle name="Style 401 12 5 3" xfId="27988"/>
    <cellStyle name="Style 401 12 5 4" xfId="47151"/>
    <cellStyle name="Style 401 12 6" xfId="28935"/>
    <cellStyle name="Style 401 12 7" xfId="32427"/>
    <cellStyle name="Style 401 12 8" xfId="42635"/>
    <cellStyle name="Style 401 13" xfId="8661"/>
    <cellStyle name="Style 401 13 2" xfId="10097"/>
    <cellStyle name="Style 401 13 2 2" xfId="14334"/>
    <cellStyle name="Style 401 13 2 2 2" xfId="25531"/>
    <cellStyle name="Style 401 13 2 2 3" xfId="28944"/>
    <cellStyle name="Style 401 13 2 2 4" xfId="37973"/>
    <cellStyle name="Style 401 13 2 2 5" xfId="42742"/>
    <cellStyle name="Style 401 13 2 3" xfId="17071"/>
    <cellStyle name="Style 401 13 2 3 2" xfId="28945"/>
    <cellStyle name="Style 401 13 2 3 3" xfId="32158"/>
    <cellStyle name="Style 401 13 2 3 4" xfId="48314"/>
    <cellStyle name="Style 401 13 2 4" xfId="28943"/>
    <cellStyle name="Style 401 13 2 5" xfId="34857"/>
    <cellStyle name="Style 401 13 2 6" xfId="44323"/>
    <cellStyle name="Style 401 13 3" xfId="11654"/>
    <cellStyle name="Style 401 13 3 2" xfId="25532"/>
    <cellStyle name="Style 401 13 3 3" xfId="28946"/>
    <cellStyle name="Style 401 13 3 4" xfId="35119"/>
    <cellStyle name="Style 401 13 3 5" xfId="40822"/>
    <cellStyle name="Style 401 13 4" xfId="13009"/>
    <cellStyle name="Style 401 13 4 2" xfId="25533"/>
    <cellStyle name="Style 401 13 4 3" xfId="28947"/>
    <cellStyle name="Style 401 13 4 4" xfId="38042"/>
    <cellStyle name="Style 401 13 4 5" xfId="45856"/>
    <cellStyle name="Style 401 13 5" xfId="15841"/>
    <cellStyle name="Style 401 13 5 2" xfId="28948"/>
    <cellStyle name="Style 401 13 5 3" xfId="31961"/>
    <cellStyle name="Style 401 13 5 4" xfId="42823"/>
    <cellStyle name="Style 401 13 6" xfId="28942"/>
    <cellStyle name="Style 401 13 7" xfId="27073"/>
    <cellStyle name="Style 401 13 8" xfId="47415"/>
    <cellStyle name="Style 401 14" xfId="8477"/>
    <cellStyle name="Style 401 14 2" xfId="9913"/>
    <cellStyle name="Style 401 14 2 2" xfId="14150"/>
    <cellStyle name="Style 401 14 2 2 2" xfId="25534"/>
    <cellStyle name="Style 401 14 2 2 3" xfId="28951"/>
    <cellStyle name="Style 401 14 2 2 4" xfId="38381"/>
    <cellStyle name="Style 401 14 2 2 5" xfId="47787"/>
    <cellStyle name="Style 401 14 2 3" xfId="16887"/>
    <cellStyle name="Style 401 14 2 3 2" xfId="28952"/>
    <cellStyle name="Style 401 14 2 3 3" xfId="21838"/>
    <cellStyle name="Style 401 14 2 3 4" xfId="46523"/>
    <cellStyle name="Style 401 14 2 4" xfId="28950"/>
    <cellStyle name="Style 401 14 2 5" xfId="35076"/>
    <cellStyle name="Style 401 14 2 6" xfId="43993"/>
    <cellStyle name="Style 401 14 3" xfId="11470"/>
    <cellStyle name="Style 401 14 3 2" xfId="25535"/>
    <cellStyle name="Style 401 14 3 3" xfId="28953"/>
    <cellStyle name="Style 401 14 3 4" xfId="32802"/>
    <cellStyle name="Style 401 14 3 5" xfId="40809"/>
    <cellStyle name="Style 401 14 4" xfId="12825"/>
    <cellStyle name="Style 401 14 4 2" xfId="25536"/>
    <cellStyle name="Style 401 14 4 3" xfId="28954"/>
    <cellStyle name="Style 401 14 4 4" xfId="34221"/>
    <cellStyle name="Style 401 14 4 5" xfId="44238"/>
    <cellStyle name="Style 401 14 5" xfId="15657"/>
    <cellStyle name="Style 401 14 5 2" xfId="28955"/>
    <cellStyle name="Style 401 14 5 3" xfId="28001"/>
    <cellStyle name="Style 401 14 5 4" xfId="39543"/>
    <cellStyle name="Style 401 14 6" xfId="28949"/>
    <cellStyle name="Style 401 14 7" xfId="36618"/>
    <cellStyle name="Style 401 14 8" xfId="43203"/>
    <cellStyle name="Style 401 15" xfId="10268"/>
    <cellStyle name="Style 401 15 2" xfId="14505"/>
    <cellStyle name="Style 401 15 2 2" xfId="25537"/>
    <cellStyle name="Style 401 15 2 3" xfId="28957"/>
    <cellStyle name="Style 401 15 2 4" xfId="37451"/>
    <cellStyle name="Style 401 15 2 5" xfId="48051"/>
    <cellStyle name="Style 401 15 3" xfId="17242"/>
    <cellStyle name="Style 401 15 3 2" xfId="28958"/>
    <cellStyle name="Style 401 15 3 3" xfId="38211"/>
    <cellStyle name="Style 401 15 3 4" xfId="43627"/>
    <cellStyle name="Style 401 15 4" xfId="28956"/>
    <cellStyle name="Style 401 15 5" xfId="35369"/>
    <cellStyle name="Style 401 15 6" xfId="48162"/>
    <cellStyle name="Style 401 16" xfId="10395"/>
    <cellStyle name="Style 401 16 2" xfId="25538"/>
    <cellStyle name="Style 401 16 3" xfId="28959"/>
    <cellStyle name="Style 401 16 4" xfId="32596"/>
    <cellStyle name="Style 401 16 5" xfId="44833"/>
    <cellStyle name="Style 401 17" xfId="10441"/>
    <cellStyle name="Style 401 17 2" xfId="25539"/>
    <cellStyle name="Style 401 17 3" xfId="28960"/>
    <cellStyle name="Style 401 17 4" xfId="38014"/>
    <cellStyle name="Style 401 17 5" xfId="47774"/>
    <cellStyle name="Style 401 18" xfId="11835"/>
    <cellStyle name="Style 401 18 2" xfId="25540"/>
    <cellStyle name="Style 401 18 3" xfId="28961"/>
    <cellStyle name="Style 401 18 4" xfId="33804"/>
    <cellStyle name="Style 401 18 5" xfId="41272"/>
    <cellStyle name="Style 401 2" xfId="6715"/>
    <cellStyle name="Style 401 2 2" xfId="10186"/>
    <cellStyle name="Style 401 2 2 2" xfId="11743"/>
    <cellStyle name="Style 401 2 2 2 2" xfId="25541"/>
    <cellStyle name="Style 401 2 2 2 3" xfId="28964"/>
    <cellStyle name="Style 401 2 2 2 4" xfId="37732"/>
    <cellStyle name="Style 401 2 2 2 5" xfId="41324"/>
    <cellStyle name="Style 401 2 2 3" xfId="14423"/>
    <cellStyle name="Style 401 2 2 3 2" xfId="25542"/>
    <cellStyle name="Style 401 2 2 3 3" xfId="28965"/>
    <cellStyle name="Style 401 2 2 3 4" xfId="33494"/>
    <cellStyle name="Style 401 2 2 3 5" xfId="44737"/>
    <cellStyle name="Style 401 2 2 4" xfId="17160"/>
    <cellStyle name="Style 401 2 2 4 2" xfId="28966"/>
    <cellStyle name="Style 401 2 2 4 3" xfId="32172"/>
    <cellStyle name="Style 401 2 2 4 4" xfId="42013"/>
    <cellStyle name="Style 401 2 2 5" xfId="28963"/>
    <cellStyle name="Style 401 2 2 6" xfId="35877"/>
    <cellStyle name="Style 401 2 2 7" xfId="43354"/>
    <cellStyle name="Style 401 2 3" xfId="9056"/>
    <cellStyle name="Style 401 2 3 2" xfId="13311"/>
    <cellStyle name="Style 401 2 3 2 2" xfId="25544"/>
    <cellStyle name="Style 401 2 3 2 3" xfId="28968"/>
    <cellStyle name="Style 401 2 3 2 4" xfId="38588"/>
    <cellStyle name="Style 401 2 3 2 5" xfId="47559"/>
    <cellStyle name="Style 401 2 3 3" xfId="14633"/>
    <cellStyle name="Style 401 2 3 3 2" xfId="25545"/>
    <cellStyle name="Style 401 2 3 3 3" xfId="28969"/>
    <cellStyle name="Style 401 2 3 3 4" xfId="34424"/>
    <cellStyle name="Style 401 2 3 3 5" xfId="45715"/>
    <cellStyle name="Style 401 2 3 4" xfId="25543"/>
    <cellStyle name="Style 401 2 4" xfId="10631"/>
    <cellStyle name="Style 401 2 4 2" xfId="25546"/>
    <cellStyle name="Style 401 2 4 3" xfId="28970"/>
    <cellStyle name="Style 401 2 4 4" xfId="27855"/>
    <cellStyle name="Style 401 2 4 5" xfId="40606"/>
    <cellStyle name="Style 401 2 5" xfId="11986"/>
    <cellStyle name="Style 401 2 5 2" xfId="25547"/>
    <cellStyle name="Style 401 2 5 3" xfId="28971"/>
    <cellStyle name="Style 401 2 5 4" xfId="37417"/>
    <cellStyle name="Style 401 2 5 5" xfId="43348"/>
    <cellStyle name="Style 401 2 6" xfId="14818"/>
    <cellStyle name="Style 401 2 6 2" xfId="28972"/>
    <cellStyle name="Style 401 2 6 3" xfId="35411"/>
    <cellStyle name="Style 401 2 6 4" xfId="43082"/>
    <cellStyle name="Style 401 2 7" xfId="23570"/>
    <cellStyle name="Style 401 2 8" xfId="39605"/>
    <cellStyle name="Style 401 3" xfId="6784"/>
    <cellStyle name="Style 401 3 2" xfId="9125"/>
    <cellStyle name="Style 401 3 2 2" xfId="13380"/>
    <cellStyle name="Style 401 3 2 2 2" xfId="25548"/>
    <cellStyle name="Style 401 3 2 2 3" xfId="28975"/>
    <cellStyle name="Style 401 3 2 2 4" xfId="35783"/>
    <cellStyle name="Style 401 3 2 2 5" xfId="41204"/>
    <cellStyle name="Style 401 3 2 3" xfId="16149"/>
    <cellStyle name="Style 401 3 2 3 2" xfId="28976"/>
    <cellStyle name="Style 401 3 2 3 3" xfId="28962"/>
    <cellStyle name="Style 401 3 2 3 4" xfId="39910"/>
    <cellStyle name="Style 401 3 2 4" xfId="28974"/>
    <cellStyle name="Style 401 3 2 5" xfId="22542"/>
    <cellStyle name="Style 401 3 2 6" xfId="47856"/>
    <cellStyle name="Style 401 3 3" xfId="10700"/>
    <cellStyle name="Style 401 3 3 2" xfId="25549"/>
    <cellStyle name="Style 401 3 3 3" xfId="28977"/>
    <cellStyle name="Style 401 3 3 4" xfId="34924"/>
    <cellStyle name="Style 401 3 3 5" xfId="42645"/>
    <cellStyle name="Style 401 3 4" xfId="12055"/>
    <cellStyle name="Style 401 3 4 2" xfId="25550"/>
    <cellStyle name="Style 401 3 4 3" xfId="28978"/>
    <cellStyle name="Style 401 3 4 4" xfId="32824"/>
    <cellStyle name="Style 401 3 4 5" xfId="47099"/>
    <cellStyle name="Style 401 3 5" xfId="14887"/>
    <cellStyle name="Style 401 3 5 2" xfId="28979"/>
    <cellStyle name="Style 401 3 5 3" xfId="32880"/>
    <cellStyle name="Style 401 3 5 4" xfId="44706"/>
    <cellStyle name="Style 401 3 6" xfId="28973"/>
    <cellStyle name="Style 401 3 7" xfId="21924"/>
    <cellStyle name="Style 401 3 8" xfId="39076"/>
    <cellStyle name="Style 401 4" xfId="6620"/>
    <cellStyle name="Style 401 4 2" xfId="8961"/>
    <cellStyle name="Style 401 4 2 2" xfId="13216"/>
    <cellStyle name="Style 401 4 2 2 2" xfId="25551"/>
    <cellStyle name="Style 401 4 2 2 3" xfId="28982"/>
    <cellStyle name="Style 401 4 2 2 4" xfId="38410"/>
    <cellStyle name="Style 401 4 2 2 5" xfId="48124"/>
    <cellStyle name="Style 401 4 2 3" xfId="16003"/>
    <cellStyle name="Style 401 4 2 3 2" xfId="28983"/>
    <cellStyle name="Style 401 4 2 3 3" xfId="24210"/>
    <cellStyle name="Style 401 4 2 3 4" xfId="40280"/>
    <cellStyle name="Style 401 4 2 4" xfId="28981"/>
    <cellStyle name="Style 401 4 2 5" xfId="22272"/>
    <cellStyle name="Style 401 4 2 6" xfId="39382"/>
    <cellStyle name="Style 401 4 3" xfId="10536"/>
    <cellStyle name="Style 401 4 3 2" xfId="25552"/>
    <cellStyle name="Style 401 4 3 3" xfId="28984"/>
    <cellStyle name="Style 401 4 3 4" xfId="37166"/>
    <cellStyle name="Style 401 4 3 5" xfId="41483"/>
    <cellStyle name="Style 401 4 4" xfId="11891"/>
    <cellStyle name="Style 401 4 4 2" xfId="25553"/>
    <cellStyle name="Style 401 4 4 3" xfId="28985"/>
    <cellStyle name="Style 401 4 4 4" xfId="37568"/>
    <cellStyle name="Style 401 4 4 5" xfId="46118"/>
    <cellStyle name="Style 401 4 5" xfId="14723"/>
    <cellStyle name="Style 401 4 5 2" xfId="28986"/>
    <cellStyle name="Style 401 4 5 3" xfId="34731"/>
    <cellStyle name="Style 401 4 5 4" xfId="44084"/>
    <cellStyle name="Style 401 4 6" xfId="28980"/>
    <cellStyle name="Style 401 4 7" xfId="23887"/>
    <cellStyle name="Style 401 4 8" xfId="39992"/>
    <cellStyle name="Style 401 5" xfId="6596"/>
    <cellStyle name="Style 401 5 2" xfId="8937"/>
    <cellStyle name="Style 401 5 2 2" xfId="13192"/>
    <cellStyle name="Style 401 5 2 2 2" xfId="25554"/>
    <cellStyle name="Style 401 5 2 2 3" xfId="28989"/>
    <cellStyle name="Style 401 5 2 2 4" xfId="38344"/>
    <cellStyle name="Style 401 5 2 2 5" xfId="45852"/>
    <cellStyle name="Style 401 5 2 3" xfId="15983"/>
    <cellStyle name="Style 401 5 2 3 2" xfId="28990"/>
    <cellStyle name="Style 401 5 2 3 3" xfId="21600"/>
    <cellStyle name="Style 401 5 2 3 4" xfId="40278"/>
    <cellStyle name="Style 401 5 2 4" xfId="28988"/>
    <cellStyle name="Style 401 5 2 5" xfId="23650"/>
    <cellStyle name="Style 401 5 2 6" xfId="40311"/>
    <cellStyle name="Style 401 5 3" xfId="10512"/>
    <cellStyle name="Style 401 5 3 2" xfId="25555"/>
    <cellStyle name="Style 401 5 3 3" xfId="28991"/>
    <cellStyle name="Style 401 5 3 4" xfId="27716"/>
    <cellStyle name="Style 401 5 3 5" xfId="48081"/>
    <cellStyle name="Style 401 5 4" xfId="11867"/>
    <cellStyle name="Style 401 5 4 2" xfId="25556"/>
    <cellStyle name="Style 401 5 4 3" xfId="28992"/>
    <cellStyle name="Style 401 5 4 4" xfId="36038"/>
    <cellStyle name="Style 401 5 4 5" xfId="44466"/>
    <cellStyle name="Style 401 5 5" xfId="14699"/>
    <cellStyle name="Style 401 5 5 2" xfId="28993"/>
    <cellStyle name="Style 401 5 5 3" xfId="34606"/>
    <cellStyle name="Style 401 5 5 4" xfId="48232"/>
    <cellStyle name="Style 401 5 6" xfId="28987"/>
    <cellStyle name="Style 401 5 7" xfId="26423"/>
    <cellStyle name="Style 401 5 8" xfId="41088"/>
    <cellStyle name="Style 401 6" xfId="6843"/>
    <cellStyle name="Style 401 6 2" xfId="9184"/>
    <cellStyle name="Style 401 6 2 2" xfId="13439"/>
    <cellStyle name="Style 401 6 2 2 2" xfId="25557"/>
    <cellStyle name="Style 401 6 2 2 3" xfId="28996"/>
    <cellStyle name="Style 401 6 2 2 4" xfId="35702"/>
    <cellStyle name="Style 401 6 2 2 5" xfId="42984"/>
    <cellStyle name="Style 401 6 2 3" xfId="16195"/>
    <cellStyle name="Style 401 6 2 3 2" xfId="28997"/>
    <cellStyle name="Style 401 6 2 3 3" xfId="26989"/>
    <cellStyle name="Style 401 6 2 3 4" xfId="39174"/>
    <cellStyle name="Style 401 6 2 4" xfId="28995"/>
    <cellStyle name="Style 401 6 2 5" xfId="21774"/>
    <cellStyle name="Style 401 6 2 6" xfId="40921"/>
    <cellStyle name="Style 401 6 3" xfId="10759"/>
    <cellStyle name="Style 401 6 3 2" xfId="25558"/>
    <cellStyle name="Style 401 6 3 3" xfId="28998"/>
    <cellStyle name="Style 401 6 3 4" xfId="37085"/>
    <cellStyle name="Style 401 6 3 5" xfId="41366"/>
    <cellStyle name="Style 401 6 4" xfId="12114"/>
    <cellStyle name="Style 401 6 4 2" xfId="25559"/>
    <cellStyle name="Style 401 6 4 3" xfId="28999"/>
    <cellStyle name="Style 401 6 4 4" xfId="34422"/>
    <cellStyle name="Style 401 6 4 5" xfId="41181"/>
    <cellStyle name="Style 401 6 5" xfId="14946"/>
    <cellStyle name="Style 401 6 5 2" xfId="29000"/>
    <cellStyle name="Style 401 6 5 3" xfId="32769"/>
    <cellStyle name="Style 401 6 5 4" xfId="42996"/>
    <cellStyle name="Style 401 6 6" xfId="28994"/>
    <cellStyle name="Style 401 6 7" xfId="32340"/>
    <cellStyle name="Style 401 6 8" xfId="44292"/>
    <cellStyle name="Style 401 7" xfId="7048"/>
    <cellStyle name="Style 401 7 2" xfId="9389"/>
    <cellStyle name="Style 401 7 2 2" xfId="13644"/>
    <cellStyle name="Style 401 7 2 2 2" xfId="25560"/>
    <cellStyle name="Style 401 7 2 2 3" xfId="29003"/>
    <cellStyle name="Style 401 7 2 2 4" xfId="35258"/>
    <cellStyle name="Style 401 7 2 2 5" xfId="41493"/>
    <cellStyle name="Style 401 7 2 3" xfId="16381"/>
    <cellStyle name="Style 401 7 2 3 2" xfId="29004"/>
    <cellStyle name="Style 401 7 2 3 3" xfId="22675"/>
    <cellStyle name="Style 401 7 2 3 4" xfId="47697"/>
    <cellStyle name="Style 401 7 2 4" xfId="29002"/>
    <cellStyle name="Style 401 7 2 5" xfId="34000"/>
    <cellStyle name="Style 401 7 2 6" xfId="42846"/>
    <cellStyle name="Style 401 7 3" xfId="10964"/>
    <cellStyle name="Style 401 7 3 2" xfId="25561"/>
    <cellStyle name="Style 401 7 3 3" xfId="29005"/>
    <cellStyle name="Style 401 7 3 4" xfId="37977"/>
    <cellStyle name="Style 401 7 3 5" xfId="41973"/>
    <cellStyle name="Style 401 7 4" xfId="12319"/>
    <cellStyle name="Style 401 7 4 2" xfId="25562"/>
    <cellStyle name="Style 401 7 4 3" xfId="29006"/>
    <cellStyle name="Style 401 7 4 4" xfId="35326"/>
    <cellStyle name="Style 401 7 4 5" xfId="45596"/>
    <cellStyle name="Style 401 7 5" xfId="15151"/>
    <cellStyle name="Style 401 7 5 2" xfId="29007"/>
    <cellStyle name="Style 401 7 5 3" xfId="35447"/>
    <cellStyle name="Style 401 7 5 4" xfId="48054"/>
    <cellStyle name="Style 401 7 6" xfId="29001"/>
    <cellStyle name="Style 401 7 7" xfId="23147"/>
    <cellStyle name="Style 401 7 8" xfId="39923"/>
    <cellStyle name="Style 401 8" xfId="7120"/>
    <cellStyle name="Style 401 8 2" xfId="9461"/>
    <cellStyle name="Style 401 8 2 2" xfId="13716"/>
    <cellStyle name="Style 401 8 2 2 2" xfId="25563"/>
    <cellStyle name="Style 401 8 2 2 3" xfId="29010"/>
    <cellStyle name="Style 401 8 2 2 4" xfId="34442"/>
    <cellStyle name="Style 401 8 2 2 5" xfId="44790"/>
    <cellStyle name="Style 401 8 2 3" xfId="16453"/>
    <cellStyle name="Style 401 8 2 3 2" xfId="29011"/>
    <cellStyle name="Style 401 8 2 3 3" xfId="22306"/>
    <cellStyle name="Style 401 8 2 3 4" xfId="38989"/>
    <cellStyle name="Style 401 8 2 4" xfId="29009"/>
    <cellStyle name="Style 401 8 2 5" xfId="27530"/>
    <cellStyle name="Style 401 8 2 6" xfId="40871"/>
    <cellStyle name="Style 401 8 3" xfId="11036"/>
    <cellStyle name="Style 401 8 3 2" xfId="25564"/>
    <cellStyle name="Style 401 8 3 3" xfId="29012"/>
    <cellStyle name="Style 401 8 3 4" xfId="34360"/>
    <cellStyle name="Style 401 8 3 5" xfId="45810"/>
    <cellStyle name="Style 401 8 4" xfId="12391"/>
    <cellStyle name="Style 401 8 4 2" xfId="25565"/>
    <cellStyle name="Style 401 8 4 3" xfId="29013"/>
    <cellStyle name="Style 401 8 4 4" xfId="33836"/>
    <cellStyle name="Style 401 8 4 5" xfId="48290"/>
    <cellStyle name="Style 401 8 5" xfId="15223"/>
    <cellStyle name="Style 401 8 5 2" xfId="29014"/>
    <cellStyle name="Style 401 8 5 3" xfId="33609"/>
    <cellStyle name="Style 401 8 5 4" xfId="41193"/>
    <cellStyle name="Style 401 8 6" xfId="29008"/>
    <cellStyle name="Style 401 8 7" xfId="21819"/>
    <cellStyle name="Style 401 8 8" xfId="40154"/>
    <cellStyle name="Style 401 9" xfId="8239"/>
    <cellStyle name="Style 401 9 2" xfId="9677"/>
    <cellStyle name="Style 401 9 2 2" xfId="13914"/>
    <cellStyle name="Style 401 9 2 2 2" xfId="25566"/>
    <cellStyle name="Style 401 9 2 2 3" xfId="29017"/>
    <cellStyle name="Style 401 9 2 2 4" xfId="35299"/>
    <cellStyle name="Style 401 9 2 2 5" xfId="47703"/>
    <cellStyle name="Style 401 9 2 3" xfId="16651"/>
    <cellStyle name="Style 401 9 2 3 2" xfId="29018"/>
    <cellStyle name="Style 401 9 2 3 3" xfId="24990"/>
    <cellStyle name="Style 401 9 2 3 4" xfId="40180"/>
    <cellStyle name="Style 401 9 2 4" xfId="29016"/>
    <cellStyle name="Style 401 9 2 5" xfId="33139"/>
    <cellStyle name="Style 401 9 2 6" xfId="40544"/>
    <cellStyle name="Style 401 9 3" xfId="11234"/>
    <cellStyle name="Style 401 9 3 2" xfId="25567"/>
    <cellStyle name="Style 401 9 3 3" xfId="29019"/>
    <cellStyle name="Style 401 9 3 4" xfId="37463"/>
    <cellStyle name="Style 401 9 3 5" xfId="42473"/>
    <cellStyle name="Style 401 9 4" xfId="12589"/>
    <cellStyle name="Style 401 9 4 2" xfId="25568"/>
    <cellStyle name="Style 401 9 4 3" xfId="29020"/>
    <cellStyle name="Style 401 9 4 4" xfId="35634"/>
    <cellStyle name="Style 401 9 4 5" xfId="43071"/>
    <cellStyle name="Style 401 9 5" xfId="15421"/>
    <cellStyle name="Style 401 9 5 2" xfId="29021"/>
    <cellStyle name="Style 401 9 5 3" xfId="38439"/>
    <cellStyle name="Style 401 9 5 4" xfId="48347"/>
    <cellStyle name="Style 401 9 6" xfId="29015"/>
    <cellStyle name="Style 401 9 7" xfId="22073"/>
    <cellStyle name="Style 401 9 8" xfId="39423"/>
    <cellStyle name="Style 42" xfId="130"/>
    <cellStyle name="Style 42 10" xfId="8282"/>
    <cellStyle name="Style 42 10 2" xfId="9720"/>
    <cellStyle name="Style 42 10 2 2" xfId="13957"/>
    <cellStyle name="Style 42 10 2 2 2" xfId="25569"/>
    <cellStyle name="Style 42 10 2 2 3" xfId="29025"/>
    <cellStyle name="Style 42 10 2 2 4" xfId="32551"/>
    <cellStyle name="Style 42 10 2 2 5" xfId="38960"/>
    <cellStyle name="Style 42 10 2 3" xfId="16694"/>
    <cellStyle name="Style 42 10 2 3 2" xfId="29026"/>
    <cellStyle name="Style 42 10 2 3 3" xfId="32371"/>
    <cellStyle name="Style 42 10 2 3 4" xfId="48408"/>
    <cellStyle name="Style 42 10 2 4" xfId="29024"/>
    <cellStyle name="Style 42 10 2 5" xfId="33003"/>
    <cellStyle name="Style 42 10 2 6" xfId="44224"/>
    <cellStyle name="Style 42 10 3" xfId="11277"/>
    <cellStyle name="Style 42 10 3 2" xfId="25570"/>
    <cellStyle name="Style 42 10 3 3" xfId="29027"/>
    <cellStyle name="Style 42 10 3 4" xfId="36544"/>
    <cellStyle name="Style 42 10 3 5" xfId="47818"/>
    <cellStyle name="Style 42 10 4" xfId="12632"/>
    <cellStyle name="Style 42 10 4 2" xfId="25571"/>
    <cellStyle name="Style 42 10 4 3" xfId="29028"/>
    <cellStyle name="Style 42 10 4 4" xfId="33102"/>
    <cellStyle name="Style 42 10 4 5" xfId="45530"/>
    <cellStyle name="Style 42 10 5" xfId="15464"/>
    <cellStyle name="Style 42 10 5 2" xfId="29029"/>
    <cellStyle name="Style 42 10 5 3" xfId="35259"/>
    <cellStyle name="Style 42 10 5 4" xfId="42591"/>
    <cellStyle name="Style 42 10 6" xfId="29023"/>
    <cellStyle name="Style 42 10 7" xfId="25791"/>
    <cellStyle name="Style 42 10 8" xfId="45968"/>
    <cellStyle name="Style 42 11" xfId="8243"/>
    <cellStyle name="Style 42 11 2" xfId="9681"/>
    <cellStyle name="Style 42 11 2 2" xfId="13918"/>
    <cellStyle name="Style 42 11 2 2 2" xfId="25572"/>
    <cellStyle name="Style 42 11 2 2 3" xfId="29032"/>
    <cellStyle name="Style 42 11 2 2 4" xfId="33194"/>
    <cellStyle name="Style 42 11 2 2 5" xfId="40728"/>
    <cellStyle name="Style 42 11 2 3" xfId="16655"/>
    <cellStyle name="Style 42 11 2 3 2" xfId="29033"/>
    <cellStyle name="Style 42 11 2 3 3" xfId="23386"/>
    <cellStyle name="Style 42 11 2 3 4" xfId="39427"/>
    <cellStyle name="Style 42 11 2 4" xfId="29031"/>
    <cellStyle name="Style 42 11 2 5" xfId="27670"/>
    <cellStyle name="Style 42 11 2 6" xfId="47310"/>
    <cellStyle name="Style 42 11 3" xfId="11238"/>
    <cellStyle name="Style 42 11 3 2" xfId="25573"/>
    <cellStyle name="Style 42 11 3 3" xfId="29034"/>
    <cellStyle name="Style 42 11 3 4" xfId="34592"/>
    <cellStyle name="Style 42 11 3 5" xfId="48015"/>
    <cellStyle name="Style 42 11 4" xfId="12593"/>
    <cellStyle name="Style 42 11 4 2" xfId="25574"/>
    <cellStyle name="Style 42 11 4 3" xfId="29035"/>
    <cellStyle name="Style 42 11 4 4" xfId="35380"/>
    <cellStyle name="Style 42 11 4 5" xfId="42970"/>
    <cellStyle name="Style 42 11 5" xfId="15425"/>
    <cellStyle name="Style 42 11 5 2" xfId="29036"/>
    <cellStyle name="Style 42 11 5 3" xfId="35460"/>
    <cellStyle name="Style 42 11 5 4" xfId="46058"/>
    <cellStyle name="Style 42 11 6" xfId="29030"/>
    <cellStyle name="Style 42 11 7" xfId="22664"/>
    <cellStyle name="Style 42 11 8" xfId="40019"/>
    <cellStyle name="Style 42 12" xfId="8527"/>
    <cellStyle name="Style 42 12 2" xfId="9963"/>
    <cellStyle name="Style 42 12 2 2" xfId="14200"/>
    <cellStyle name="Style 42 12 2 2 2" xfId="25575"/>
    <cellStyle name="Style 42 12 2 2 3" xfId="29039"/>
    <cellStyle name="Style 42 12 2 2 4" xfId="36711"/>
    <cellStyle name="Style 42 12 2 2 5" xfId="43338"/>
    <cellStyle name="Style 42 12 2 3" xfId="16937"/>
    <cellStyle name="Style 42 12 2 3 2" xfId="29040"/>
    <cellStyle name="Style 42 12 2 3 3" xfId="38730"/>
    <cellStyle name="Style 42 12 2 3 4" xfId="46816"/>
    <cellStyle name="Style 42 12 2 4" xfId="29038"/>
    <cellStyle name="Style 42 12 2 5" xfId="33654"/>
    <cellStyle name="Style 42 12 2 6" xfId="43213"/>
    <cellStyle name="Style 42 12 3" xfId="11520"/>
    <cellStyle name="Style 42 12 3 2" xfId="25577"/>
    <cellStyle name="Style 42 12 3 3" xfId="29041"/>
    <cellStyle name="Style 42 12 3 4" xfId="38351"/>
    <cellStyle name="Style 42 12 3 5" xfId="42026"/>
    <cellStyle name="Style 42 12 4" xfId="12875"/>
    <cellStyle name="Style 42 12 4 2" xfId="25578"/>
    <cellStyle name="Style 42 12 4 3" xfId="29042"/>
    <cellStyle name="Style 42 12 4 4" xfId="32869"/>
    <cellStyle name="Style 42 12 4 5" xfId="42144"/>
    <cellStyle name="Style 42 12 5" xfId="15707"/>
    <cellStyle name="Style 42 12 5 2" xfId="29043"/>
    <cellStyle name="Style 42 12 5 3" xfId="28059"/>
    <cellStyle name="Style 42 12 5 4" xfId="45434"/>
    <cellStyle name="Style 42 12 6" xfId="29037"/>
    <cellStyle name="Style 42 12 7" xfId="27251"/>
    <cellStyle name="Style 42 12 8" xfId="43796"/>
    <cellStyle name="Style 42 13" xfId="8530"/>
    <cellStyle name="Style 42 13 2" xfId="9966"/>
    <cellStyle name="Style 42 13 2 2" xfId="14203"/>
    <cellStyle name="Style 42 13 2 2 2" xfId="25581"/>
    <cellStyle name="Style 42 13 2 2 3" xfId="29046"/>
    <cellStyle name="Style 42 13 2 2 4" xfId="36190"/>
    <cellStyle name="Style 42 13 2 2 5" xfId="41946"/>
    <cellStyle name="Style 42 13 2 3" xfId="16940"/>
    <cellStyle name="Style 42 13 2 3 2" xfId="29047"/>
    <cellStyle name="Style 42 13 2 3 3" xfId="38731"/>
    <cellStyle name="Style 42 13 2 3 4" xfId="47886"/>
    <cellStyle name="Style 42 13 2 4" xfId="29045"/>
    <cellStyle name="Style 42 13 2 5" xfId="33133"/>
    <cellStyle name="Style 42 13 2 6" xfId="44725"/>
    <cellStyle name="Style 42 13 3" xfId="11523"/>
    <cellStyle name="Style 42 13 3 2" xfId="25583"/>
    <cellStyle name="Style 42 13 3 3" xfId="29048"/>
    <cellStyle name="Style 42 13 3 4" xfId="33887"/>
    <cellStyle name="Style 42 13 3 5" xfId="45392"/>
    <cellStyle name="Style 42 13 4" xfId="12878"/>
    <cellStyle name="Style 42 13 4 2" xfId="25584"/>
    <cellStyle name="Style 42 13 4 3" xfId="29049"/>
    <cellStyle name="Style 42 13 4 4" xfId="35223"/>
    <cellStyle name="Style 42 13 4 5" xfId="45595"/>
    <cellStyle name="Style 42 13 5" xfId="15710"/>
    <cellStyle name="Style 42 13 5 2" xfId="29050"/>
    <cellStyle name="Style 42 13 5 3" xfId="33951"/>
    <cellStyle name="Style 42 13 5 4" xfId="43999"/>
    <cellStyle name="Style 42 13 6" xfId="29044"/>
    <cellStyle name="Style 42 13 7" xfId="27259"/>
    <cellStyle name="Style 42 13 8" xfId="41549"/>
    <cellStyle name="Style 42 14" xfId="8641"/>
    <cellStyle name="Style 42 14 2" xfId="10077"/>
    <cellStyle name="Style 42 14 2 2" xfId="14314"/>
    <cellStyle name="Style 42 14 2 2 2" xfId="25588"/>
    <cellStyle name="Style 42 14 2 2 3" xfId="29053"/>
    <cellStyle name="Style 42 14 2 2 4" xfId="37394"/>
    <cellStyle name="Style 42 14 2 2 5" xfId="43087"/>
    <cellStyle name="Style 42 14 2 3" xfId="17051"/>
    <cellStyle name="Style 42 14 2 3 2" xfId="29054"/>
    <cellStyle name="Style 42 14 2 3 3" xfId="32944"/>
    <cellStyle name="Style 42 14 2 3 4" xfId="46744"/>
    <cellStyle name="Style 42 14 2 4" xfId="29052"/>
    <cellStyle name="Style 42 14 2 5" xfId="34254"/>
    <cellStyle name="Style 42 14 2 6" xfId="47929"/>
    <cellStyle name="Style 42 14 3" xfId="11634"/>
    <cellStyle name="Style 42 14 3 2" xfId="25590"/>
    <cellStyle name="Style 42 14 3 3" xfId="29055"/>
    <cellStyle name="Style 42 14 3 4" xfId="34937"/>
    <cellStyle name="Style 42 14 3 5" xfId="42703"/>
    <cellStyle name="Style 42 14 4" xfId="12989"/>
    <cellStyle name="Style 42 14 4 2" xfId="25591"/>
    <cellStyle name="Style 42 14 4 3" xfId="29056"/>
    <cellStyle name="Style 42 14 4 4" xfId="37467"/>
    <cellStyle name="Style 42 14 4 5" xfId="44858"/>
    <cellStyle name="Style 42 14 5" xfId="15821"/>
    <cellStyle name="Style 42 14 5 2" xfId="29057"/>
    <cellStyle name="Style 42 14 5 3" xfId="28091"/>
    <cellStyle name="Style 42 14 5 4" xfId="47782"/>
    <cellStyle name="Style 42 14 6" xfId="29051"/>
    <cellStyle name="Style 42 14 7" xfId="37676"/>
    <cellStyle name="Style 42 14 8" xfId="47864"/>
    <cellStyle name="Style 42 15" xfId="10313"/>
    <cellStyle name="Style 42 15 2" xfId="14550"/>
    <cellStyle name="Style 42 15 2 2" xfId="25593"/>
    <cellStyle name="Style 42 15 2 3" xfId="29059"/>
    <cellStyle name="Style 42 15 2 4" xfId="34450"/>
    <cellStyle name="Style 42 15 2 5" xfId="47158"/>
    <cellStyle name="Style 42 15 3" xfId="17287"/>
    <cellStyle name="Style 42 15 3 2" xfId="29060"/>
    <cellStyle name="Style 42 15 3 3" xfId="33473"/>
    <cellStyle name="Style 42 15 3 4" xfId="41495"/>
    <cellStyle name="Style 42 15 4" xfId="29058"/>
    <cellStyle name="Style 42 15 5" xfId="37341"/>
    <cellStyle name="Style 42 15 6" xfId="47020"/>
    <cellStyle name="Style 42 16" xfId="10399"/>
    <cellStyle name="Style 42 16 2" xfId="25594"/>
    <cellStyle name="Style 42 16 3" xfId="29061"/>
    <cellStyle name="Style 42 16 4" xfId="35424"/>
    <cellStyle name="Style 42 16 5" xfId="47524"/>
    <cellStyle name="Style 42 17" xfId="10469"/>
    <cellStyle name="Style 42 17 2" xfId="25595"/>
    <cellStyle name="Style 42 17 3" xfId="29062"/>
    <cellStyle name="Style 42 17 4" xfId="36601"/>
    <cellStyle name="Style 42 17 5" xfId="46579"/>
    <cellStyle name="Style 42 18" xfId="11839"/>
    <cellStyle name="Style 42 18 2" xfId="25596"/>
    <cellStyle name="Style 42 18 3" xfId="29063"/>
    <cellStyle name="Style 42 18 4" xfId="36446"/>
    <cellStyle name="Style 42 18 5" xfId="42304"/>
    <cellStyle name="Style 42 2" xfId="6711"/>
    <cellStyle name="Style 42 2 2" xfId="10183"/>
    <cellStyle name="Style 42 2 2 2" xfId="11740"/>
    <cellStyle name="Style 42 2 2 2 2" xfId="25598"/>
    <cellStyle name="Style 42 2 2 2 3" xfId="29066"/>
    <cellStyle name="Style 42 2 2 2 4" xfId="34553"/>
    <cellStyle name="Style 42 2 2 2 5" xfId="46777"/>
    <cellStyle name="Style 42 2 2 3" xfId="14420"/>
    <cellStyle name="Style 42 2 2 3 2" xfId="25599"/>
    <cellStyle name="Style 42 2 2 3 3" xfId="29067"/>
    <cellStyle name="Style 42 2 2 3 4" xfId="35818"/>
    <cellStyle name="Style 42 2 2 3 5" xfId="47112"/>
    <cellStyle name="Style 42 2 2 4" xfId="17157"/>
    <cellStyle name="Style 42 2 2 4 2" xfId="29068"/>
    <cellStyle name="Style 42 2 2 4 3" xfId="32925"/>
    <cellStyle name="Style 42 2 2 4 4" xfId="48154"/>
    <cellStyle name="Style 42 2 2 5" xfId="29065"/>
    <cellStyle name="Style 42 2 2 6" xfId="37997"/>
    <cellStyle name="Style 42 2 2 7" xfId="40432"/>
    <cellStyle name="Style 42 2 3" xfId="9052"/>
    <cellStyle name="Style 42 2 3 2" xfId="13307"/>
    <cellStyle name="Style 42 2 3 2 2" xfId="25601"/>
    <cellStyle name="Style 42 2 3 2 3" xfId="29070"/>
    <cellStyle name="Style 42 2 3 2 4" xfId="34362"/>
    <cellStyle name="Style 42 2 3 2 5" xfId="43637"/>
    <cellStyle name="Style 42 2 3 3" xfId="14630"/>
    <cellStyle name="Style 42 2 3 3 2" xfId="25602"/>
    <cellStyle name="Style 42 2 3 3 3" xfId="29071"/>
    <cellStyle name="Style 42 2 3 3 4" xfId="33363"/>
    <cellStyle name="Style 42 2 3 3 5" xfId="41574"/>
    <cellStyle name="Style 42 2 3 4" xfId="25600"/>
    <cellStyle name="Style 42 2 4" xfId="10627"/>
    <cellStyle name="Style 42 2 4 2" xfId="25603"/>
    <cellStyle name="Style 42 2 4 3" xfId="29072"/>
    <cellStyle name="Style 42 2 4 4" xfId="27852"/>
    <cellStyle name="Style 42 2 4 5" xfId="46266"/>
    <cellStyle name="Style 42 2 5" xfId="11982"/>
    <cellStyle name="Style 42 2 5 2" xfId="25604"/>
    <cellStyle name="Style 42 2 5 3" xfId="29073"/>
    <cellStyle name="Style 42 2 5 4" xfId="37928"/>
    <cellStyle name="Style 42 2 5 5" xfId="44713"/>
    <cellStyle name="Style 42 2 6" xfId="14814"/>
    <cellStyle name="Style 42 2 6 2" xfId="29074"/>
    <cellStyle name="Style 42 2 6 3" xfId="32583"/>
    <cellStyle name="Style 42 2 6 4" xfId="38913"/>
    <cellStyle name="Style 42 2 7" xfId="25051"/>
    <cellStyle name="Style 42 2 8" xfId="39082"/>
    <cellStyle name="Style 42 3" xfId="6851"/>
    <cellStyle name="Style 42 3 2" xfId="9192"/>
    <cellStyle name="Style 42 3 2 2" xfId="13447"/>
    <cellStyle name="Style 42 3 2 2 2" xfId="25607"/>
    <cellStyle name="Style 42 3 2 2 3" xfId="29077"/>
    <cellStyle name="Style 42 3 2 2 4" xfId="33360"/>
    <cellStyle name="Style 42 3 2 2 5" xfId="43857"/>
    <cellStyle name="Style 42 3 2 3" xfId="16203"/>
    <cellStyle name="Style 42 3 2 3 2" xfId="29078"/>
    <cellStyle name="Style 42 3 2 3 3" xfId="26520"/>
    <cellStyle name="Style 42 3 2 3 4" xfId="39742"/>
    <cellStyle name="Style 42 3 2 4" xfId="29076"/>
    <cellStyle name="Style 42 3 2 5" xfId="26217"/>
    <cellStyle name="Style 42 3 2 6" xfId="42727"/>
    <cellStyle name="Style 42 3 3" xfId="10767"/>
    <cellStyle name="Style 42 3 3 2" xfId="25608"/>
    <cellStyle name="Style 42 3 3 3" xfId="29079"/>
    <cellStyle name="Style 42 3 3 4" xfId="37640"/>
    <cellStyle name="Style 42 3 3 5" xfId="41392"/>
    <cellStyle name="Style 42 3 4" xfId="12122"/>
    <cellStyle name="Style 42 3 4 2" xfId="25609"/>
    <cellStyle name="Style 42 3 4 3" xfId="29080"/>
    <cellStyle name="Style 42 3 4 4" xfId="33090"/>
    <cellStyle name="Style 42 3 4 5" xfId="43276"/>
    <cellStyle name="Style 42 3 5" xfId="14954"/>
    <cellStyle name="Style 42 3 5 2" xfId="29081"/>
    <cellStyle name="Style 42 3 5 3" xfId="36250"/>
    <cellStyle name="Style 42 3 5 4" xfId="43547"/>
    <cellStyle name="Style 42 3 6" xfId="29075"/>
    <cellStyle name="Style 42 3 7" xfId="24537"/>
    <cellStyle name="Style 42 3 8" xfId="40253"/>
    <cellStyle name="Style 42 4" xfId="6700"/>
    <cellStyle name="Style 42 4 2" xfId="9041"/>
    <cellStyle name="Style 42 4 2 2" xfId="13296"/>
    <cellStyle name="Style 42 4 2 2 2" xfId="25611"/>
    <cellStyle name="Style 42 4 2 2 3" xfId="29084"/>
    <cellStyle name="Style 42 4 2 2 4" xfId="32577"/>
    <cellStyle name="Style 42 4 2 2 5" xfId="42270"/>
    <cellStyle name="Style 42 4 2 3" xfId="16080"/>
    <cellStyle name="Style 42 4 2 3 2" xfId="29085"/>
    <cellStyle name="Style 42 4 2 3 3" xfId="21812"/>
    <cellStyle name="Style 42 4 2 3 4" xfId="46564"/>
    <cellStyle name="Style 42 4 2 4" xfId="29083"/>
    <cellStyle name="Style 42 4 2 5" xfId="24657"/>
    <cellStyle name="Style 42 4 2 6" xfId="39750"/>
    <cellStyle name="Style 42 4 3" xfId="10616"/>
    <cellStyle name="Style 42 4 3 2" xfId="25612"/>
    <cellStyle name="Style 42 4 3 3" xfId="29086"/>
    <cellStyle name="Style 42 4 3 4" xfId="38777"/>
    <cellStyle name="Style 42 4 3 5" xfId="44891"/>
    <cellStyle name="Style 42 4 4" xfId="11971"/>
    <cellStyle name="Style 42 4 4 2" xfId="25613"/>
    <cellStyle name="Style 42 4 4 3" xfId="29087"/>
    <cellStyle name="Style 42 4 4 4" xfId="34363"/>
    <cellStyle name="Style 42 4 4 5" xfId="44754"/>
    <cellStyle name="Style 42 4 5" xfId="14803"/>
    <cellStyle name="Style 42 4 5 2" xfId="29088"/>
    <cellStyle name="Style 42 4 5 3" xfId="32854"/>
    <cellStyle name="Style 42 4 5 4" xfId="40785"/>
    <cellStyle name="Style 42 4 6" xfId="29082"/>
    <cellStyle name="Style 42 4 7" xfId="22357"/>
    <cellStyle name="Style 42 4 8" xfId="39286"/>
    <cellStyle name="Style 42 5" xfId="6614"/>
    <cellStyle name="Style 42 5 2" xfId="8955"/>
    <cellStyle name="Style 42 5 2 2" xfId="13210"/>
    <cellStyle name="Style 42 5 2 2 2" xfId="25616"/>
    <cellStyle name="Style 42 5 2 2 3" xfId="29091"/>
    <cellStyle name="Style 42 5 2 2 4" xfId="36287"/>
    <cellStyle name="Style 42 5 2 2 5" xfId="42884"/>
    <cellStyle name="Style 42 5 2 3" xfId="15997"/>
    <cellStyle name="Style 42 5 2 3 2" xfId="29092"/>
    <cellStyle name="Style 42 5 2 3 3" xfId="21578"/>
    <cellStyle name="Style 42 5 2 3 4" xfId="39788"/>
    <cellStyle name="Style 42 5 2 4" xfId="29090"/>
    <cellStyle name="Style 42 5 2 5" xfId="22543"/>
    <cellStyle name="Style 42 5 2 6" xfId="43474"/>
    <cellStyle name="Style 42 5 3" xfId="10530"/>
    <cellStyle name="Style 42 5 3 2" xfId="25617"/>
    <cellStyle name="Style 42 5 3 3" xfId="29093"/>
    <cellStyle name="Style 42 5 3 4" xfId="27743"/>
    <cellStyle name="Style 42 5 3 5" xfId="42386"/>
    <cellStyle name="Style 42 5 4" xfId="11885"/>
    <cellStyle name="Style 42 5 4 2" xfId="25618"/>
    <cellStyle name="Style 42 5 4 3" xfId="29094"/>
    <cellStyle name="Style 42 5 4 4" xfId="33328"/>
    <cellStyle name="Style 42 5 4 5" xfId="42136"/>
    <cellStyle name="Style 42 5 5" xfId="14717"/>
    <cellStyle name="Style 42 5 5 2" xfId="29095"/>
    <cellStyle name="Style 42 5 5 3" xfId="36579"/>
    <cellStyle name="Style 42 5 5 4" xfId="45961"/>
    <cellStyle name="Style 42 5 6" xfId="29089"/>
    <cellStyle name="Style 42 5 7" xfId="21565"/>
    <cellStyle name="Style 42 5 8" xfId="45170"/>
    <cellStyle name="Style 42 6" xfId="6640"/>
    <cellStyle name="Style 42 6 2" xfId="8981"/>
    <cellStyle name="Style 42 6 2 2" xfId="13236"/>
    <cellStyle name="Style 42 6 2 2 2" xfId="25619"/>
    <cellStyle name="Style 42 6 2 2 3" xfId="29098"/>
    <cellStyle name="Style 42 6 2 2 4" xfId="34252"/>
    <cellStyle name="Style 42 6 2 2 5" xfId="42273"/>
    <cellStyle name="Style 42 6 2 3" xfId="16021"/>
    <cellStyle name="Style 42 6 2 3 2" xfId="29099"/>
    <cellStyle name="Style 42 6 2 3 3" xfId="21928"/>
    <cellStyle name="Style 42 6 2 3 4" xfId="39884"/>
    <cellStyle name="Style 42 6 2 4" xfId="29097"/>
    <cellStyle name="Style 42 6 2 5" xfId="22265"/>
    <cellStyle name="Style 42 6 2 6" xfId="41018"/>
    <cellStyle name="Style 42 6 3" xfId="10556"/>
    <cellStyle name="Style 42 6 3 2" xfId="25620"/>
    <cellStyle name="Style 42 6 3 3" xfId="29100"/>
    <cellStyle name="Style 42 6 3 4" xfId="27775"/>
    <cellStyle name="Style 42 6 3 5" xfId="43185"/>
    <cellStyle name="Style 42 6 4" xfId="11911"/>
    <cellStyle name="Style 42 6 4 2" xfId="25621"/>
    <cellStyle name="Style 42 6 4 3" xfId="29101"/>
    <cellStyle name="Style 42 6 4 4" xfId="34049"/>
    <cellStyle name="Style 42 6 4 5" xfId="45701"/>
    <cellStyle name="Style 42 6 5" xfId="14743"/>
    <cellStyle name="Style 42 6 5 2" xfId="29102"/>
    <cellStyle name="Style 42 6 5 3" xfId="38639"/>
    <cellStyle name="Style 42 6 5 4" xfId="46989"/>
    <cellStyle name="Style 42 6 6" xfId="29096"/>
    <cellStyle name="Style 42 6 7" xfId="22745"/>
    <cellStyle name="Style 42 6 8" xfId="38978"/>
    <cellStyle name="Style 42 7" xfId="6795"/>
    <cellStyle name="Style 42 7 2" xfId="9136"/>
    <cellStyle name="Style 42 7 2 2" xfId="13391"/>
    <cellStyle name="Style 42 7 2 2 2" xfId="25624"/>
    <cellStyle name="Style 42 7 2 2 3" xfId="29105"/>
    <cellStyle name="Style 42 7 2 2 4" xfId="32823"/>
    <cellStyle name="Style 42 7 2 2 5" xfId="44792"/>
    <cellStyle name="Style 42 7 2 3" xfId="16160"/>
    <cellStyle name="Style 42 7 2 3 2" xfId="29106"/>
    <cellStyle name="Style 42 7 2 3 3" xfId="24558"/>
    <cellStyle name="Style 42 7 2 3 4" xfId="45289"/>
    <cellStyle name="Style 42 7 2 4" xfId="29104"/>
    <cellStyle name="Style 42 7 2 5" xfId="22578"/>
    <cellStyle name="Style 42 7 2 6" xfId="40968"/>
    <cellStyle name="Style 42 7 3" xfId="10711"/>
    <cellStyle name="Style 42 7 3 2" xfId="25626"/>
    <cellStyle name="Style 42 7 3 3" xfId="29107"/>
    <cellStyle name="Style 42 7 3 4" xfId="36890"/>
    <cellStyle name="Style 42 7 3 5" xfId="48230"/>
    <cellStyle name="Style 42 7 4" xfId="12066"/>
    <cellStyle name="Style 42 7 4 2" xfId="25627"/>
    <cellStyle name="Style 42 7 4 3" xfId="29108"/>
    <cellStyle name="Style 42 7 4 4" xfId="34270"/>
    <cellStyle name="Style 42 7 4 5" xfId="48026"/>
    <cellStyle name="Style 42 7 5" xfId="14898"/>
    <cellStyle name="Style 42 7 5 2" xfId="29109"/>
    <cellStyle name="Style 42 7 5 3" xfId="32609"/>
    <cellStyle name="Style 42 7 5 4" xfId="43756"/>
    <cellStyle name="Style 42 7 6" xfId="29103"/>
    <cellStyle name="Style 42 7 7" xfId="21863"/>
    <cellStyle name="Style 42 7 8" xfId="39608"/>
    <cellStyle name="Style 42 8" xfId="7124"/>
    <cellStyle name="Style 42 8 2" xfId="9465"/>
    <cellStyle name="Style 42 8 2 2" xfId="13720"/>
    <cellStyle name="Style 42 8 2 2 2" xfId="25628"/>
    <cellStyle name="Style 42 8 2 2 3" xfId="29112"/>
    <cellStyle name="Style 42 8 2 2 4" xfId="35214"/>
    <cellStyle name="Style 42 8 2 2 5" xfId="40535"/>
    <cellStyle name="Style 42 8 2 3" xfId="16457"/>
    <cellStyle name="Style 42 8 2 3 2" xfId="29113"/>
    <cellStyle name="Style 42 8 2 3 3" xfId="24770"/>
    <cellStyle name="Style 42 8 2 3 4" xfId="39452"/>
    <cellStyle name="Style 42 8 2 4" xfId="29111"/>
    <cellStyle name="Style 42 8 2 5" xfId="27536"/>
    <cellStyle name="Style 42 8 2 6" xfId="43069"/>
    <cellStyle name="Style 42 8 3" xfId="11040"/>
    <cellStyle name="Style 42 8 3 2" xfId="25630"/>
    <cellStyle name="Style 42 8 3 3" xfId="29114"/>
    <cellStyle name="Style 42 8 3 4" xfId="38586"/>
    <cellStyle name="Style 42 8 3 5" xfId="41857"/>
    <cellStyle name="Style 42 8 4" xfId="12395"/>
    <cellStyle name="Style 42 8 4 2" xfId="25631"/>
    <cellStyle name="Style 42 8 4 3" xfId="29115"/>
    <cellStyle name="Style 42 8 4 4" xfId="36478"/>
    <cellStyle name="Style 42 8 4 5" xfId="48229"/>
    <cellStyle name="Style 42 8 5" xfId="15227"/>
    <cellStyle name="Style 42 8 5 2" xfId="29116"/>
    <cellStyle name="Style 42 8 5 3" xfId="36251"/>
    <cellStyle name="Style 42 8 5 4" xfId="44666"/>
    <cellStyle name="Style 42 8 6" xfId="29110"/>
    <cellStyle name="Style 42 8 7" xfId="22136"/>
    <cellStyle name="Style 42 8 8" xfId="41604"/>
    <cellStyle name="Style 42 9" xfId="8345"/>
    <cellStyle name="Style 42 9 2" xfId="9783"/>
    <cellStyle name="Style 42 9 2 2" xfId="14020"/>
    <cellStyle name="Style 42 9 2 2 2" xfId="25632"/>
    <cellStyle name="Style 42 9 2 2 3" xfId="29119"/>
    <cellStyle name="Style 42 9 2 2 4" xfId="38455"/>
    <cellStyle name="Style 42 9 2 2 5" xfId="48328"/>
    <cellStyle name="Style 42 9 2 3" xfId="16757"/>
    <cellStyle name="Style 42 9 2 3 2" xfId="29120"/>
    <cellStyle name="Style 42 9 2 3 3" xfId="22324"/>
    <cellStyle name="Style 42 9 2 3 4" xfId="41002"/>
    <cellStyle name="Style 42 9 2 4" xfId="29118"/>
    <cellStyle name="Style 42 9 2 5" xfId="32216"/>
    <cellStyle name="Style 42 9 2 6" xfId="44448"/>
    <cellStyle name="Style 42 9 3" xfId="11340"/>
    <cellStyle name="Style 42 9 3 2" xfId="25633"/>
    <cellStyle name="Style 42 9 3 3" xfId="29121"/>
    <cellStyle name="Style 42 9 3 4" xfId="35886"/>
    <cellStyle name="Style 42 9 3 5" xfId="46706"/>
    <cellStyle name="Style 42 9 4" xfId="12695"/>
    <cellStyle name="Style 42 9 4 2" xfId="25634"/>
    <cellStyle name="Style 42 9 4 3" xfId="29122"/>
    <cellStyle name="Style 42 9 4 4" xfId="32513"/>
    <cellStyle name="Style 42 9 4 5" xfId="43505"/>
    <cellStyle name="Style 42 9 5" xfId="15527"/>
    <cellStyle name="Style 42 9 5 2" xfId="29123"/>
    <cellStyle name="Style 42 9 5 3" xfId="33085"/>
    <cellStyle name="Style 42 9 5 4" xfId="46766"/>
    <cellStyle name="Style 42 9 6" xfId="29117"/>
    <cellStyle name="Style 42 9 7" xfId="22229"/>
    <cellStyle name="Style 42 9 8" xfId="39471"/>
    <cellStyle name="Style 43" xfId="131"/>
    <cellStyle name="Style 43 10" xfId="8296"/>
    <cellStyle name="Style 43 10 2" xfId="9734"/>
    <cellStyle name="Style 43 10 2 2" xfId="13971"/>
    <cellStyle name="Style 43 10 2 2 2" xfId="25637"/>
    <cellStyle name="Style 43 10 2 2 3" xfId="29126"/>
    <cellStyle name="Style 43 10 2 2 4" xfId="36014"/>
    <cellStyle name="Style 43 10 2 2 5" xfId="42678"/>
    <cellStyle name="Style 43 10 2 3" xfId="16708"/>
    <cellStyle name="Style 43 10 2 3 2" xfId="29127"/>
    <cellStyle name="Style 43 10 2 3 3" xfId="22769"/>
    <cellStyle name="Style 43 10 2 3 4" xfId="44967"/>
    <cellStyle name="Style 43 10 2 4" xfId="29125"/>
    <cellStyle name="Style 43 10 2 5" xfId="33957"/>
    <cellStyle name="Style 43 10 2 6" xfId="44001"/>
    <cellStyle name="Style 43 10 3" xfId="11291"/>
    <cellStyle name="Style 43 10 3 2" xfId="25638"/>
    <cellStyle name="Style 43 10 3 3" xfId="29128"/>
    <cellStyle name="Style 43 10 3 4" xfId="32588"/>
    <cellStyle name="Style 43 10 3 5" xfId="43660"/>
    <cellStyle name="Style 43 10 4" xfId="12646"/>
    <cellStyle name="Style 43 10 4 2" xfId="25639"/>
    <cellStyle name="Style 43 10 4 3" xfId="29129"/>
    <cellStyle name="Style 43 10 4 4" xfId="38067"/>
    <cellStyle name="Style 43 10 4 5" xfId="42813"/>
    <cellStyle name="Style 43 10 5" xfId="15478"/>
    <cellStyle name="Style 43 10 5 2" xfId="29130"/>
    <cellStyle name="Style 43 10 5 3" xfId="37043"/>
    <cellStyle name="Style 43 10 5 4" xfId="45181"/>
    <cellStyle name="Style 43 10 6" xfId="29124"/>
    <cellStyle name="Style 43 10 7" xfId="22159"/>
    <cellStyle name="Style 43 10 8" xfId="39618"/>
    <cellStyle name="Style 43 11" xfId="8347"/>
    <cellStyle name="Style 43 11 2" xfId="9785"/>
    <cellStyle name="Style 43 11 2 2" xfId="14022"/>
    <cellStyle name="Style 43 11 2 2 2" xfId="25640"/>
    <cellStyle name="Style 43 11 2 2 3" xfId="29133"/>
    <cellStyle name="Style 43 11 2 2 4" xfId="33758"/>
    <cellStyle name="Style 43 11 2 2 5" xfId="46370"/>
    <cellStyle name="Style 43 11 2 3" xfId="16759"/>
    <cellStyle name="Style 43 11 2 3 2" xfId="29134"/>
    <cellStyle name="Style 43 11 2 3 3" xfId="31900"/>
    <cellStyle name="Style 43 11 2 3 4" xfId="40077"/>
    <cellStyle name="Style 43 11 2 4" xfId="29132"/>
    <cellStyle name="Style 43 11 2 5" xfId="27696"/>
    <cellStyle name="Style 43 11 2 6" xfId="42176"/>
    <cellStyle name="Style 43 11 3" xfId="11342"/>
    <cellStyle name="Style 43 11 3 2" xfId="25641"/>
    <cellStyle name="Style 43 11 3 3" xfId="29135"/>
    <cellStyle name="Style 43 11 3 4" xfId="35145"/>
    <cellStyle name="Style 43 11 3 5" xfId="43618"/>
    <cellStyle name="Style 43 11 4" xfId="12697"/>
    <cellStyle name="Style 43 11 4 2" xfId="25642"/>
    <cellStyle name="Style 43 11 4 3" xfId="29136"/>
    <cellStyle name="Style 43 11 4 4" xfId="37284"/>
    <cellStyle name="Style 43 11 4 5" xfId="47390"/>
    <cellStyle name="Style 43 11 5" xfId="15529"/>
    <cellStyle name="Style 43 11 5 2" xfId="29137"/>
    <cellStyle name="Style 43 11 5 3" xfId="37846"/>
    <cellStyle name="Style 43 11 5 4" xfId="42196"/>
    <cellStyle name="Style 43 11 6" xfId="29131"/>
    <cellStyle name="Style 43 11 7" xfId="32372"/>
    <cellStyle name="Style 43 11 8" xfId="46338"/>
    <cellStyle name="Style 43 12" xfId="8639"/>
    <cellStyle name="Style 43 12 2" xfId="10075"/>
    <cellStyle name="Style 43 12 2 2" xfId="14312"/>
    <cellStyle name="Style 43 12 2 2 2" xfId="25643"/>
    <cellStyle name="Style 43 12 2 2 3" xfId="29140"/>
    <cellStyle name="Style 43 12 2 2 4" xfId="32623"/>
    <cellStyle name="Style 43 12 2 2 5" xfId="46203"/>
    <cellStyle name="Style 43 12 2 3" xfId="17049"/>
    <cellStyle name="Style 43 12 2 3 2" xfId="29141"/>
    <cellStyle name="Style 43 12 2 3 3" xfId="38227"/>
    <cellStyle name="Style 43 12 2 3 4" xfId="47354"/>
    <cellStyle name="Style 43 12 2 4" xfId="29139"/>
    <cellStyle name="Style 43 12 2 5" xfId="36357"/>
    <cellStyle name="Style 43 12 2 6" xfId="47077"/>
    <cellStyle name="Style 43 12 3" xfId="11632"/>
    <cellStyle name="Style 43 12 3 2" xfId="25645"/>
    <cellStyle name="Style 43 12 3 3" xfId="29142"/>
    <cellStyle name="Style 43 12 3 4" xfId="33876"/>
    <cellStyle name="Style 43 12 3 5" xfId="44424"/>
    <cellStyle name="Style 43 12 4" xfId="12987"/>
    <cellStyle name="Style 43 12 4 2" xfId="25646"/>
    <cellStyle name="Style 43 12 4 3" xfId="29143"/>
    <cellStyle name="Style 43 12 4 4" xfId="32696"/>
    <cellStyle name="Style 43 12 4 5" xfId="42143"/>
    <cellStyle name="Style 43 12 5" xfId="15819"/>
    <cellStyle name="Style 43 12 5 2" xfId="29144"/>
    <cellStyle name="Style 43 12 5 3" xfId="28089"/>
    <cellStyle name="Style 43 12 5 4" xfId="46525"/>
    <cellStyle name="Style 43 12 6" xfId="29138"/>
    <cellStyle name="Style 43 12 7" xfId="32915"/>
    <cellStyle name="Style 43 12 8" xfId="43424"/>
    <cellStyle name="Style 43 13" xfId="8568"/>
    <cellStyle name="Style 43 13 2" xfId="10004"/>
    <cellStyle name="Style 43 13 2 2" xfId="14241"/>
    <cellStyle name="Style 43 13 2 2 2" xfId="25648"/>
    <cellStyle name="Style 43 13 2 2 3" xfId="29147"/>
    <cellStyle name="Style 43 13 2 2 4" xfId="38086"/>
    <cellStyle name="Style 43 13 2 2 5" xfId="43514"/>
    <cellStyle name="Style 43 13 2 3" xfId="16978"/>
    <cellStyle name="Style 43 13 2 3 2" xfId="29148"/>
    <cellStyle name="Style 43 13 2 3 3" xfId="32148"/>
    <cellStyle name="Style 43 13 2 3 4" xfId="45205"/>
    <cellStyle name="Style 43 13 2 4" xfId="29146"/>
    <cellStyle name="Style 43 13 2 5" xfId="34057"/>
    <cellStyle name="Style 43 13 2 6" xfId="42232"/>
    <cellStyle name="Style 43 13 3" xfId="11561"/>
    <cellStyle name="Style 43 13 3 2" xfId="25649"/>
    <cellStyle name="Style 43 13 3 3" xfId="29149"/>
    <cellStyle name="Style 43 13 3 4" xfId="33162"/>
    <cellStyle name="Style 43 13 3 5" xfId="44888"/>
    <cellStyle name="Style 43 13 4" xfId="12916"/>
    <cellStyle name="Style 43 13 4 2" xfId="25650"/>
    <cellStyle name="Style 43 13 4 3" xfId="29150"/>
    <cellStyle name="Style 43 13 4 4" xfId="34565"/>
    <cellStyle name="Style 43 13 4 5" xfId="44491"/>
    <cellStyle name="Style 43 13 5" xfId="15748"/>
    <cellStyle name="Style 43 13 5 2" xfId="29151"/>
    <cellStyle name="Style 43 13 5 3" xfId="26705"/>
    <cellStyle name="Style 43 13 5 4" xfId="45735"/>
    <cellStyle name="Style 43 13 6" xfId="29145"/>
    <cellStyle name="Style 43 13 7" xfId="27319"/>
    <cellStyle name="Style 43 13 8" xfId="44200"/>
    <cellStyle name="Style 43 14" xfId="8433"/>
    <cellStyle name="Style 43 14 2" xfId="9869"/>
    <cellStyle name="Style 43 14 2 2" xfId="14106"/>
    <cellStyle name="Style 43 14 2 2 2" xfId="25651"/>
    <cellStyle name="Style 43 14 2 2 3" xfId="29154"/>
    <cellStyle name="Style 43 14 2 2 4" xfId="36954"/>
    <cellStyle name="Style 43 14 2 2 5" xfId="42158"/>
    <cellStyle name="Style 43 14 2 3" xfId="16843"/>
    <cellStyle name="Style 43 14 2 3 2" xfId="29155"/>
    <cellStyle name="Style 43 14 2 3 3" xfId="38691"/>
    <cellStyle name="Style 43 14 2 3 4" xfId="40296"/>
    <cellStyle name="Style 43 14 2 4" xfId="29153"/>
    <cellStyle name="Style 43 14 2 5" xfId="37063"/>
    <cellStyle name="Style 43 14 2 6" xfId="42267"/>
    <cellStyle name="Style 43 14 3" xfId="11426"/>
    <cellStyle name="Style 43 14 3 2" xfId="25653"/>
    <cellStyle name="Style 43 14 3 3" xfId="29156"/>
    <cellStyle name="Style 43 14 3 4" xfId="35158"/>
    <cellStyle name="Style 43 14 3 5" xfId="48304"/>
    <cellStyle name="Style 43 14 4" xfId="12781"/>
    <cellStyle name="Style 43 14 4 2" xfId="25654"/>
    <cellStyle name="Style 43 14 4 3" xfId="29157"/>
    <cellStyle name="Style 43 14 4 4" xfId="38350"/>
    <cellStyle name="Style 43 14 4 5" xfId="40710"/>
    <cellStyle name="Style 43 14 5" xfId="15613"/>
    <cellStyle name="Style 43 14 5 2" xfId="29158"/>
    <cellStyle name="Style 43 14 5 3" xfId="34104"/>
    <cellStyle name="Style 43 14 5 4" xfId="41622"/>
    <cellStyle name="Style 43 14 6" xfId="29152"/>
    <cellStyle name="Style 43 14 7" xfId="33975"/>
    <cellStyle name="Style 43 14 8" xfId="47948"/>
    <cellStyle name="Style 43 15" xfId="10280"/>
    <cellStyle name="Style 43 15 2" xfId="14517"/>
    <cellStyle name="Style 43 15 2 2" xfId="25655"/>
    <cellStyle name="Style 43 15 2 3" xfId="29160"/>
    <cellStyle name="Style 43 15 2 4" xfId="38284"/>
    <cellStyle name="Style 43 15 2 5" xfId="42327"/>
    <cellStyle name="Style 43 15 3" xfId="17254"/>
    <cellStyle name="Style 43 15 3 2" xfId="29161"/>
    <cellStyle name="Style 43 15 3 3" xfId="35575"/>
    <cellStyle name="Style 43 15 3 4" xfId="44773"/>
    <cellStyle name="Style 43 15 4" xfId="29159"/>
    <cellStyle name="Style 43 15 5" xfId="33583"/>
    <cellStyle name="Style 43 15 6" xfId="47701"/>
    <cellStyle name="Style 43 16" xfId="10400"/>
    <cellStyle name="Style 43 16 2" xfId="25656"/>
    <cellStyle name="Style 43 16 3" xfId="29162"/>
    <cellStyle name="Style 43 16 4" xfId="33842"/>
    <cellStyle name="Style 43 16 5" xfId="45984"/>
    <cellStyle name="Style 43 17" xfId="10436"/>
    <cellStyle name="Style 43 17 2" xfId="25657"/>
    <cellStyle name="Style 43 17 3" xfId="29163"/>
    <cellStyle name="Style 43 17 4" xfId="33774"/>
    <cellStyle name="Style 43 17 5" xfId="44274"/>
    <cellStyle name="Style 43 18" xfId="11840"/>
    <cellStyle name="Style 43 18 2" xfId="25658"/>
    <cellStyle name="Style 43 18 3" xfId="29164"/>
    <cellStyle name="Style 43 18 4" xfId="38044"/>
    <cellStyle name="Style 43 18 5" xfId="43684"/>
    <cellStyle name="Style 43 2" xfId="6900"/>
    <cellStyle name="Style 43 2 2" xfId="10207"/>
    <cellStyle name="Style 43 2 2 2" xfId="11764"/>
    <cellStyle name="Style 43 2 2 2 2" xfId="25659"/>
    <cellStyle name="Style 43 2 2 2 3" xfId="29166"/>
    <cellStyle name="Style 43 2 2 2 4" xfId="34620"/>
    <cellStyle name="Style 43 2 2 2 5" xfId="48341"/>
    <cellStyle name="Style 43 2 2 3" xfId="14444"/>
    <cellStyle name="Style 43 2 2 3 2" xfId="25660"/>
    <cellStyle name="Style 43 2 2 3 3" xfId="29167"/>
    <cellStyle name="Style 43 2 2 3 4" xfId="35885"/>
    <cellStyle name="Style 43 2 2 3 5" xfId="44406"/>
    <cellStyle name="Style 43 2 2 4" xfId="17181"/>
    <cellStyle name="Style 43 2 2 4 2" xfId="29168"/>
    <cellStyle name="Style 43 2 2 4 3" xfId="35030"/>
    <cellStyle name="Style 43 2 2 4 4" xfId="41744"/>
    <cellStyle name="Style 43 2 2 5" xfId="29165"/>
    <cellStyle name="Style 43 2 2 6" xfId="37677"/>
    <cellStyle name="Style 43 2 2 7" xfId="38907"/>
    <cellStyle name="Style 43 2 3" xfId="9241"/>
    <cellStyle name="Style 43 2 3 2" xfId="13496"/>
    <cellStyle name="Style 43 2 3 2 2" xfId="25662"/>
    <cellStyle name="Style 43 2 3 2 3" xfId="29170"/>
    <cellStyle name="Style 43 2 3 2 4" xfId="34014"/>
    <cellStyle name="Style 43 2 3 2 5" xfId="46932"/>
    <cellStyle name="Style 43 2 3 3" xfId="14654"/>
    <cellStyle name="Style 43 2 3 3 2" xfId="25663"/>
    <cellStyle name="Style 43 2 3 3 3" xfId="29171"/>
    <cellStyle name="Style 43 2 3 3 4" xfId="36459"/>
    <cellStyle name="Style 43 2 3 3 5" xfId="44769"/>
    <cellStyle name="Style 43 2 3 4" xfId="25661"/>
    <cellStyle name="Style 43 2 4" xfId="10816"/>
    <cellStyle name="Style 43 2 4 2" xfId="25664"/>
    <cellStyle name="Style 43 2 4 3" xfId="29172"/>
    <cellStyle name="Style 43 2 4 4" xfId="35381"/>
    <cellStyle name="Style 43 2 4 5" xfId="44052"/>
    <cellStyle name="Style 43 2 5" xfId="12171"/>
    <cellStyle name="Style 43 2 5 2" xfId="25665"/>
    <cellStyle name="Style 43 2 5 3" xfId="29173"/>
    <cellStyle name="Style 43 2 5 4" xfId="36389"/>
    <cellStyle name="Style 43 2 5 5" xfId="42885"/>
    <cellStyle name="Style 43 2 6" xfId="15003"/>
    <cellStyle name="Style 43 2 6 2" xfId="29174"/>
    <cellStyle name="Style 43 2 6 3" xfId="37952"/>
    <cellStyle name="Style 43 2 6 4" xfId="41561"/>
    <cellStyle name="Style 43 2 7" xfId="32341"/>
    <cellStyle name="Style 43 2 8" xfId="44277"/>
    <cellStyle name="Style 43 3" xfId="6678"/>
    <cellStyle name="Style 43 3 2" xfId="9019"/>
    <cellStyle name="Style 43 3 2 2" xfId="13274"/>
    <cellStyle name="Style 43 3 2 2 2" xfId="25666"/>
    <cellStyle name="Style 43 3 2 2 3" xfId="29177"/>
    <cellStyle name="Style 43 3 2 2 4" xfId="37319"/>
    <cellStyle name="Style 43 3 2 2 5" xfId="43892"/>
    <cellStyle name="Style 43 3 2 3" xfId="16058"/>
    <cellStyle name="Style 43 3 2 3 2" xfId="29178"/>
    <cellStyle name="Style 43 3 2 3 3" xfId="26571"/>
    <cellStyle name="Style 43 3 2 3 4" xfId="39569"/>
    <cellStyle name="Style 43 3 2 4" xfId="29176"/>
    <cellStyle name="Style 43 3 2 5" xfId="25309"/>
    <cellStyle name="Style 43 3 2 6" xfId="44966"/>
    <cellStyle name="Style 43 3 3" xfId="10594"/>
    <cellStyle name="Style 43 3 3 2" xfId="25667"/>
    <cellStyle name="Style 43 3 3 3" xfId="29179"/>
    <cellStyle name="Style 43 3 3 4" xfId="27822"/>
    <cellStyle name="Style 43 3 3 5" xfId="46493"/>
    <cellStyle name="Style 43 3 4" xfId="11949"/>
    <cellStyle name="Style 43 3 4 2" xfId="25668"/>
    <cellStyle name="Style 43 3 4 3" xfId="29180"/>
    <cellStyle name="Style 43 3 4 4" xfId="32849"/>
    <cellStyle name="Style 43 3 4 5" xfId="45275"/>
    <cellStyle name="Style 43 3 5" xfId="14781"/>
    <cellStyle name="Style 43 3 5 2" xfId="29181"/>
    <cellStyle name="Style 43 3 5 3" xfId="37519"/>
    <cellStyle name="Style 43 3 5 4" xfId="44331"/>
    <cellStyle name="Style 43 3 6" xfId="29175"/>
    <cellStyle name="Style 43 3 7" xfId="22300"/>
    <cellStyle name="Style 43 3 8" xfId="40172"/>
    <cellStyle name="Style 43 4" xfId="6817"/>
    <cellStyle name="Style 43 4 2" xfId="9158"/>
    <cellStyle name="Style 43 4 2 2" xfId="13413"/>
    <cellStyle name="Style 43 4 2 2 2" xfId="25670"/>
    <cellStyle name="Style 43 4 2 2 3" xfId="29184"/>
    <cellStyle name="Style 43 4 2 2 4" xfId="34065"/>
    <cellStyle name="Style 43 4 2 2 5" xfId="41634"/>
    <cellStyle name="Style 43 4 2 3" xfId="16173"/>
    <cellStyle name="Style 43 4 2 3 2" xfId="29185"/>
    <cellStyle name="Style 43 4 2 3 3" xfId="21635"/>
    <cellStyle name="Style 43 4 2 3 4" xfId="40186"/>
    <cellStyle name="Style 43 4 2 4" xfId="29183"/>
    <cellStyle name="Style 43 4 2 5" xfId="22088"/>
    <cellStyle name="Style 43 4 2 6" xfId="42212"/>
    <cellStyle name="Style 43 4 3" xfId="10733"/>
    <cellStyle name="Style 43 4 3 2" xfId="25671"/>
    <cellStyle name="Style 43 4 3 3" xfId="29186"/>
    <cellStyle name="Style 43 4 3 4" xfId="35382"/>
    <cellStyle name="Style 43 4 3 5" xfId="40552"/>
    <cellStyle name="Style 43 4 4" xfId="12088"/>
    <cellStyle name="Style 43 4 4 2" xfId="25672"/>
    <cellStyle name="Style 43 4 4 3" xfId="29187"/>
    <cellStyle name="Style 43 4 4 4" xfId="36428"/>
    <cellStyle name="Style 43 4 4 5" xfId="43386"/>
    <cellStyle name="Style 43 4 5" xfId="14920"/>
    <cellStyle name="Style 43 4 5 2" xfId="29188"/>
    <cellStyle name="Style 43 4 5 3" xfId="37959"/>
    <cellStyle name="Style 43 4 5 4" xfId="41405"/>
    <cellStyle name="Style 43 4 6" xfId="29182"/>
    <cellStyle name="Style 43 4 7" xfId="22740"/>
    <cellStyle name="Style 43 4 8" xfId="40194"/>
    <cellStyle name="Style 43 5" xfId="6736"/>
    <cellStyle name="Style 43 5 2" xfId="9077"/>
    <cellStyle name="Style 43 5 2 2" xfId="13332"/>
    <cellStyle name="Style 43 5 2 2 2" xfId="25673"/>
    <cellStyle name="Style 43 5 2 2 3" xfId="29191"/>
    <cellStyle name="Style 43 5 2 2 4" xfId="35605"/>
    <cellStyle name="Style 43 5 2 2 5" xfId="45997"/>
    <cellStyle name="Style 43 5 2 3" xfId="16105"/>
    <cellStyle name="Style 43 5 2 3 2" xfId="29192"/>
    <cellStyle name="Style 43 5 2 3 3" xfId="19364"/>
    <cellStyle name="Style 43 5 2 3 4" xfId="39284"/>
    <cellStyle name="Style 43 5 2 4" xfId="29190"/>
    <cellStyle name="Style 43 5 2 5" xfId="29673"/>
    <cellStyle name="Style 43 5 2 6" xfId="47878"/>
    <cellStyle name="Style 43 5 3" xfId="10652"/>
    <cellStyle name="Style 43 5 3 2" xfId="25675"/>
    <cellStyle name="Style 43 5 3 3" xfId="29193"/>
    <cellStyle name="Style 43 5 3 4" xfId="27881"/>
    <cellStyle name="Style 43 5 3 5" xfId="46520"/>
    <cellStyle name="Style 43 5 4" xfId="12007"/>
    <cellStyle name="Style 43 5 4 2" xfId="25676"/>
    <cellStyle name="Style 43 5 4 3" xfId="29194"/>
    <cellStyle name="Style 43 5 4 4" xfId="34295"/>
    <cellStyle name="Style 43 5 4 5" xfId="42765"/>
    <cellStyle name="Style 43 5 5" xfId="14839"/>
    <cellStyle name="Style 43 5 5 2" xfId="29195"/>
    <cellStyle name="Style 43 5 5 3" xfId="35814"/>
    <cellStyle name="Style 43 5 5 4" xfId="45860"/>
    <cellStyle name="Style 43 5 6" xfId="29189"/>
    <cellStyle name="Style 43 5 7" xfId="23684"/>
    <cellStyle name="Style 43 5 8" xfId="39771"/>
    <cellStyle name="Style 43 6" xfId="6754"/>
    <cellStyle name="Style 43 6 2" xfId="9095"/>
    <cellStyle name="Style 43 6 2 2" xfId="13350"/>
    <cellStyle name="Style 43 6 2 2 2" xfId="25677"/>
    <cellStyle name="Style 43 6 2 2 3" xfId="29198"/>
    <cellStyle name="Style 43 6 2 2 4" xfId="34612"/>
    <cellStyle name="Style 43 6 2 2 5" xfId="46039"/>
    <cellStyle name="Style 43 6 2 3" xfId="16122"/>
    <cellStyle name="Style 43 6 2 3 2" xfId="29199"/>
    <cellStyle name="Style 43 6 2 3 3" xfId="32363"/>
    <cellStyle name="Style 43 6 2 3 4" xfId="44382"/>
    <cellStyle name="Style 43 6 2 4" xfId="29197"/>
    <cellStyle name="Style 43 6 2 5" xfId="22538"/>
    <cellStyle name="Style 43 6 2 6" xfId="46912"/>
    <cellStyle name="Style 43 6 3" xfId="10670"/>
    <cellStyle name="Style 43 6 3 2" xfId="25678"/>
    <cellStyle name="Style 43 6 3 3" xfId="29200"/>
    <cellStyle name="Style 43 6 3 4" xfId="27904"/>
    <cellStyle name="Style 43 6 3 5" xfId="43538"/>
    <cellStyle name="Style 43 6 4" xfId="12025"/>
    <cellStyle name="Style 43 6 4 2" xfId="25679"/>
    <cellStyle name="Style 43 6 4 3" xfId="29201"/>
    <cellStyle name="Style 43 6 4 4" xfId="35500"/>
    <cellStyle name="Style 43 6 4 5" xfId="41511"/>
    <cellStyle name="Style 43 6 5" xfId="14857"/>
    <cellStyle name="Style 43 6 5 2" xfId="29202"/>
    <cellStyle name="Style 43 6 5 3" xfId="34822"/>
    <cellStyle name="Style 43 6 5 4" xfId="42559"/>
    <cellStyle name="Style 43 6 6" xfId="29196"/>
    <cellStyle name="Style 43 6 7" xfId="32272"/>
    <cellStyle name="Style 43 6 8" xfId="42833"/>
    <cellStyle name="Style 43 7" xfId="6727"/>
    <cellStyle name="Style 43 7 2" xfId="9068"/>
    <cellStyle name="Style 43 7 2 2" xfId="13323"/>
    <cellStyle name="Style 43 7 2 2 2" xfId="25680"/>
    <cellStyle name="Style 43 7 2 2 3" xfId="29205"/>
    <cellStyle name="Style 43 7 2 2 4" xfId="35067"/>
    <cellStyle name="Style 43 7 2 2 5" xfId="46302"/>
    <cellStyle name="Style 43 7 2 3" xfId="16096"/>
    <cellStyle name="Style 43 7 2 3 2" xfId="29206"/>
    <cellStyle name="Style 43 7 2 3 3" xfId="22632"/>
    <cellStyle name="Style 43 7 2 3 4" xfId="39866"/>
    <cellStyle name="Style 43 7 2 4" xfId="29204"/>
    <cellStyle name="Style 43 7 2 5" xfId="29069"/>
    <cellStyle name="Style 43 7 2 6" xfId="42424"/>
    <cellStyle name="Style 43 7 3" xfId="10643"/>
    <cellStyle name="Style 43 7 3 2" xfId="25682"/>
    <cellStyle name="Style 43 7 3 3" xfId="29207"/>
    <cellStyle name="Style 43 7 3 4" xfId="27870"/>
    <cellStyle name="Style 43 7 3 5" xfId="41822"/>
    <cellStyle name="Style 43 7 4" xfId="11998"/>
    <cellStyle name="Style 43 7 4 2" xfId="25683"/>
    <cellStyle name="Style 43 7 4 3" xfId="29208"/>
    <cellStyle name="Style 43 7 4 4" xfId="38249"/>
    <cellStyle name="Style 43 7 4 5" xfId="47513"/>
    <cellStyle name="Style 43 7 5" xfId="14830"/>
    <cellStyle name="Style 43 7 5 2" xfId="29209"/>
    <cellStyle name="Style 43 7 5 3" xfId="35276"/>
    <cellStyle name="Style 43 7 5 4" xfId="42956"/>
    <cellStyle name="Style 43 7 6" xfId="29203"/>
    <cellStyle name="Style 43 7 7" xfId="21799"/>
    <cellStyle name="Style 43 7 8" xfId="39914"/>
    <cellStyle name="Style 43 8" xfId="7125"/>
    <cellStyle name="Style 43 8 2" xfId="9466"/>
    <cellStyle name="Style 43 8 2 2" xfId="13721"/>
    <cellStyle name="Style 43 8 2 2 2" xfId="25684"/>
    <cellStyle name="Style 43 8 2 2 3" xfId="29212"/>
    <cellStyle name="Style 43 8 2 2 4" xfId="33631"/>
    <cellStyle name="Style 43 8 2 2 5" xfId="42514"/>
    <cellStyle name="Style 43 8 2 3" xfId="16458"/>
    <cellStyle name="Style 43 8 2 3 2" xfId="29213"/>
    <cellStyle name="Style 43 8 2 3 3" xfId="26430"/>
    <cellStyle name="Style 43 8 2 3 4" xfId="39275"/>
    <cellStyle name="Style 43 8 2 4" xfId="29211"/>
    <cellStyle name="Style 43 8 2 5" xfId="38765"/>
    <cellStyle name="Style 43 8 2 6" xfId="41983"/>
    <cellStyle name="Style 43 8 3" xfId="11041"/>
    <cellStyle name="Style 43 8 3 2" xfId="25685"/>
    <cellStyle name="Style 43 8 3 3" xfId="29214"/>
    <cellStyle name="Style 43 8 3 4" xfId="35268"/>
    <cellStyle name="Style 43 8 3 5" xfId="48248"/>
    <cellStyle name="Style 43 8 4" xfId="12396"/>
    <cellStyle name="Style 43 8 4 2" xfId="25686"/>
    <cellStyle name="Style 43 8 4 3" xfId="29215"/>
    <cellStyle name="Style 43 8 4 4" xfId="38076"/>
    <cellStyle name="Style 43 8 4 5" xfId="44146"/>
    <cellStyle name="Style 43 8 5" xfId="15228"/>
    <cellStyle name="Style 43 8 5 2" xfId="29216"/>
    <cellStyle name="Style 43 8 5 3" xfId="37849"/>
    <cellStyle name="Style 43 8 5 4" xfId="43479"/>
    <cellStyle name="Style 43 8 6" xfId="29210"/>
    <cellStyle name="Style 43 8 7" xfId="25438"/>
    <cellStyle name="Style 43 8 8" xfId="41063"/>
    <cellStyle name="Style 43 9" xfId="8390"/>
    <cellStyle name="Style 43 9 2" xfId="9828"/>
    <cellStyle name="Style 43 9 2 2" xfId="14065"/>
    <cellStyle name="Style 43 9 2 2 2" xfId="25688"/>
    <cellStyle name="Style 43 9 2 2 3" xfId="29219"/>
    <cellStyle name="Style 43 9 2 2 4" xfId="35789"/>
    <cellStyle name="Style 43 9 2 2 5" xfId="46988"/>
    <cellStyle name="Style 43 9 2 3" xfId="16802"/>
    <cellStyle name="Style 43 9 2 3 2" xfId="29220"/>
    <cellStyle name="Style 43 9 2 3 3" xfId="23514"/>
    <cellStyle name="Style 43 9 2 3 4" xfId="39405"/>
    <cellStyle name="Style 43 9 2 4" xfId="29218"/>
    <cellStyle name="Style 43 9 2 5" xfId="33537"/>
    <cellStyle name="Style 43 9 2 6" xfId="48452"/>
    <cellStyle name="Style 43 9 3" xfId="11385"/>
    <cellStyle name="Style 43 9 3 2" xfId="25689"/>
    <cellStyle name="Style 43 9 3 3" xfId="29221"/>
    <cellStyle name="Style 43 9 3 4" xfId="38100"/>
    <cellStyle name="Style 43 9 3 5" xfId="45087"/>
    <cellStyle name="Style 43 9 4" xfId="12740"/>
    <cellStyle name="Style 43 9 4 2" xfId="25690"/>
    <cellStyle name="Style 43 9 4 3" xfId="29222"/>
    <cellStyle name="Style 43 9 4 4" xfId="36376"/>
    <cellStyle name="Style 43 9 4 5" xfId="43813"/>
    <cellStyle name="Style 43 9 5" xfId="15572"/>
    <cellStyle name="Style 43 9 5 2" xfId="29223"/>
    <cellStyle name="Style 43 9 5 3" xfId="33701"/>
    <cellStyle name="Style 43 9 5 4" xfId="45730"/>
    <cellStyle name="Style 43 9 6" xfId="29217"/>
    <cellStyle name="Style 43 9 7" xfId="27147"/>
    <cellStyle name="Style 43 9 8" xfId="43290"/>
    <cellStyle name="Style 44" xfId="132"/>
    <cellStyle name="Style 44 10" xfId="8330"/>
    <cellStyle name="Style 44 10 2" xfId="9768"/>
    <cellStyle name="Style 44 10 2 2" xfId="14005"/>
    <cellStyle name="Style 44 10 2 2 2" xfId="25691"/>
    <cellStyle name="Style 44 10 2 2 3" xfId="29227"/>
    <cellStyle name="Style 44 10 2 2 4" xfId="32648"/>
    <cellStyle name="Style 44 10 2 2 5" xfId="42959"/>
    <cellStyle name="Style 44 10 2 3" xfId="16742"/>
    <cellStyle name="Style 44 10 2 3 2" xfId="29228"/>
    <cellStyle name="Style 44 10 2 3 3" xfId="21694"/>
    <cellStyle name="Style 44 10 2 3 4" xfId="41091"/>
    <cellStyle name="Style 44 10 2 4" xfId="29226"/>
    <cellStyle name="Style 44 10 2 5" xfId="38774"/>
    <cellStyle name="Style 44 10 2 6" xfId="47877"/>
    <cellStyle name="Style 44 10 3" xfId="11325"/>
    <cellStyle name="Style 44 10 3 2" xfId="25692"/>
    <cellStyle name="Style 44 10 3 3" xfId="29229"/>
    <cellStyle name="Style 44 10 3 4" xfId="34034"/>
    <cellStyle name="Style 44 10 3 5" xfId="41143"/>
    <cellStyle name="Style 44 10 4" xfId="12680"/>
    <cellStyle name="Style 44 10 4 2" xfId="25693"/>
    <cellStyle name="Style 44 10 4 3" xfId="29230"/>
    <cellStyle name="Style 44 10 4 4" xfId="33237"/>
    <cellStyle name="Style 44 10 4 5" xfId="41225"/>
    <cellStyle name="Style 44 10 5" xfId="15512"/>
    <cellStyle name="Style 44 10 5 2" xfId="29231"/>
    <cellStyle name="Style 44 10 5 3" xfId="35392"/>
    <cellStyle name="Style 44 10 5 4" xfId="46562"/>
    <cellStyle name="Style 44 10 6" xfId="29225"/>
    <cellStyle name="Style 44 10 7" xfId="21630"/>
    <cellStyle name="Style 44 10 8" xfId="45940"/>
    <cellStyle name="Style 44 11" xfId="8419"/>
    <cellStyle name="Style 44 11 2" xfId="9857"/>
    <cellStyle name="Style 44 11 2 2" xfId="14094"/>
    <cellStyle name="Style 44 11 2 2 2" xfId="25696"/>
    <cellStyle name="Style 44 11 2 2 3" xfId="29234"/>
    <cellStyle name="Style 44 11 2 2 4" xfId="34593"/>
    <cellStyle name="Style 44 11 2 2 5" xfId="43629"/>
    <cellStyle name="Style 44 11 2 3" xfId="16831"/>
    <cellStyle name="Style 44 11 2 3 2" xfId="29235"/>
    <cellStyle name="Style 44 11 2 3 3" xfId="23769"/>
    <cellStyle name="Style 44 11 2 3 4" xfId="40322"/>
    <cellStyle name="Style 44 11 2 4" xfId="29233"/>
    <cellStyle name="Style 44 11 2 5" xfId="34662"/>
    <cellStyle name="Style 44 11 2 6" xfId="40415"/>
    <cellStyle name="Style 44 11 3" xfId="11414"/>
    <cellStyle name="Style 44 11 3 2" xfId="25697"/>
    <cellStyle name="Style 44 11 3 3" xfId="29236"/>
    <cellStyle name="Style 44 11 3 4" xfId="38489"/>
    <cellStyle name="Style 44 11 3 5" xfId="42990"/>
    <cellStyle name="Style 44 11 4" xfId="12769"/>
    <cellStyle name="Style 44 11 4 2" xfId="25698"/>
    <cellStyle name="Style 44 11 4 3" xfId="29237"/>
    <cellStyle name="Style 44 11 4 4" xfId="37507"/>
    <cellStyle name="Style 44 11 4 5" xfId="40723"/>
    <cellStyle name="Style 44 11 5" xfId="15601"/>
    <cellStyle name="Style 44 11 5 2" xfId="29238"/>
    <cellStyle name="Style 44 11 5 3" xfId="38009"/>
    <cellStyle name="Style 44 11 5 4" xfId="44218"/>
    <cellStyle name="Style 44 11 6" xfId="29232"/>
    <cellStyle name="Style 44 11 7" xfId="27178"/>
    <cellStyle name="Style 44 11 8" xfId="43197"/>
    <cellStyle name="Style 44 12" xfId="8689"/>
    <cellStyle name="Style 44 12 2" xfId="10125"/>
    <cellStyle name="Style 44 12 2 2" xfId="14362"/>
    <cellStyle name="Style 44 12 2 2 2" xfId="25699"/>
    <cellStyle name="Style 44 12 2 2 3" xfId="29241"/>
    <cellStyle name="Style 44 12 2 2 4" xfId="37524"/>
    <cellStyle name="Style 44 12 2 2 5" xfId="47496"/>
    <cellStyle name="Style 44 12 2 3" xfId="17099"/>
    <cellStyle name="Style 44 12 2 3 2" xfId="29242"/>
    <cellStyle name="Style 44 12 2 3 3" xfId="38837"/>
    <cellStyle name="Style 44 12 2 3 4" xfId="47347"/>
    <cellStyle name="Style 44 12 2 4" xfId="29240"/>
    <cellStyle name="Style 44 12 2 5" xfId="34432"/>
    <cellStyle name="Style 44 12 2 6" xfId="45821"/>
    <cellStyle name="Style 44 12 3" xfId="11682"/>
    <cellStyle name="Style 44 12 3 2" xfId="25700"/>
    <cellStyle name="Style 44 12 3 3" xfId="29243"/>
    <cellStyle name="Style 44 12 3 4" xfId="33078"/>
    <cellStyle name="Style 44 12 3 5" xfId="46192"/>
    <cellStyle name="Style 44 12 4" xfId="13037"/>
    <cellStyle name="Style 44 12 4 2" xfId="25701"/>
    <cellStyle name="Style 44 12 4 3" xfId="29244"/>
    <cellStyle name="Style 44 12 4 4" xfId="37616"/>
    <cellStyle name="Style 44 12 4 5" xfId="43661"/>
    <cellStyle name="Style 44 12 5" xfId="15869"/>
    <cellStyle name="Style 44 12 5 2" xfId="29245"/>
    <cellStyle name="Style 44 12 5 3" xfId="31989"/>
    <cellStyle name="Style 44 12 5 4" xfId="44581"/>
    <cellStyle name="Style 44 12 6" xfId="29239"/>
    <cellStyle name="Style 44 12 7" xfId="27455"/>
    <cellStyle name="Style 44 12 8" xfId="44627"/>
    <cellStyle name="Style 44 13" xfId="8701"/>
    <cellStyle name="Style 44 13 2" xfId="10137"/>
    <cellStyle name="Style 44 13 2 2" xfId="14374"/>
    <cellStyle name="Style 44 13 2 2 2" xfId="25702"/>
    <cellStyle name="Style 44 13 2 2 3" xfId="29248"/>
    <cellStyle name="Style 44 13 2 2 4" xfId="38367"/>
    <cellStyle name="Style 44 13 2 2 5" xfId="42281"/>
    <cellStyle name="Style 44 13 2 3" xfId="17111"/>
    <cellStyle name="Style 44 13 2 3 2" xfId="29249"/>
    <cellStyle name="Style 44 13 2 3 3" xfId="37707"/>
    <cellStyle name="Style 44 13 2 3 4" xfId="46418"/>
    <cellStyle name="Style 44 13 2 4" xfId="29247"/>
    <cellStyle name="Style 44 13 2 5" xfId="32579"/>
    <cellStyle name="Style 44 13 2 6" xfId="47926"/>
    <cellStyle name="Style 44 13 3" xfId="11694"/>
    <cellStyle name="Style 44 13 3 2" xfId="25703"/>
    <cellStyle name="Style 44 13 3 3" xfId="29250"/>
    <cellStyle name="Style 44 13 3 4" xfId="34960"/>
    <cellStyle name="Style 44 13 3 5" xfId="46773"/>
    <cellStyle name="Style 44 13 4" xfId="13049"/>
    <cellStyle name="Style 44 13 4 2" xfId="25704"/>
    <cellStyle name="Style 44 13 4 3" xfId="29251"/>
    <cellStyle name="Style 44 13 4 4" xfId="38391"/>
    <cellStyle name="Style 44 13 4 5" xfId="46967"/>
    <cellStyle name="Style 44 13 5" xfId="15881"/>
    <cellStyle name="Style 44 13 5 2" xfId="29252"/>
    <cellStyle name="Style 44 13 5 3" xfId="32001"/>
    <cellStyle name="Style 44 13 5 4" xfId="45652"/>
    <cellStyle name="Style 44 13 6" xfId="29246"/>
    <cellStyle name="Style 44 13 7" xfId="27471"/>
    <cellStyle name="Style 44 13 8" xfId="40352"/>
    <cellStyle name="Style 44 14" xfId="8544"/>
    <cellStyle name="Style 44 14 2" xfId="9980"/>
    <cellStyle name="Style 44 14 2 2" xfId="14217"/>
    <cellStyle name="Style 44 14 2 2 2" xfId="25706"/>
    <cellStyle name="Style 44 14 2 2 3" xfId="29255"/>
    <cellStyle name="Style 44 14 2 2 4" xfId="36556"/>
    <cellStyle name="Style 44 14 2 2 5" xfId="41254"/>
    <cellStyle name="Style 44 14 2 3" xfId="16954"/>
    <cellStyle name="Style 44 14 2 3 2" xfId="29256"/>
    <cellStyle name="Style 44 14 2 3 3" xfId="38832"/>
    <cellStyle name="Style 44 14 2 3 4" xfId="48197"/>
    <cellStyle name="Style 44 14 2 4" xfId="29254"/>
    <cellStyle name="Style 44 14 2 5" xfId="38098"/>
    <cellStyle name="Style 44 14 2 6" xfId="46948"/>
    <cellStyle name="Style 44 14 3" xfId="11537"/>
    <cellStyle name="Style 44 14 3 2" xfId="25707"/>
    <cellStyle name="Style 44 14 3 3" xfId="29257"/>
    <cellStyle name="Style 44 14 3 4" xfId="33094"/>
    <cellStyle name="Style 44 14 3 5" xfId="42030"/>
    <cellStyle name="Style 44 14 4" xfId="12892"/>
    <cellStyle name="Style 44 14 4 2" xfId="25708"/>
    <cellStyle name="Style 44 14 4 3" xfId="29258"/>
    <cellStyle name="Style 44 14 4 4" xfId="37007"/>
    <cellStyle name="Style 44 14 4 5" xfId="42945"/>
    <cellStyle name="Style 44 14 5" xfId="15724"/>
    <cellStyle name="Style 44 14 5 2" xfId="29259"/>
    <cellStyle name="Style 44 14 5 3" xfId="37669"/>
    <cellStyle name="Style 44 14 5 4" xfId="41962"/>
    <cellStyle name="Style 44 14 6" xfId="29253"/>
    <cellStyle name="Style 44 14 7" xfId="27283"/>
    <cellStyle name="Style 44 14 8" xfId="44981"/>
    <cellStyle name="Style 44 15" xfId="10312"/>
    <cellStyle name="Style 44 15 2" xfId="14549"/>
    <cellStyle name="Style 44 15 2 2" xfId="25709"/>
    <cellStyle name="Style 44 15 2 3" xfId="29261"/>
    <cellStyle name="Style 44 15 2 4" xfId="38151"/>
    <cellStyle name="Style 44 15 2 5" xfId="44371"/>
    <cellStyle name="Style 44 15 3" xfId="17286"/>
    <cellStyle name="Style 44 15 3 2" xfId="29262"/>
    <cellStyle name="Style 44 15 3 3" xfId="35056"/>
    <cellStyle name="Style 44 15 3 4" xfId="46415"/>
    <cellStyle name="Style 44 15 4" xfId="29260"/>
    <cellStyle name="Style 44 15 5" xfId="35733"/>
    <cellStyle name="Style 44 15 6" xfId="40769"/>
    <cellStyle name="Style 44 16" xfId="10401"/>
    <cellStyle name="Style 44 16 2" xfId="25710"/>
    <cellStyle name="Style 44 16 3" xfId="29263"/>
    <cellStyle name="Style 44 16 4" xfId="37005"/>
    <cellStyle name="Style 44 16 5" xfId="48411"/>
    <cellStyle name="Style 44 17" xfId="10458"/>
    <cellStyle name="Style 44 17 2" xfId="25711"/>
    <cellStyle name="Style 44 17 3" xfId="29264"/>
    <cellStyle name="Style 44 17 4" xfId="38539"/>
    <cellStyle name="Style 44 17 5" xfId="46878"/>
    <cellStyle name="Style 44 18" xfId="11841"/>
    <cellStyle name="Style 44 18 2" xfId="25712"/>
    <cellStyle name="Style 44 18 3" xfId="29265"/>
    <cellStyle name="Style 44 18 4" xfId="34343"/>
    <cellStyle name="Style 44 18 5" xfId="47764"/>
    <cellStyle name="Style 44 2" xfId="7001"/>
    <cellStyle name="Style 44 2 2" xfId="10218"/>
    <cellStyle name="Style 44 2 2 2" xfId="11775"/>
    <cellStyle name="Style 44 2 2 2 2" xfId="25713"/>
    <cellStyle name="Style 44 2 2 2 3" xfId="29267"/>
    <cellStyle name="Style 44 2 2 2 4" xfId="35507"/>
    <cellStyle name="Style 44 2 2 2 5" xfId="42073"/>
    <cellStyle name="Style 44 2 2 3" xfId="14455"/>
    <cellStyle name="Style 44 2 2 3 2" xfId="25714"/>
    <cellStyle name="Style 44 2 2 3 3" xfId="29268"/>
    <cellStyle name="Style 44 2 2 3 4" xfId="35682"/>
    <cellStyle name="Style 44 2 2 3 5" xfId="43905"/>
    <cellStyle name="Style 44 2 2 4" xfId="17192"/>
    <cellStyle name="Style 44 2 2 4 2" xfId="29269"/>
    <cellStyle name="Style 44 2 2 4 3" xfId="38786"/>
    <cellStyle name="Style 44 2 2 4 4" xfId="42806"/>
    <cellStyle name="Style 44 2 2 5" xfId="29266"/>
    <cellStyle name="Style 44 2 2 6" xfId="37654"/>
    <cellStyle name="Style 44 2 2 7" xfId="45488"/>
    <cellStyle name="Style 44 2 3" xfId="9342"/>
    <cellStyle name="Style 44 2 3 2" xfId="13597"/>
    <cellStyle name="Style 44 2 3 2 2" xfId="25716"/>
    <cellStyle name="Style 44 2 3 2 3" xfId="29270"/>
    <cellStyle name="Style 44 2 3 2 4" xfId="35151"/>
    <cellStyle name="Style 44 2 3 2 5" xfId="48193"/>
    <cellStyle name="Style 44 2 3 3" xfId="14665"/>
    <cellStyle name="Style 44 2 3 3 2" xfId="25717"/>
    <cellStyle name="Style 44 2 3 3 3" xfId="29271"/>
    <cellStyle name="Style 44 2 3 3 4" xfId="33160"/>
    <cellStyle name="Style 44 2 3 3 5" xfId="48156"/>
    <cellStyle name="Style 44 2 3 4" xfId="25715"/>
    <cellStyle name="Style 44 2 4" xfId="10917"/>
    <cellStyle name="Style 44 2 4 2" xfId="25718"/>
    <cellStyle name="Style 44 2 4 3" xfId="29272"/>
    <cellStyle name="Style 44 2 4 4" xfId="34095"/>
    <cellStyle name="Style 44 2 4 5" xfId="41636"/>
    <cellStyle name="Style 44 2 5" xfId="12272"/>
    <cellStyle name="Style 44 2 5 2" xfId="25719"/>
    <cellStyle name="Style 44 2 5 3" xfId="29273"/>
    <cellStyle name="Style 44 2 5 4" xfId="38334"/>
    <cellStyle name="Style 44 2 5 5" xfId="40500"/>
    <cellStyle name="Style 44 2 6" xfId="15104"/>
    <cellStyle name="Style 44 2 6 2" xfId="29274"/>
    <cellStyle name="Style 44 2 6 3" xfId="35337"/>
    <cellStyle name="Style 44 2 6 4" xfId="47056"/>
    <cellStyle name="Style 44 2 7" xfId="22936"/>
    <cellStyle name="Style 44 2 8" xfId="39613"/>
    <cellStyle name="Style 44 3" xfId="6914"/>
    <cellStyle name="Style 44 3 2" xfId="9255"/>
    <cellStyle name="Style 44 3 2 2" xfId="13510"/>
    <cellStyle name="Style 44 3 2 2 2" xfId="25720"/>
    <cellStyle name="Style 44 3 2 2 3" xfId="29277"/>
    <cellStyle name="Style 44 3 2 2 4" xfId="32703"/>
    <cellStyle name="Style 44 3 2 2 5" xfId="42320"/>
    <cellStyle name="Style 44 3 2 3" xfId="16260"/>
    <cellStyle name="Style 44 3 2 3 2" xfId="29278"/>
    <cellStyle name="Style 44 3 2 3 3" xfId="21811"/>
    <cellStyle name="Style 44 3 2 3 4" xfId="42082"/>
    <cellStyle name="Style 44 3 2 4" xfId="29276"/>
    <cellStyle name="Style 44 3 2 5" xfId="22137"/>
    <cellStyle name="Style 44 3 2 6" xfId="39614"/>
    <cellStyle name="Style 44 3 3" xfId="10830"/>
    <cellStyle name="Style 44 3 3 2" xfId="25721"/>
    <cellStyle name="Style 44 3 3 3" xfId="29279"/>
    <cellStyle name="Style 44 3 3 4" xfId="34656"/>
    <cellStyle name="Style 44 3 3 5" xfId="42036"/>
    <cellStyle name="Style 44 3 4" xfId="12185"/>
    <cellStyle name="Style 44 3 4 2" xfId="25722"/>
    <cellStyle name="Style 44 3 4 3" xfId="29280"/>
    <cellStyle name="Style 44 3 4 4" xfId="32501"/>
    <cellStyle name="Style 44 3 4 5" xfId="42259"/>
    <cellStyle name="Style 44 3 5" xfId="15017"/>
    <cellStyle name="Style 44 3 5 2" xfId="29281"/>
    <cellStyle name="Style 44 3 5 3" xfId="35629"/>
    <cellStyle name="Style 44 3 5 4" xfId="46782"/>
    <cellStyle name="Style 44 3 6" xfId="29275"/>
    <cellStyle name="Style 44 3 7" xfId="26714"/>
    <cellStyle name="Style 44 3 8" xfId="41113"/>
    <cellStyle name="Style 44 4" xfId="6963"/>
    <cellStyle name="Style 44 4 2" xfId="9304"/>
    <cellStyle name="Style 44 4 2 2" xfId="13559"/>
    <cellStyle name="Style 44 4 2 2 2" xfId="25723"/>
    <cellStyle name="Style 44 4 2 2 3" xfId="29284"/>
    <cellStyle name="Style 44 4 2 2 4" xfId="35960"/>
    <cellStyle name="Style 44 4 2 2 5" xfId="44375"/>
    <cellStyle name="Style 44 4 2 3" xfId="16306"/>
    <cellStyle name="Style 44 4 2 3 2" xfId="29285"/>
    <cellStyle name="Style 44 4 2 3 3" xfId="32073"/>
    <cellStyle name="Style 44 4 2 3 4" xfId="44586"/>
    <cellStyle name="Style 44 4 2 4" xfId="29283"/>
    <cellStyle name="Style 44 4 2 5" xfId="26233"/>
    <cellStyle name="Style 44 4 2 6" xfId="43240"/>
    <cellStyle name="Style 44 4 3" xfId="10879"/>
    <cellStyle name="Style 44 4 3 2" xfId="25724"/>
    <cellStyle name="Style 44 4 3 3" xfId="29286"/>
    <cellStyle name="Style 44 4 3 4" xfId="33171"/>
    <cellStyle name="Style 44 4 3 5" xfId="42782"/>
    <cellStyle name="Style 44 4 4" xfId="12234"/>
    <cellStyle name="Style 44 4 4 2" xfId="25725"/>
    <cellStyle name="Style 44 4 4 3" xfId="29287"/>
    <cellStyle name="Style 44 4 4 4" xfId="32662"/>
    <cellStyle name="Style 44 4 4 5" xfId="45258"/>
    <cellStyle name="Style 44 4 5" xfId="15066"/>
    <cellStyle name="Style 44 4 5 2" xfId="29288"/>
    <cellStyle name="Style 44 4 5 3" xfId="37347"/>
    <cellStyle name="Style 44 4 5 4" xfId="44916"/>
    <cellStyle name="Style 44 4 6" xfId="29282"/>
    <cellStyle name="Style 44 4 7" xfId="32271"/>
    <cellStyle name="Style 44 4 8" xfId="48463"/>
    <cellStyle name="Style 44 5" xfId="7016"/>
    <cellStyle name="Style 44 5 2" xfId="9357"/>
    <cellStyle name="Style 44 5 2 2" xfId="13612"/>
    <cellStyle name="Style 44 5 2 2 2" xfId="25726"/>
    <cellStyle name="Style 44 5 2 2 3" xfId="29291"/>
    <cellStyle name="Style 44 5 2 2 4" xfId="33934"/>
    <cellStyle name="Style 44 5 2 2 5" xfId="41739"/>
    <cellStyle name="Style 44 5 2 3" xfId="16349"/>
    <cellStyle name="Style 44 5 2 3 2" xfId="29292"/>
    <cellStyle name="Style 44 5 2 3 3" xfId="23674"/>
    <cellStyle name="Style 44 5 2 3 4" xfId="47478"/>
    <cellStyle name="Style 44 5 2 4" xfId="29290"/>
    <cellStyle name="Style 44 5 2 5" xfId="38216"/>
    <cellStyle name="Style 44 5 2 6" xfId="40485"/>
    <cellStyle name="Style 44 5 3" xfId="10932"/>
    <cellStyle name="Style 44 5 3 2" xfId="25727"/>
    <cellStyle name="Style 44 5 3 3" xfId="29293"/>
    <cellStyle name="Style 44 5 3 4" xfId="36061"/>
    <cellStyle name="Style 44 5 3 5" xfId="40633"/>
    <cellStyle name="Style 44 5 4" xfId="12287"/>
    <cellStyle name="Style 44 5 4 2" xfId="25728"/>
    <cellStyle name="Style 44 5 4 3" xfId="29294"/>
    <cellStyle name="Style 44 5 4 4" xfId="36603"/>
    <cellStyle name="Style 44 5 4 5" xfId="46174"/>
    <cellStyle name="Style 44 5 5" xfId="15119"/>
    <cellStyle name="Style 44 5 5 2" xfId="29295"/>
    <cellStyle name="Style 44 5 5 3" xfId="33029"/>
    <cellStyle name="Style 44 5 5 4" xfId="48084"/>
    <cellStyle name="Style 44 5 6" xfId="29289"/>
    <cellStyle name="Style 44 5 7" xfId="24131"/>
    <cellStyle name="Style 44 5 8" xfId="40050"/>
    <cellStyle name="Style 44 6" xfId="6765"/>
    <cellStyle name="Style 44 6 2" xfId="9106"/>
    <cellStyle name="Style 44 6 2 2" xfId="13361"/>
    <cellStyle name="Style 44 6 2 2 2" xfId="25729"/>
    <cellStyle name="Style 44 6 2 2 3" xfId="29298"/>
    <cellStyle name="Style 44 6 2 2 4" xfId="35499"/>
    <cellStyle name="Style 44 6 2 2 5" xfId="47254"/>
    <cellStyle name="Style 44 6 2 3" xfId="16133"/>
    <cellStyle name="Style 44 6 2 3 2" xfId="29299"/>
    <cellStyle name="Style 44 6 2 3 3" xfId="21625"/>
    <cellStyle name="Style 44 6 2 3 4" xfId="39494"/>
    <cellStyle name="Style 44 6 2 4" xfId="29297"/>
    <cellStyle name="Style 44 6 2 5" xfId="22574"/>
    <cellStyle name="Style 44 6 2 6" xfId="39216"/>
    <cellStyle name="Style 44 6 3" xfId="10681"/>
    <cellStyle name="Style 44 6 3 2" xfId="25730"/>
    <cellStyle name="Style 44 6 3 3" xfId="29300"/>
    <cellStyle name="Style 44 6 3 4" xfId="34470"/>
    <cellStyle name="Style 44 6 3 5" xfId="48414"/>
    <cellStyle name="Style 44 6 4" xfId="12036"/>
    <cellStyle name="Style 44 6 4 2" xfId="25731"/>
    <cellStyle name="Style 44 6 4 3" xfId="29301"/>
    <cellStyle name="Style 44 6 4 4" xfId="33663"/>
    <cellStyle name="Style 44 6 4 5" xfId="46420"/>
    <cellStyle name="Style 44 6 5" xfId="14868"/>
    <cellStyle name="Style 44 6 5 2" xfId="29302"/>
    <cellStyle name="Style 44 6 5 3" xfId="34618"/>
    <cellStyle name="Style 44 6 5 4" xfId="42687"/>
    <cellStyle name="Style 44 6 6" xfId="29296"/>
    <cellStyle name="Style 44 6 7" xfId="21567"/>
    <cellStyle name="Style 44 6 8" xfId="43008"/>
    <cellStyle name="Style 44 7" xfId="6622"/>
    <cellStyle name="Style 44 7 2" xfId="8963"/>
    <cellStyle name="Style 44 7 2 2" xfId="13218"/>
    <cellStyle name="Style 44 7 2 2 2" xfId="25732"/>
    <cellStyle name="Style 44 7 2 2 3" xfId="29305"/>
    <cellStyle name="Style 44 7 2 2 4" xfId="33849"/>
    <cellStyle name="Style 44 7 2 2 5" xfId="48437"/>
    <cellStyle name="Style 44 7 2 3" xfId="16005"/>
    <cellStyle name="Style 44 7 2 3 2" xfId="29306"/>
    <cellStyle name="Style 44 7 2 3 3" xfId="22236"/>
    <cellStyle name="Style 44 7 2 3 4" xfId="39329"/>
    <cellStyle name="Style 44 7 2 4" xfId="29304"/>
    <cellStyle name="Style 44 7 2 5" xfId="26960"/>
    <cellStyle name="Style 44 7 2 6" xfId="46607"/>
    <cellStyle name="Style 44 7 3" xfId="10538"/>
    <cellStyle name="Style 44 7 3 2" xfId="25733"/>
    <cellStyle name="Style 44 7 3 3" xfId="29307"/>
    <cellStyle name="Style 44 7 3 4" xfId="27751"/>
    <cellStyle name="Style 44 7 3 5" xfId="45386"/>
    <cellStyle name="Style 44 7 4" xfId="11893"/>
    <cellStyle name="Style 44 7 4 2" xfId="25734"/>
    <cellStyle name="Style 44 7 4 3" xfId="29308"/>
    <cellStyle name="Style 44 7 4 4" xfId="35297"/>
    <cellStyle name="Style 44 7 4 5" xfId="42027"/>
    <cellStyle name="Style 44 7 5" xfId="14725"/>
    <cellStyle name="Style 44 7 5 2" xfId="29309"/>
    <cellStyle name="Style 44 7 5 3" xfId="36312"/>
    <cellStyle name="Style 44 7 5 4" xfId="43373"/>
    <cellStyle name="Style 44 7 6" xfId="29303"/>
    <cellStyle name="Style 44 7 7" xfId="22185"/>
    <cellStyle name="Style 44 7 8" xfId="38890"/>
    <cellStyle name="Style 44 8" xfId="7126"/>
    <cellStyle name="Style 44 8 2" xfId="9467"/>
    <cellStyle name="Style 44 8 2 2" xfId="13722"/>
    <cellStyle name="Style 44 8 2 2 2" xfId="25735"/>
    <cellStyle name="Style 44 8 2 2 3" xfId="29312"/>
    <cellStyle name="Style 44 8 2 2 4" xfId="36794"/>
    <cellStyle name="Style 44 8 2 2 5" xfId="45989"/>
    <cellStyle name="Style 44 8 2 3" xfId="16459"/>
    <cellStyle name="Style 44 8 2 3 2" xfId="29313"/>
    <cellStyle name="Style 44 8 2 3 3" xfId="21709"/>
    <cellStyle name="Style 44 8 2 3 4" xfId="39262"/>
    <cellStyle name="Style 44 8 2 4" xfId="29311"/>
    <cellStyle name="Style 44 8 2 5" xfId="27538"/>
    <cellStyle name="Style 44 8 2 6" xfId="45437"/>
    <cellStyle name="Style 44 8 3" xfId="11042"/>
    <cellStyle name="Style 44 8 3 2" xfId="25736"/>
    <cellStyle name="Style 44 8 3 3" xfId="29314"/>
    <cellStyle name="Style 44 8 3 4" xfId="33685"/>
    <cellStyle name="Style 44 8 3 5" xfId="40654"/>
    <cellStyle name="Style 44 8 4" xfId="12397"/>
    <cellStyle name="Style 44 8 4 2" xfId="25737"/>
    <cellStyle name="Style 44 8 4 3" xfId="29315"/>
    <cellStyle name="Style 44 8 4 4" xfId="34375"/>
    <cellStyle name="Style 44 8 4 5" xfId="45872"/>
    <cellStyle name="Style 44 8 5" xfId="15229"/>
    <cellStyle name="Style 44 8 5 2" xfId="29316"/>
    <cellStyle name="Style 44 8 5 3" xfId="34148"/>
    <cellStyle name="Style 44 8 5 4" xfId="47177"/>
    <cellStyle name="Style 44 8 6" xfId="29310"/>
    <cellStyle name="Style 44 8 7" xfId="32281"/>
    <cellStyle name="Style 44 8 8" xfId="42925"/>
    <cellStyle name="Style 44 9" xfId="8293"/>
    <cellStyle name="Style 44 9 2" xfId="9731"/>
    <cellStyle name="Style 44 9 2 2" xfId="13968"/>
    <cellStyle name="Style 44 9 2 2 2" xfId="25739"/>
    <cellStyle name="Style 44 9 2 2 3" xfId="29319"/>
    <cellStyle name="Style 44 9 2 2 4" xfId="38134"/>
    <cellStyle name="Style 44 9 2 2 5" xfId="45015"/>
    <cellStyle name="Style 44 9 2 3" xfId="16705"/>
    <cellStyle name="Style 44 9 2 3 2" xfId="29320"/>
    <cellStyle name="Style 44 9 2 3 3" xfId="24394"/>
    <cellStyle name="Style 44 9 2 3 4" xfId="40345"/>
    <cellStyle name="Style 44 9 2 4" xfId="29318"/>
    <cellStyle name="Style 44 9 2 5" xfId="27682"/>
    <cellStyle name="Style 44 9 2 6" xfId="43184"/>
    <cellStyle name="Style 44 9 3" xfId="11288"/>
    <cellStyle name="Style 44 9 3 2" xfId="25740"/>
    <cellStyle name="Style 44 9 3 3" xfId="29321"/>
    <cellStyle name="Style 44 9 3 4" xfId="36272"/>
    <cellStyle name="Style 44 9 3 5" xfId="45035"/>
    <cellStyle name="Style 44 9 4" xfId="12643"/>
    <cellStyle name="Style 44 9 4 2" xfId="25741"/>
    <cellStyle name="Style 44 9 4 3" xfId="29322"/>
    <cellStyle name="Style 44 9 4 4" xfId="34888"/>
    <cellStyle name="Style 44 9 4 5" xfId="42400"/>
    <cellStyle name="Style 44 9 5" xfId="15475"/>
    <cellStyle name="Style 44 9 5 2" xfId="29323"/>
    <cellStyle name="Style 44 9 5 3" xfId="38441"/>
    <cellStyle name="Style 44 9 5 4" xfId="48352"/>
    <cellStyle name="Style 44 9 6" xfId="29317"/>
    <cellStyle name="Style 44 9 7" xfId="22695"/>
    <cellStyle name="Style 44 9 8" xfId="39386"/>
    <cellStyle name="Style 461" xfId="88"/>
    <cellStyle name="Style 461 10" xfId="8355"/>
    <cellStyle name="Style 461 10 2" xfId="9793"/>
    <cellStyle name="Style 461 10 2 2" xfId="14030"/>
    <cellStyle name="Style 461 10 2 2 2" xfId="25743"/>
    <cellStyle name="Style 461 10 2 2 3" xfId="29327"/>
    <cellStyle name="Style 461 10 2 2 4" xfId="35878"/>
    <cellStyle name="Style 461 10 2 2 5" xfId="44460"/>
    <cellStyle name="Style 461 10 2 3" xfId="16767"/>
    <cellStyle name="Style 461 10 2 3 2" xfId="29328"/>
    <cellStyle name="Style 461 10 2 3 3" xfId="22035"/>
    <cellStyle name="Style 461 10 2 3 4" xfId="42211"/>
    <cellStyle name="Style 461 10 2 4" xfId="29326"/>
    <cellStyle name="Style 461 10 2 5" xfId="36836"/>
    <cellStyle name="Style 461 10 2 6" xfId="46672"/>
    <cellStyle name="Style 461 10 3" xfId="11350"/>
    <cellStyle name="Style 461 10 3 2" xfId="25744"/>
    <cellStyle name="Style 461 10 3 3" xfId="29329"/>
    <cellStyle name="Style 461 10 3 4" xfId="32520"/>
    <cellStyle name="Style 461 10 3 5" xfId="47402"/>
    <cellStyle name="Style 461 10 4" xfId="12705"/>
    <cellStyle name="Style 461 10 4 2" xfId="25745"/>
    <cellStyle name="Style 461 10 4 3" xfId="29330"/>
    <cellStyle name="Style 461 10 4 4" xfId="36580"/>
    <cellStyle name="Style 461 10 4 5" xfId="48146"/>
    <cellStyle name="Style 461 10 5" xfId="15537"/>
    <cellStyle name="Style 461 10 5 2" xfId="29331"/>
    <cellStyle name="Style 461 10 5 3" xfId="33905"/>
    <cellStyle name="Style 461 10 5 4" xfId="46861"/>
    <cellStyle name="Style 461 10 6" xfId="29325"/>
    <cellStyle name="Style 461 10 7" xfId="21921"/>
    <cellStyle name="Style 461 10 8" xfId="39840"/>
    <cellStyle name="Style 461 11" xfId="8287"/>
    <cellStyle name="Style 461 11 2" xfId="9725"/>
    <cellStyle name="Style 461 11 2 2" xfId="13962"/>
    <cellStyle name="Style 461 11 2 2 2" xfId="25746"/>
    <cellStyle name="Style 461 11 2 2 3" xfId="29334"/>
    <cellStyle name="Style 461 11 2 2 4" xfId="35476"/>
    <cellStyle name="Style 461 11 2 2 5" xfId="43885"/>
    <cellStyle name="Style 461 11 2 3" xfId="16699"/>
    <cellStyle name="Style 461 11 2 3 2" xfId="29335"/>
    <cellStyle name="Style 461 11 2 3 3" xfId="22243"/>
    <cellStyle name="Style 461 11 2 3 4" xfId="39783"/>
    <cellStyle name="Style 461 11 2 4" xfId="29333"/>
    <cellStyle name="Style 461 11 2 5" xfId="35645"/>
    <cellStyle name="Style 461 11 2 6" xfId="41054"/>
    <cellStyle name="Style 461 11 3" xfId="11282"/>
    <cellStyle name="Style 461 11 3 2" xfId="25747"/>
    <cellStyle name="Style 461 11 3 3" xfId="29336"/>
    <cellStyle name="Style 461 11 3 4" xfId="37620"/>
    <cellStyle name="Style 461 11 3 5" xfId="42311"/>
    <cellStyle name="Style 461 11 4" xfId="12637"/>
    <cellStyle name="Style 461 11 4 2" xfId="25748"/>
    <cellStyle name="Style 461 11 4 3" xfId="29337"/>
    <cellStyle name="Style 461 11 4 4" xfId="35744"/>
    <cellStyle name="Style 461 11 4 5" xfId="43278"/>
    <cellStyle name="Style 461 11 5" xfId="15469"/>
    <cellStyle name="Style 461 11 5 2" xfId="29338"/>
    <cellStyle name="Style 461 11 5 3" xfId="36318"/>
    <cellStyle name="Style 461 11 5 4" xfId="47756"/>
    <cellStyle name="Style 461 11 6" xfId="29332"/>
    <cellStyle name="Style 461 11 7" xfId="21584"/>
    <cellStyle name="Style 461 11 8" xfId="43498"/>
    <cellStyle name="Style 461 12" xfId="8473"/>
    <cellStyle name="Style 461 12 2" xfId="9909"/>
    <cellStyle name="Style 461 12 2 2" xfId="14146"/>
    <cellStyle name="Style 461 12 2 2 2" xfId="25749"/>
    <cellStyle name="Style 461 12 2 2 3" xfId="29341"/>
    <cellStyle name="Style 461 12 2 2 4" xfId="34155"/>
    <cellStyle name="Style 461 12 2 2 5" xfId="47340"/>
    <cellStyle name="Style 461 12 2 3" xfId="16883"/>
    <cellStyle name="Style 461 12 2 3 2" xfId="29342"/>
    <cellStyle name="Style 461 12 2 3 3" xfId="17667"/>
    <cellStyle name="Style 461 12 2 3 4" xfId="40124"/>
    <cellStyle name="Style 461 12 2 4" xfId="29340"/>
    <cellStyle name="Style 461 12 2 5" xfId="34235"/>
    <cellStyle name="Style 461 12 2 6" xfId="44485"/>
    <cellStyle name="Style 461 12 3" xfId="11466"/>
    <cellStyle name="Style 461 12 3 2" xfId="25750"/>
    <cellStyle name="Style 461 12 3 3" xfId="29343"/>
    <cellStyle name="Style 461 12 3 4" xfId="33323"/>
    <cellStyle name="Style 461 12 3 5" xfId="47640"/>
    <cellStyle name="Style 461 12 4" xfId="12821"/>
    <cellStyle name="Style 461 12 4 2" xfId="25751"/>
    <cellStyle name="Style 461 12 4 3" xfId="29344"/>
    <cellStyle name="Style 461 12 4 4" xfId="34743"/>
    <cellStyle name="Style 461 12 4 5" xfId="40628"/>
    <cellStyle name="Style 461 12 5" xfId="15653"/>
    <cellStyle name="Style 461 12 5 2" xfId="29345"/>
    <cellStyle name="Style 461 12 5 3" xfId="27994"/>
    <cellStyle name="Style 461 12 5 4" xfId="48138"/>
    <cellStyle name="Style 461 12 6" xfId="29339"/>
    <cellStyle name="Style 461 12 7" xfId="25350"/>
    <cellStyle name="Style 461 12 8" xfId="44328"/>
    <cellStyle name="Style 461 13" xfId="8489"/>
    <cellStyle name="Style 461 13 2" xfId="9925"/>
    <cellStyle name="Style 461 13 2 2" xfId="14162"/>
    <cellStyle name="Style 461 13 2 2 2" xfId="25753"/>
    <cellStyle name="Style 461 13 2 2 3" xfId="29348"/>
    <cellStyle name="Style 461 13 2 2 4" xfId="38585"/>
    <cellStyle name="Style 461 13 2 2 5" xfId="40547"/>
    <cellStyle name="Style 461 13 2 3" xfId="16899"/>
    <cellStyle name="Style 461 13 2 3 2" xfId="29349"/>
    <cellStyle name="Style 461 13 2 3 3" xfId="25524"/>
    <cellStyle name="Style 461 13 2 3 4" xfId="39871"/>
    <cellStyle name="Style 461 13 2 4" xfId="29347"/>
    <cellStyle name="Style 461 13 2 5" xfId="38461"/>
    <cellStyle name="Style 461 13 2 6" xfId="46290"/>
    <cellStyle name="Style 461 13 3" xfId="11482"/>
    <cellStyle name="Style 461 13 3 2" xfId="25754"/>
    <cellStyle name="Style 461 13 3 3" xfId="29350"/>
    <cellStyle name="Style 461 13 3 4" xfId="32666"/>
    <cellStyle name="Style 461 13 3 5" xfId="46498"/>
    <cellStyle name="Style 461 13 4" xfId="12837"/>
    <cellStyle name="Style 461 13 4 2" xfId="25755"/>
    <cellStyle name="Style 461 13 4 3" xfId="29351"/>
    <cellStyle name="Style 461 13 4 4" xfId="32437"/>
    <cellStyle name="Style 461 13 4 5" xfId="40598"/>
    <cellStyle name="Style 461 13 5" xfId="15669"/>
    <cellStyle name="Style 461 13 5 2" xfId="29352"/>
    <cellStyle name="Style 461 13 5 3" xfId="28013"/>
    <cellStyle name="Style 461 13 5 4" xfId="46240"/>
    <cellStyle name="Style 461 13 6" xfId="29346"/>
    <cellStyle name="Style 461 13 7" xfId="37118"/>
    <cellStyle name="Style 461 13 8" xfId="45342"/>
    <cellStyle name="Style 461 14" xfId="8497"/>
    <cellStyle name="Style 461 14 2" xfId="9933"/>
    <cellStyle name="Style 461 14 2 2" xfId="14170"/>
    <cellStyle name="Style 461 14 2 2 2" xfId="25757"/>
    <cellStyle name="Style 461 14 2 2 3" xfId="29355"/>
    <cellStyle name="Style 461 14 2 2 4" xfId="34223"/>
    <cellStyle name="Style 461 14 2 2 5" xfId="40704"/>
    <cellStyle name="Style 461 14 2 3" xfId="16907"/>
    <cellStyle name="Style 461 14 2 3 2" xfId="29356"/>
    <cellStyle name="Style 461 14 2 3 3" xfId="32345"/>
    <cellStyle name="Style 461 14 2 3 4" xfId="41127"/>
    <cellStyle name="Style 461 14 2 4" xfId="29354"/>
    <cellStyle name="Style 461 14 2 5" xfId="34303"/>
    <cellStyle name="Style 461 14 2 6" xfId="43966"/>
    <cellStyle name="Style 461 14 3" xfId="11490"/>
    <cellStyle name="Style 461 14 3 2" xfId="25758"/>
    <cellStyle name="Style 461 14 3 3" xfId="29357"/>
    <cellStyle name="Style 461 14 3 4" xfId="36147"/>
    <cellStyle name="Style 461 14 3 5" xfId="47076"/>
    <cellStyle name="Style 461 14 4" xfId="12845"/>
    <cellStyle name="Style 461 14 4 2" xfId="25759"/>
    <cellStyle name="Style 461 14 4 3" xfId="29358"/>
    <cellStyle name="Style 461 14 4 4" xfId="34811"/>
    <cellStyle name="Style 461 14 4 5" xfId="43804"/>
    <cellStyle name="Style 461 14 5" xfId="15677"/>
    <cellStyle name="Style 461 14 5 2" xfId="29359"/>
    <cellStyle name="Style 461 14 5 3" xfId="28027"/>
    <cellStyle name="Style 461 14 5 4" xfId="47685"/>
    <cellStyle name="Style 461 14 6" xfId="29353"/>
    <cellStyle name="Style 461 14 7" xfId="37673"/>
    <cellStyle name="Style 461 14 8" xfId="46927"/>
    <cellStyle name="Style 461 15" xfId="10259"/>
    <cellStyle name="Style 461 15 2" xfId="14496"/>
    <cellStyle name="Style 461 15 2 2" xfId="25760"/>
    <cellStyle name="Style 461 15 2 3" xfId="29361"/>
    <cellStyle name="Style 461 15 2 4" xfId="33723"/>
    <cellStyle name="Style 461 15 2 5" xfId="46026"/>
    <cellStyle name="Style 461 15 3" xfId="17233"/>
    <cellStyle name="Style 461 15 3 2" xfId="29362"/>
    <cellStyle name="Style 461 15 3 3" xfId="32950"/>
    <cellStyle name="Style 461 15 3 4" xfId="44507"/>
    <cellStyle name="Style 461 15 4" xfId="29360"/>
    <cellStyle name="Style 461 15 5" xfId="33007"/>
    <cellStyle name="Style 461 15 6" xfId="45298"/>
    <cellStyle name="Style 461 16" xfId="10365"/>
    <cellStyle name="Style 461 16 2" xfId="25761"/>
    <cellStyle name="Style 461 16 3" xfId="29363"/>
    <cellStyle name="Style 461 16 4" xfId="34605"/>
    <cellStyle name="Style 461 16 5" xfId="46020"/>
    <cellStyle name="Style 461 17" xfId="10442"/>
    <cellStyle name="Style 461 17 2" xfId="25762"/>
    <cellStyle name="Style 461 17 3" xfId="29364"/>
    <cellStyle name="Style 461 17 4" xfId="34313"/>
    <cellStyle name="Style 461 17 5" xfId="41966"/>
    <cellStyle name="Style 461 18" xfId="11806"/>
    <cellStyle name="Style 461 18 2" xfId="25763"/>
    <cellStyle name="Style 461 18 3" xfId="29365"/>
    <cellStyle name="Style 461 18 4" xfId="32814"/>
    <cellStyle name="Style 461 18 5" xfId="44659"/>
    <cellStyle name="Style 461 2" xfId="6719"/>
    <cellStyle name="Style 461 2 2" xfId="10188"/>
    <cellStyle name="Style 461 2 2 2" xfId="11745"/>
    <cellStyle name="Style 461 2 2 2 2" xfId="25764"/>
    <cellStyle name="Style 461 2 2 2 3" xfId="29368"/>
    <cellStyle name="Style 461 2 2 2 4" xfId="32450"/>
    <cellStyle name="Style 461 2 2 2 5" xfId="46730"/>
    <cellStyle name="Style 461 2 2 3" xfId="14425"/>
    <cellStyle name="Style 461 2 2 3 2" xfId="25765"/>
    <cellStyle name="Style 461 2 2 3 3" xfId="29369"/>
    <cellStyle name="Style 461 2 2 3 4" xfId="34555"/>
    <cellStyle name="Style 461 2 2 3 5" xfId="42084"/>
    <cellStyle name="Style 461 2 2 4" xfId="17162"/>
    <cellStyle name="Style 461 2 2 4 2" xfId="29370"/>
    <cellStyle name="Style 461 2 2 4 3" xfId="38739"/>
    <cellStyle name="Style 461 2 2 4 4" xfId="38926"/>
    <cellStyle name="Style 461 2 2 5" xfId="29367"/>
    <cellStyle name="Style 461 2 2 6" xfId="35136"/>
    <cellStyle name="Style 461 2 2 7" xfId="45786"/>
    <cellStyle name="Style 461 2 3" xfId="9060"/>
    <cellStyle name="Style 461 2 3 2" xfId="13315"/>
    <cellStyle name="Style 461 2 3 2 2" xfId="25767"/>
    <cellStyle name="Style 461 2 3 2 3" xfId="29371"/>
    <cellStyle name="Style 461 2 3 2 4" xfId="34748"/>
    <cellStyle name="Style 461 2 3 2 5" xfId="44341"/>
    <cellStyle name="Style 461 2 3 3" xfId="14635"/>
    <cellStyle name="Style 461 2 3 3 2" xfId="25768"/>
    <cellStyle name="Style 461 2 3 3 3" xfId="29372"/>
    <cellStyle name="Style 461 2 3 3 4" xfId="36005"/>
    <cellStyle name="Style 461 2 3 3 5" xfId="47171"/>
    <cellStyle name="Style 461 2 3 4" xfId="25766"/>
    <cellStyle name="Style 461 2 4" xfId="10635"/>
    <cellStyle name="Style 461 2 4 2" xfId="25769"/>
    <cellStyle name="Style 461 2 4 3" xfId="29373"/>
    <cellStyle name="Style 461 2 4 4" xfId="27863"/>
    <cellStyle name="Style 461 2 4 5" xfId="41435"/>
    <cellStyle name="Style 461 2 5" xfId="11990"/>
    <cellStyle name="Style 461 2 5 2" xfId="25770"/>
    <cellStyle name="Style 461 2 5 3" xfId="29374"/>
    <cellStyle name="Style 461 2 5 4" xfId="34546"/>
    <cellStyle name="Style 461 2 5 5" xfId="42982"/>
    <cellStyle name="Style 461 2 6" xfId="14822"/>
    <cellStyle name="Style 461 2 6 2" xfId="29375"/>
    <cellStyle name="Style 461 2 6 3" xfId="33307"/>
    <cellStyle name="Style 461 2 6 4" xfId="41817"/>
    <cellStyle name="Style 461 2 7" xfId="26915"/>
    <cellStyle name="Style 461 2 8" xfId="42299"/>
    <cellStyle name="Style 461 3" xfId="6936"/>
    <cellStyle name="Style 461 3 2" xfId="9277"/>
    <cellStyle name="Style 461 3 2 2" xfId="13532"/>
    <cellStyle name="Style 461 3 2 2 2" xfId="25771"/>
    <cellStyle name="Style 461 3 2 2 3" xfId="29378"/>
    <cellStyle name="Style 461 3 2 2 4" xfId="36550"/>
    <cellStyle name="Style 461 3 2 2 5" xfId="45882"/>
    <cellStyle name="Style 461 3 2 3" xfId="16282"/>
    <cellStyle name="Style 461 3 2 3 2" xfId="29379"/>
    <cellStyle name="Style 461 3 2 3 3" xfId="38824"/>
    <cellStyle name="Style 461 3 2 3 4" xfId="43376"/>
    <cellStyle name="Style 461 3 2 4" xfId="29377"/>
    <cellStyle name="Style 461 3 2 5" xfId="22566"/>
    <cellStyle name="Style 461 3 2 6" xfId="41682"/>
    <cellStyle name="Style 461 3 3" xfId="10852"/>
    <cellStyle name="Style 461 3 3 2" xfId="25772"/>
    <cellStyle name="Style 461 3 3 3" xfId="29380"/>
    <cellStyle name="Style 461 3 3 4" xfId="33624"/>
    <cellStyle name="Style 461 3 3 5" xfId="42609"/>
    <cellStyle name="Style 461 3 4" xfId="12207"/>
    <cellStyle name="Style 461 3 4 2" xfId="25773"/>
    <cellStyle name="Style 461 3 4 3" xfId="29381"/>
    <cellStyle name="Style 461 3 4 4" xfId="36279"/>
    <cellStyle name="Style 461 3 4 5" xfId="44938"/>
    <cellStyle name="Style 461 3 5" xfId="15039"/>
    <cellStyle name="Style 461 3 5 2" xfId="29382"/>
    <cellStyle name="Style 461 3 5 3" xfId="34128"/>
    <cellStyle name="Style 461 3 5 4" xfId="45686"/>
    <cellStyle name="Style 461 3 6" xfId="29376"/>
    <cellStyle name="Style 461 3 7" xfId="21798"/>
    <cellStyle name="Style 461 3 8" xfId="40284"/>
    <cellStyle name="Style 461 4" xfId="6978"/>
    <cellStyle name="Style 461 4 2" xfId="9319"/>
    <cellStyle name="Style 461 4 2 2" xfId="13574"/>
    <cellStyle name="Style 461 4 2 2 2" xfId="25774"/>
    <cellStyle name="Style 461 4 2 2 3" xfId="29385"/>
    <cellStyle name="Style 461 4 2 2 4" xfId="33500"/>
    <cellStyle name="Style 461 4 2 2 5" xfId="48028"/>
    <cellStyle name="Style 461 4 2 3" xfId="16320"/>
    <cellStyle name="Style 461 4 2 3 2" xfId="29386"/>
    <cellStyle name="Style 461 4 2 3 3" xfId="32083"/>
    <cellStyle name="Style 461 4 2 3 4" xfId="42550"/>
    <cellStyle name="Style 461 4 2 4" xfId="29384"/>
    <cellStyle name="Style 461 4 2 5" xfId="26281"/>
    <cellStyle name="Style 461 4 2 6" xfId="46032"/>
    <cellStyle name="Style 461 4 3" xfId="10894"/>
    <cellStyle name="Style 461 4 3 2" xfId="25775"/>
    <cellStyle name="Style 461 4 3 3" xfId="29387"/>
    <cellStyle name="Style 461 4 3 4" xfId="32447"/>
    <cellStyle name="Style 461 4 3 5" xfId="47705"/>
    <cellStyle name="Style 461 4 4" xfId="12249"/>
    <cellStyle name="Style 461 4 4 2" xfId="25776"/>
    <cellStyle name="Style 461 4 4 3" xfId="29388"/>
    <cellStyle name="Style 461 4 4 4" xfId="38470"/>
    <cellStyle name="Style 461 4 4 5" xfId="43969"/>
    <cellStyle name="Style 461 4 5" xfId="15081"/>
    <cellStyle name="Style 461 4 5 2" xfId="29389"/>
    <cellStyle name="Style 461 4 5 3" xfId="33686"/>
    <cellStyle name="Style 461 4 5 4" xfId="41969"/>
    <cellStyle name="Style 461 4 6" xfId="29383"/>
    <cellStyle name="Style 461 4 7" xfId="32364"/>
    <cellStyle name="Style 461 4 8" xfId="46788"/>
    <cellStyle name="Style 461 5" xfId="6768"/>
    <cellStyle name="Style 461 5 2" xfId="9109"/>
    <cellStyle name="Style 461 5 2 2" xfId="13364"/>
    <cellStyle name="Style 461 5 2 2 2" xfId="25777"/>
    <cellStyle name="Style 461 5 2 2 3" xfId="29392"/>
    <cellStyle name="Style 461 5 2 2 4" xfId="33412"/>
    <cellStyle name="Style 461 5 2 2 5" xfId="42040"/>
    <cellStyle name="Style 461 5 2 3" xfId="16136"/>
    <cellStyle name="Style 461 5 2 3 2" xfId="29393"/>
    <cellStyle name="Style 461 5 2 3 3" xfId="32388"/>
    <cellStyle name="Style 461 5 2 3 4" xfId="42816"/>
    <cellStyle name="Style 461 5 2 4" xfId="29391"/>
    <cellStyle name="Style 461 5 2 5" xfId="22101"/>
    <cellStyle name="Style 461 5 2 6" xfId="40917"/>
    <cellStyle name="Style 461 5 3" xfId="10684"/>
    <cellStyle name="Style 461 5 3 2" xfId="25778"/>
    <cellStyle name="Style 461 5 3 3" xfId="29394"/>
    <cellStyle name="Style 461 5 3 4" xfId="37649"/>
    <cellStyle name="Style 461 5 3 5" xfId="46289"/>
    <cellStyle name="Style 461 5 4" xfId="12039"/>
    <cellStyle name="Style 461 5 4 2" xfId="25779"/>
    <cellStyle name="Style 461 5 4 3" xfId="29395"/>
    <cellStyle name="Style 461 5 4 4" xfId="33142"/>
    <cellStyle name="Style 461 5 4 5" xfId="47089"/>
    <cellStyle name="Style 461 5 5" xfId="14871"/>
    <cellStyle name="Style 461 5 5 2" xfId="29396"/>
    <cellStyle name="Style 461 5 5 3" xfId="37797"/>
    <cellStyle name="Style 461 5 5 4" xfId="40650"/>
    <cellStyle name="Style 461 5 6" xfId="29390"/>
    <cellStyle name="Style 461 5 7" xfId="32325"/>
    <cellStyle name="Style 461 5 8" xfId="48152"/>
    <cellStyle name="Style 461 6" xfId="6684"/>
    <cellStyle name="Style 461 6 2" xfId="9025"/>
    <cellStyle name="Style 461 6 2 2" xfId="13280"/>
    <cellStyle name="Style 461 6 2 2 2" xfId="25780"/>
    <cellStyle name="Style 461 6 2 2 3" xfId="29399"/>
    <cellStyle name="Style 461 6 2 2 4" xfId="34952"/>
    <cellStyle name="Style 461 6 2 2 5" xfId="44461"/>
    <cellStyle name="Style 461 6 2 3" xfId="16064"/>
    <cellStyle name="Style 461 6 2 3 2" xfId="29400"/>
    <cellStyle name="Style 461 6 2 3 3" xfId="25007"/>
    <cellStyle name="Style 461 6 2 3 4" xfId="39919"/>
    <cellStyle name="Style 461 6 2 4" xfId="29398"/>
    <cellStyle name="Style 461 6 2 5" xfId="21890"/>
    <cellStyle name="Style 461 6 2 6" xfId="39521"/>
    <cellStyle name="Style 461 6 3" xfId="10600"/>
    <cellStyle name="Style 461 6 3 2" xfId="25782"/>
    <cellStyle name="Style 461 6 3 3" xfId="29401"/>
    <cellStyle name="Style 461 6 3 4" xfId="33960"/>
    <cellStyle name="Style 461 6 3 5" xfId="40505"/>
    <cellStyle name="Style 461 6 4" xfId="11955"/>
    <cellStyle name="Style 461 6 4 2" xfId="25783"/>
    <cellStyle name="Style 461 6 4 3" xfId="29402"/>
    <cellStyle name="Style 461 6 4 4" xfId="34681"/>
    <cellStyle name="Style 461 6 4 5" xfId="44568"/>
    <cellStyle name="Style 461 6 5" xfId="14787"/>
    <cellStyle name="Style 461 6 5 2" xfId="29403"/>
    <cellStyle name="Style 461 6 5 3" xfId="36239"/>
    <cellStyle name="Style 461 6 5 4" xfId="42427"/>
    <cellStyle name="Style 461 6 6" xfId="29397"/>
    <cellStyle name="Style 461 6 7" xfId="21736"/>
    <cellStyle name="Style 461 6 8" xfId="40348"/>
    <cellStyle name="Style 461 7" xfId="6680"/>
    <cellStyle name="Style 461 7 2" xfId="9021"/>
    <cellStyle name="Style 461 7 2 2" xfId="13276"/>
    <cellStyle name="Style 461 7 2 2 2" xfId="25785"/>
    <cellStyle name="Style 461 7 2 2 3" xfId="29406"/>
    <cellStyle name="Style 461 7 2 2 4" xfId="38559"/>
    <cellStyle name="Style 461 7 2 2 5" xfId="43157"/>
    <cellStyle name="Style 461 7 2 3" xfId="16060"/>
    <cellStyle name="Style 461 7 2 3 2" xfId="29407"/>
    <cellStyle name="Style 461 7 2 3 3" xfId="22343"/>
    <cellStyle name="Style 461 7 2 3 4" xfId="39761"/>
    <cellStyle name="Style 461 7 2 4" xfId="29405"/>
    <cellStyle name="Style 461 7 2 5" xfId="22276"/>
    <cellStyle name="Style 461 7 2 6" xfId="39043"/>
    <cellStyle name="Style 461 7 3" xfId="10596"/>
    <cellStyle name="Style 461 7 3 2" xfId="25786"/>
    <cellStyle name="Style 461 7 3 3" xfId="29408"/>
    <cellStyle name="Style 461 7 3 4" xfId="38757"/>
    <cellStyle name="Style 461 7 3 5" xfId="43682"/>
    <cellStyle name="Style 461 7 4" xfId="11951"/>
    <cellStyle name="Style 461 7 4 2" xfId="25787"/>
    <cellStyle name="Style 461 7 4 3" xfId="29409"/>
    <cellStyle name="Style 461 7 4 4" xfId="37610"/>
    <cellStyle name="Style 461 7 4 5" xfId="38903"/>
    <cellStyle name="Style 461 7 5" xfId="14783"/>
    <cellStyle name="Style 461 7 5 2" xfId="29410"/>
    <cellStyle name="Style 461 7 5 3" xfId="33597"/>
    <cellStyle name="Style 461 7 5 4" xfId="47942"/>
    <cellStyle name="Style 461 7 6" xfId="29404"/>
    <cellStyle name="Style 461 7 7" xfId="31925"/>
    <cellStyle name="Style 461 7 8" xfId="39676"/>
    <cellStyle name="Style 461 8" xfId="7091"/>
    <cellStyle name="Style 461 8 2" xfId="9432"/>
    <cellStyle name="Style 461 8 2 2" xfId="13687"/>
    <cellStyle name="Style 461 8 2 2 2" xfId="25788"/>
    <cellStyle name="Style 461 8 2 2 3" xfId="29413"/>
    <cellStyle name="Style 461 8 2 2 4" xfId="36972"/>
    <cellStyle name="Style 461 8 2 2 5" xfId="43582"/>
    <cellStyle name="Style 461 8 2 3" xfId="16424"/>
    <cellStyle name="Style 461 8 2 3 2" xfId="29414"/>
    <cellStyle name="Style 461 8 2 3 3" xfId="24171"/>
    <cellStyle name="Style 461 8 2 3 4" xfId="39722"/>
    <cellStyle name="Style 461 8 2 4" xfId="29412"/>
    <cellStyle name="Style 461 8 2 5" xfId="27485"/>
    <cellStyle name="Style 461 8 2 6" xfId="44957"/>
    <cellStyle name="Style 461 8 3" xfId="11007"/>
    <cellStyle name="Style 461 8 3 2" xfId="25789"/>
    <cellStyle name="Style 461 8 3 3" xfId="29415"/>
    <cellStyle name="Style 461 8 3 4" xfId="33889"/>
    <cellStyle name="Style 461 8 3 5" xfId="43233"/>
    <cellStyle name="Style 461 8 4" xfId="12362"/>
    <cellStyle name="Style 461 8 4 2" xfId="25790"/>
    <cellStyle name="Style 461 8 4 3" xfId="29416"/>
    <cellStyle name="Style 461 8 4 4" xfId="32561"/>
    <cellStyle name="Style 461 8 4 5" xfId="45736"/>
    <cellStyle name="Style 461 8 5" xfId="15194"/>
    <cellStyle name="Style 461 8 5 2" xfId="29417"/>
    <cellStyle name="Style 461 8 5 3" xfId="34323"/>
    <cellStyle name="Style 461 8 5 4" xfId="43206"/>
    <cellStyle name="Style 461 8 6" xfId="29411"/>
    <cellStyle name="Style 461 8 7" xfId="26755"/>
    <cellStyle name="Style 461 8 8" xfId="40374"/>
    <cellStyle name="Style 461 9" xfId="8413"/>
    <cellStyle name="Style 461 9 2" xfId="9851"/>
    <cellStyle name="Style 461 9 2 2" xfId="14088"/>
    <cellStyle name="Style 461 9 2 2 2" xfId="25792"/>
    <cellStyle name="Style 461 9 2 2 3" xfId="29420"/>
    <cellStyle name="Style 461 9 2 2 4" xfId="32693"/>
    <cellStyle name="Style 461 9 2 2 5" xfId="44226"/>
    <cellStyle name="Style 461 9 2 3" xfId="16825"/>
    <cellStyle name="Style 461 9 2 3 2" xfId="29421"/>
    <cellStyle name="Style 461 9 2 3 3" xfId="18494"/>
    <cellStyle name="Style 461 9 2 3 4" xfId="40237"/>
    <cellStyle name="Style 461 9 2 4" xfId="29419"/>
    <cellStyle name="Style 461 9 2 5" xfId="32762"/>
    <cellStyle name="Style 461 9 2 6" xfId="43188"/>
    <cellStyle name="Style 461 9 3" xfId="11408"/>
    <cellStyle name="Style 461 9 3 2" xfId="25793"/>
    <cellStyle name="Style 461 9 3 3" xfId="29422"/>
    <cellStyle name="Style 461 9 3 4" xfId="37760"/>
    <cellStyle name="Style 461 9 3 5" xfId="42607"/>
    <cellStyle name="Style 461 9 4" xfId="12763"/>
    <cellStyle name="Style 461 9 4 2" xfId="25794"/>
    <cellStyle name="Style 461 9 4 3" xfId="29423"/>
    <cellStyle name="Style 461 9 4 4" xfId="33267"/>
    <cellStyle name="Style 461 9 4 5" xfId="46049"/>
    <cellStyle name="Style 461 9 5" xfId="15595"/>
    <cellStyle name="Style 461 9 5 2" xfId="29424"/>
    <cellStyle name="Style 461 9 5 3" xfId="35352"/>
    <cellStyle name="Style 461 9 5 4" xfId="47068"/>
    <cellStyle name="Style 461 9 6" xfId="29418"/>
    <cellStyle name="Style 461 9 7" xfId="36069"/>
    <cellStyle name="Style 461 9 8" xfId="41674"/>
    <cellStyle name="Style 467" xfId="89"/>
    <cellStyle name="Style 467 10" xfId="8268"/>
    <cellStyle name="Style 467 10 2" xfId="9706"/>
    <cellStyle name="Style 467 10 2 2" xfId="13943"/>
    <cellStyle name="Style 467 10 2 2 2" xfId="25796"/>
    <cellStyle name="Style 467 10 2 2 3" xfId="29427"/>
    <cellStyle name="Style 467 10 2 2 4" xfId="36439"/>
    <cellStyle name="Style 467 10 2 2 5" xfId="42151"/>
    <cellStyle name="Style 467 10 2 3" xfId="16680"/>
    <cellStyle name="Style 467 10 2 3 2" xfId="29428"/>
    <cellStyle name="Style 467 10 2 3 3" xfId="32396"/>
    <cellStyle name="Style 467 10 2 3 4" xfId="46934"/>
    <cellStyle name="Style 467 10 2 4" xfId="29426"/>
    <cellStyle name="Style 467 10 2 5" xfId="33728"/>
    <cellStyle name="Style 467 10 2 6" xfId="41547"/>
    <cellStyle name="Style 467 10 3" xfId="11263"/>
    <cellStyle name="Style 467 10 3 2" xfId="25797"/>
    <cellStyle name="Style 467 10 3 3" xfId="29429"/>
    <cellStyle name="Style 467 10 3 4" xfId="33083"/>
    <cellStyle name="Style 467 10 3 5" xfId="43357"/>
    <cellStyle name="Style 467 10 4" xfId="12618"/>
    <cellStyle name="Style 467 10 4 2" xfId="25798"/>
    <cellStyle name="Style 467 10 4 3" xfId="29430"/>
    <cellStyle name="Style 467 10 4 4" xfId="33895"/>
    <cellStyle name="Style 467 10 4 5" xfId="47572"/>
    <cellStyle name="Style 467 10 5" xfId="15450"/>
    <cellStyle name="Style 467 10 5 2" xfId="29431"/>
    <cellStyle name="Style 467 10 5 3" xfId="37111"/>
    <cellStyle name="Style 467 10 5 4" xfId="44041"/>
    <cellStyle name="Style 467 10 6" xfId="29425"/>
    <cellStyle name="Style 467 10 7" xfId="25508"/>
    <cellStyle name="Style 467 10 8" xfId="41079"/>
    <cellStyle name="Style 467 11" xfId="8420"/>
    <cellStyle name="Style 467 11 2" xfId="9858"/>
    <cellStyle name="Style 467 11 2 2" xfId="14095"/>
    <cellStyle name="Style 467 11 2 2 2" xfId="25799"/>
    <cellStyle name="Style 467 11 2 2 3" xfId="29434"/>
    <cellStyle name="Style 467 11 2 2 4" xfId="33011"/>
    <cellStyle name="Style 467 11 2 2 5" xfId="46542"/>
    <cellStyle name="Style 467 11 2 3" xfId="16832"/>
    <cellStyle name="Style 467 11 2 3 2" xfId="29435"/>
    <cellStyle name="Style 467 11 2 3 3" xfId="19359"/>
    <cellStyle name="Style 467 11 2 3 4" xfId="39880"/>
    <cellStyle name="Style 467 11 2 4" xfId="29433"/>
    <cellStyle name="Style 467 11 2 5" xfId="33080"/>
    <cellStyle name="Style 467 11 2 6" xfId="42063"/>
    <cellStyle name="Style 467 11 3" xfId="11415"/>
    <cellStyle name="Style 467 11 3 2" xfId="25801"/>
    <cellStyle name="Style 467 11 3 3" xfId="29436"/>
    <cellStyle name="Style 467 11 3 4" xfId="35361"/>
    <cellStyle name="Style 467 11 3 5" xfId="45988"/>
    <cellStyle name="Style 467 11 4" xfId="12770"/>
    <cellStyle name="Style 467 11 4 2" xfId="25802"/>
    <cellStyle name="Style 467 11 4 3" xfId="29437"/>
    <cellStyle name="Style 467 11 4 4" xfId="35168"/>
    <cellStyle name="Style 467 11 4 5" xfId="47227"/>
    <cellStyle name="Style 467 11 5" xfId="15602"/>
    <cellStyle name="Style 467 11 5 2" xfId="29438"/>
    <cellStyle name="Style 467 11 5 3" xfId="34308"/>
    <cellStyle name="Style 467 11 5 4" xfId="46318"/>
    <cellStyle name="Style 467 11 6" xfId="29432"/>
    <cellStyle name="Style 467 11 7" xfId="27179"/>
    <cellStyle name="Style 467 11 8" xfId="44299"/>
    <cellStyle name="Style 467 12" xfId="8690"/>
    <cellStyle name="Style 467 12 2" xfId="10126"/>
    <cellStyle name="Style 467 12 2 2" xfId="14363"/>
    <cellStyle name="Style 467 12 2 2 2" xfId="25803"/>
    <cellStyle name="Style 467 12 2 2 3" xfId="29441"/>
    <cellStyle name="Style 467 12 2 2 4" xfId="35185"/>
    <cellStyle name="Style 467 12 2 2 5" xfId="46433"/>
    <cellStyle name="Style 467 12 2 3" xfId="17100"/>
    <cellStyle name="Style 467 12 2 3 2" xfId="29442"/>
    <cellStyle name="Style 467 12 2 3 3" xfId="32161"/>
    <cellStyle name="Style 467 12 2 3 4" xfId="41294"/>
    <cellStyle name="Style 467 12 2 4" xfId="29440"/>
    <cellStyle name="Style 467 12 2 5" xfId="32850"/>
    <cellStyle name="Style 467 12 2 6" xfId="47519"/>
    <cellStyle name="Style 467 12 3" xfId="11683"/>
    <cellStyle name="Style 467 12 3 2" xfId="25805"/>
    <cellStyle name="Style 467 12 3 3" xfId="29443"/>
    <cellStyle name="Style 467 12 3 4" xfId="36241"/>
    <cellStyle name="Style 467 12 3 5" xfId="48085"/>
    <cellStyle name="Style 467 12 4" xfId="13038"/>
    <cellStyle name="Style 467 12 4 2" xfId="25806"/>
    <cellStyle name="Style 467 12 4 3" xfId="29444"/>
    <cellStyle name="Style 467 12 4 4" xfId="35209"/>
    <cellStyle name="Style 467 12 4 5" xfId="45187"/>
    <cellStyle name="Style 467 12 5" xfId="15870"/>
    <cellStyle name="Style 467 12 5 2" xfId="29445"/>
    <cellStyle name="Style 467 12 5 3" xfId="31990"/>
    <cellStyle name="Style 467 12 5 4" xfId="46883"/>
    <cellStyle name="Style 467 12 6" xfId="29439"/>
    <cellStyle name="Style 467 12 7" xfId="38706"/>
    <cellStyle name="Style 467 12 8" xfId="42531"/>
    <cellStyle name="Style 467 13" xfId="8702"/>
    <cellStyle name="Style 467 13 2" xfId="10138"/>
    <cellStyle name="Style 467 13 2 2" xfId="14375"/>
    <cellStyle name="Style 467 13 2 2 2" xfId="25808"/>
    <cellStyle name="Style 467 13 2 2 3" xfId="29448"/>
    <cellStyle name="Style 467 13 2 2 4" xfId="38571"/>
    <cellStyle name="Style 467 13 2 2 5" xfId="40705"/>
    <cellStyle name="Style 467 13 2 3" xfId="17112"/>
    <cellStyle name="Style 467 13 2 3 2" xfId="29449"/>
    <cellStyle name="Style 467 13 2 3 3" xfId="35549"/>
    <cellStyle name="Style 467 13 2 3 4" xfId="43899"/>
    <cellStyle name="Style 467 13 2 4" xfId="29447"/>
    <cellStyle name="Style 467 13 2 5" xfId="35742"/>
    <cellStyle name="Style 467 13 2 6" xfId="45438"/>
    <cellStyle name="Style 467 13 3" xfId="11695"/>
    <cellStyle name="Style 467 13 3 2" xfId="25809"/>
    <cellStyle name="Style 467 13 3 3" xfId="29450"/>
    <cellStyle name="Style 467 13 3 4" xfId="33377"/>
    <cellStyle name="Style 467 13 3 5" xfId="41664"/>
    <cellStyle name="Style 467 13 4" xfId="13050"/>
    <cellStyle name="Style 467 13 4 2" xfId="25810"/>
    <cellStyle name="Style 467 13 4 3" xfId="29451"/>
    <cellStyle name="Style 467 13 4 4" xfId="35412"/>
    <cellStyle name="Style 467 13 4 5" xfId="44182"/>
    <cellStyle name="Style 467 13 5" xfId="15882"/>
    <cellStyle name="Style 467 13 5 2" xfId="29452"/>
    <cellStyle name="Style 467 13 5 3" xfId="32002"/>
    <cellStyle name="Style 467 13 5 4" xfId="47865"/>
    <cellStyle name="Style 467 13 6" xfId="29446"/>
    <cellStyle name="Style 467 13 7" xfId="38709"/>
    <cellStyle name="Style 467 13 8" xfId="43598"/>
    <cellStyle name="Style 467 14" xfId="8611"/>
    <cellStyle name="Style 467 14 2" xfId="10047"/>
    <cellStyle name="Style 467 14 2 2" xfId="14284"/>
    <cellStyle name="Style 467 14 2 2 2" xfId="25811"/>
    <cellStyle name="Style 467 14 2 2 3" xfId="29455"/>
    <cellStyle name="Style 467 14 2 2 4" xfId="36735"/>
    <cellStyle name="Style 467 14 2 2 5" xfId="40706"/>
    <cellStyle name="Style 467 14 2 3" xfId="17021"/>
    <cellStyle name="Style 467 14 2 3 2" xfId="29456"/>
    <cellStyle name="Style 467 14 2 3 3" xfId="34525"/>
    <cellStyle name="Style 467 14 2 3 4" xfId="45057"/>
    <cellStyle name="Style 467 14 2 4" xfId="29454"/>
    <cellStyle name="Style 467 14 2 5" xfId="36810"/>
    <cellStyle name="Style 467 14 2 6" xfId="41771"/>
    <cellStyle name="Style 467 14 3" xfId="11604"/>
    <cellStyle name="Style 467 14 3 2" xfId="25812"/>
    <cellStyle name="Style 467 14 3 3" xfId="29457"/>
    <cellStyle name="Style 467 14 3 4" xfId="38516"/>
    <cellStyle name="Style 467 14 3 5" xfId="39102"/>
    <cellStyle name="Style 467 14 4" xfId="12959"/>
    <cellStyle name="Style 467 14 4 2" xfId="25813"/>
    <cellStyle name="Style 467 14 4 3" xfId="29458"/>
    <cellStyle name="Style 467 14 4 4" xfId="33150"/>
    <cellStyle name="Style 467 14 4 5" xfId="41391"/>
    <cellStyle name="Style 467 14 5" xfId="15791"/>
    <cellStyle name="Style 467 14 5 2" xfId="29459"/>
    <cellStyle name="Style 467 14 5 3" xfId="38812"/>
    <cellStyle name="Style 467 14 5 4" xfId="43086"/>
    <cellStyle name="Style 467 14 6" xfId="29453"/>
    <cellStyle name="Style 467 14 7" xfId="27385"/>
    <cellStyle name="Style 467 14 8" xfId="44275"/>
    <cellStyle name="Style 467 15" xfId="8877"/>
    <cellStyle name="Style 467 15 2" xfId="13156"/>
    <cellStyle name="Style 467 15 2 2" xfId="25815"/>
    <cellStyle name="Style 467 15 2 3" xfId="29461"/>
    <cellStyle name="Style 467 15 2 4" xfId="37448"/>
    <cellStyle name="Style 467 15 2 5" xfId="41303"/>
    <cellStyle name="Style 467 15 3" xfId="14589"/>
    <cellStyle name="Style 467 15 3 2" xfId="25816"/>
    <cellStyle name="Style 467 15 3 3" xfId="29462"/>
    <cellStyle name="Style 467 15 3 4" xfId="35086"/>
    <cellStyle name="Style 467 15 3 5" xfId="45451"/>
    <cellStyle name="Style 467 15 4" xfId="25814"/>
    <cellStyle name="Style 467 16" xfId="10334"/>
    <cellStyle name="Style 467 16 2" xfId="14571"/>
    <cellStyle name="Style 467 16 2 2" xfId="25817"/>
    <cellStyle name="Style 467 16 2 3" xfId="29464"/>
    <cellStyle name="Style 467 16 2 4" xfId="36485"/>
    <cellStyle name="Style 467 16 2 5" xfId="48310"/>
    <cellStyle name="Style 467 16 3" xfId="17308"/>
    <cellStyle name="Style 467 16 3 2" xfId="29465"/>
    <cellStyle name="Style 467 16 3 3" xfId="38790"/>
    <cellStyle name="Style 467 16 3 4" xfId="45413"/>
    <cellStyle name="Style 467 16 4" xfId="29463"/>
    <cellStyle name="Style 467 16 5" xfId="34219"/>
    <cellStyle name="Style 467 16 6" xfId="47543"/>
    <cellStyle name="Style 467 17" xfId="10366"/>
    <cellStyle name="Style 467 17 2" xfId="25818"/>
    <cellStyle name="Style 467 17 3" xfId="29466"/>
    <cellStyle name="Style 467 17 4" xfId="33023"/>
    <cellStyle name="Style 467 17 5" xfId="43456"/>
    <cellStyle name="Style 467 18" xfId="10423"/>
    <cellStyle name="Style 467 18 2" xfId="25819"/>
    <cellStyle name="Style 467 18 3" xfId="29467"/>
    <cellStyle name="Style 467 18 4" xfId="33502"/>
    <cellStyle name="Style 467 18 5" xfId="44759"/>
    <cellStyle name="Style 467 19" xfId="11807"/>
    <cellStyle name="Style 467 19 2" xfId="25820"/>
    <cellStyle name="Style 467 19 3" xfId="29468"/>
    <cellStyle name="Style 467 19 4" xfId="35977"/>
    <cellStyle name="Style 467 19 5" xfId="41779"/>
    <cellStyle name="Style 467 2" xfId="6842"/>
    <cellStyle name="Style 467 2 2" xfId="10205"/>
    <cellStyle name="Style 467 2 2 2" xfId="11762"/>
    <cellStyle name="Style 467 2 2 2 2" xfId="25821"/>
    <cellStyle name="Style 467 2 2 2 3" xfId="29471"/>
    <cellStyle name="Style 467 2 2 2 4" xfId="33559"/>
    <cellStyle name="Style 467 2 2 2 5" xfId="40404"/>
    <cellStyle name="Style 467 2 2 3" xfId="14442"/>
    <cellStyle name="Style 467 2 2 3 2" xfId="25822"/>
    <cellStyle name="Style 467 2 2 3 3" xfId="29472"/>
    <cellStyle name="Style 467 2 2 3 4" xfId="34304"/>
    <cellStyle name="Style 467 2 2 3 5" xfId="46136"/>
    <cellStyle name="Style 467 2 2 4" xfId="17179"/>
    <cellStyle name="Style 467 2 2 4 2" xfId="29473"/>
    <cellStyle name="Style 467 2 2 4 3" xfId="33969"/>
    <cellStyle name="Style 467 2 2 4 4" xfId="42510"/>
    <cellStyle name="Style 467 2 2 5" xfId="29470"/>
    <cellStyle name="Style 467 2 2 6" xfId="32916"/>
    <cellStyle name="Style 467 2 2 7" xfId="41810"/>
    <cellStyle name="Style 467 2 3" xfId="9183"/>
    <cellStyle name="Style 467 2 3 2" xfId="13438"/>
    <cellStyle name="Style 467 2 3 2 2" xfId="25825"/>
    <cellStyle name="Style 467 2 3 2 3" xfId="29474"/>
    <cellStyle name="Style 467 2 3 2 4" xfId="32539"/>
    <cellStyle name="Style 467 2 3 2 5" xfId="45620"/>
    <cellStyle name="Style 467 2 3 3" xfId="14652"/>
    <cellStyle name="Style 467 2 3 3 2" xfId="25826"/>
    <cellStyle name="Style 467 2 3 3 3" xfId="29475"/>
    <cellStyle name="Style 467 2 3 3 4" xfId="34878"/>
    <cellStyle name="Style 467 2 3 3 5" xfId="44240"/>
    <cellStyle name="Style 467 2 3 4" xfId="25824"/>
    <cellStyle name="Style 467 2 4" xfId="10758"/>
    <cellStyle name="Style 467 2 4 2" xfId="25827"/>
    <cellStyle name="Style 467 2 4 3" xfId="29476"/>
    <cellStyle name="Style 467 2 4 4" xfId="33922"/>
    <cellStyle name="Style 467 2 4 5" xfId="42420"/>
    <cellStyle name="Style 467 2 5" xfId="12113"/>
    <cellStyle name="Style 467 2 5 2" xfId="25828"/>
    <cellStyle name="Style 467 2 5 3" xfId="29477"/>
    <cellStyle name="Style 467 2 5 4" xfId="38123"/>
    <cellStyle name="Style 467 2 5 5" xfId="42652"/>
    <cellStyle name="Style 467 2 6" xfId="14945"/>
    <cellStyle name="Style 467 2 6 2" xfId="29478"/>
    <cellStyle name="Style 467 2 6 3" xfId="34351"/>
    <cellStyle name="Style 467 2 6 4" xfId="43411"/>
    <cellStyle name="Style 467 2 7" xfId="25647"/>
    <cellStyle name="Style 467 2 8" xfId="39209"/>
    <cellStyle name="Style 467 3" xfId="6889"/>
    <cellStyle name="Style 467 3 2" xfId="9230"/>
    <cellStyle name="Style 467 3 2 2" xfId="13485"/>
    <cellStyle name="Style 467 3 2 2 2" xfId="25830"/>
    <cellStyle name="Style 467 3 2 2 3" xfId="29481"/>
    <cellStyle name="Style 467 3 2 2 4" xfId="34217"/>
    <cellStyle name="Style 467 3 2 2 5" xfId="41841"/>
    <cellStyle name="Style 467 3 2 3" xfId="16240"/>
    <cellStyle name="Style 467 3 2 3 2" xfId="29482"/>
    <cellStyle name="Style 467 3 2 3 3" xfId="22352"/>
    <cellStyle name="Style 467 3 2 3 4" xfId="39194"/>
    <cellStyle name="Style 467 3 2 4" xfId="29480"/>
    <cellStyle name="Style 467 3 2 5" xfId="21727"/>
    <cellStyle name="Style 467 3 2 6" xfId="39917"/>
    <cellStyle name="Style 467 3 3" xfId="10805"/>
    <cellStyle name="Style 467 3 3 2" xfId="25832"/>
    <cellStyle name="Style 467 3 3 3" xfId="29483"/>
    <cellStyle name="Style 467 3 3 4" xfId="36677"/>
    <cellStyle name="Style 467 3 3 5" xfId="42656"/>
    <cellStyle name="Style 467 3 4" xfId="12160"/>
    <cellStyle name="Style 467 3 4 2" xfId="25833"/>
    <cellStyle name="Style 467 3 4 3" xfId="29484"/>
    <cellStyle name="Style 467 3 4 4" xfId="34015"/>
    <cellStyle name="Style 467 3 4 5" xfId="41164"/>
    <cellStyle name="Style 467 3 5" xfId="14992"/>
    <cellStyle name="Style 467 3 5 2" xfId="29485"/>
    <cellStyle name="Style 467 3 5 3" xfId="34387"/>
    <cellStyle name="Style 467 3 5 4" xfId="41487"/>
    <cellStyle name="Style 467 3 6" xfId="29479"/>
    <cellStyle name="Style 467 3 7" xfId="26416"/>
    <cellStyle name="Style 467 3 8" xfId="44590"/>
    <cellStyle name="Style 467 4" xfId="6788"/>
    <cellStyle name="Style 467 4 2" xfId="9129"/>
    <cellStyle name="Style 467 4 2 2" xfId="13384"/>
    <cellStyle name="Style 467 4 2 2 2" xfId="25835"/>
    <cellStyle name="Style 467 4 2 2 3" xfId="29488"/>
    <cellStyle name="Style 467 4 2 2 4" xfId="33866"/>
    <cellStyle name="Style 467 4 2 2 5" xfId="45178"/>
    <cellStyle name="Style 467 4 2 3" xfId="16153"/>
    <cellStyle name="Style 467 4 2 3 2" xfId="29489"/>
    <cellStyle name="Style 467 4 2 3 3" xfId="32392"/>
    <cellStyle name="Style 467 4 2 3 4" xfId="39696"/>
    <cellStyle name="Style 467 4 2 4" xfId="29487"/>
    <cellStyle name="Style 467 4 2 5" xfId="25290"/>
    <cellStyle name="Style 467 4 2 6" xfId="48016"/>
    <cellStyle name="Style 467 4 3" xfId="10704"/>
    <cellStyle name="Style 467 4 3 2" xfId="25836"/>
    <cellStyle name="Style 467 4 3 3" xfId="29490"/>
    <cellStyle name="Style 467 4 3 4" xfId="34402"/>
    <cellStyle name="Style 467 4 3 5" xfId="46219"/>
    <cellStyle name="Style 467 4 4" xfId="12059"/>
    <cellStyle name="Style 467 4 4 2" xfId="25837"/>
    <cellStyle name="Style 467 4 4 3" xfId="29491"/>
    <cellStyle name="Style 467 4 4 4" xfId="35314"/>
    <cellStyle name="Style 467 4 4 5" xfId="43383"/>
    <cellStyle name="Style 467 4 5" xfId="14891"/>
    <cellStyle name="Style 467 4 5 2" xfId="29492"/>
    <cellStyle name="Style 467 4 5 3" xfId="33651"/>
    <cellStyle name="Style 467 4 5 4" xfId="41916"/>
    <cellStyle name="Style 467 4 6" xfId="29486"/>
    <cellStyle name="Style 467 4 7" xfId="22242"/>
    <cellStyle name="Style 467 4 8" xfId="39242"/>
    <cellStyle name="Style 467 5" xfId="6723"/>
    <cellStyle name="Style 467 5 2" xfId="9064"/>
    <cellStyle name="Style 467 5 2 2" xfId="13319"/>
    <cellStyle name="Style 467 5 2 2 2" xfId="25839"/>
    <cellStyle name="Style 467 5 2 2 3" xfId="29495"/>
    <cellStyle name="Style 467 5 2 2 4" xfId="34226"/>
    <cellStyle name="Style 467 5 2 2 5" xfId="47695"/>
    <cellStyle name="Style 467 5 2 3" xfId="16092"/>
    <cellStyle name="Style 467 5 2 3 2" xfId="29496"/>
    <cellStyle name="Style 467 5 2 3 3" xfId="25456"/>
    <cellStyle name="Style 467 5 2 3 4" xfId="45897"/>
    <cellStyle name="Style 467 5 2 4" xfId="29494"/>
    <cellStyle name="Style 467 5 2 5" xfId="26258"/>
    <cellStyle name="Style 467 5 2 6" xfId="40055"/>
    <cellStyle name="Style 467 5 3" xfId="10639"/>
    <cellStyle name="Style 467 5 3 2" xfId="25840"/>
    <cellStyle name="Style 467 5 3 3" xfId="29497"/>
    <cellStyle name="Style 467 5 3 4" xfId="38807"/>
    <cellStyle name="Style 467 5 3 5" xfId="43216"/>
    <cellStyle name="Style 467 5 4" xfId="11994"/>
    <cellStyle name="Style 467 5 4 2" xfId="25841"/>
    <cellStyle name="Style 467 5 4 3" xfId="29498"/>
    <cellStyle name="Style 467 5 4 4" xfId="34024"/>
    <cellStyle name="Style 467 5 4 5" xfId="46947"/>
    <cellStyle name="Style 467 5 5" xfId="14826"/>
    <cellStyle name="Style 467 5 5 2" xfId="29499"/>
    <cellStyle name="Style 467 5 5 3" xfId="32786"/>
    <cellStyle name="Style 467 5 5 4" xfId="44401"/>
    <cellStyle name="Style 467 5 6" xfId="29493"/>
    <cellStyle name="Style 467 5 7" xfId="17365"/>
    <cellStyle name="Style 467 5 8" xfId="43133"/>
    <cellStyle name="Style 467 6" xfId="6957"/>
    <cellStyle name="Style 467 6 2" xfId="9298"/>
    <cellStyle name="Style 467 6 2 2" xfId="13553"/>
    <cellStyle name="Style 467 6 2 2 2" xfId="25842"/>
    <cellStyle name="Style 467 6 2 2 3" xfId="29502"/>
    <cellStyle name="Style 467 6 2 2 4" xfId="34901"/>
    <cellStyle name="Style 467 6 2 2 5" xfId="47041"/>
    <cellStyle name="Style 467 6 2 3" xfId="16300"/>
    <cellStyle name="Style 467 6 2 3 2" xfId="29503"/>
    <cellStyle name="Style 467 6 2 3 3" xfId="32067"/>
    <cellStyle name="Style 467 6 2 3 4" xfId="42186"/>
    <cellStyle name="Style 467 6 2 4" xfId="29501"/>
    <cellStyle name="Style 467 6 2 5" xfId="23641"/>
    <cellStyle name="Style 467 6 2 6" xfId="39535"/>
    <cellStyle name="Style 467 6 3" xfId="10873"/>
    <cellStyle name="Style 467 6 3 2" xfId="25843"/>
    <cellStyle name="Style 467 6 3 3" xfId="29504"/>
    <cellStyle name="Style 467 6 3 4" xfId="37546"/>
    <cellStyle name="Style 467 6 3 5" xfId="45725"/>
    <cellStyle name="Style 467 6 4" xfId="12228"/>
    <cellStyle name="Style 467 6 4 2" xfId="25844"/>
    <cellStyle name="Style 467 6 4 3" xfId="29505"/>
    <cellStyle name="Style 467 6 4 4" xfId="36868"/>
    <cellStyle name="Style 467 6 4 5" xfId="45855"/>
    <cellStyle name="Style 467 6 5" xfId="15060"/>
    <cellStyle name="Style 467 6 5 2" xfId="29506"/>
    <cellStyle name="Style 467 6 5 3" xfId="33097"/>
    <cellStyle name="Style 467 6 5 4" xfId="43323"/>
    <cellStyle name="Style 467 6 6" xfId="29500"/>
    <cellStyle name="Style 467 6 7" xfId="21809"/>
    <cellStyle name="Style 467 6 8" xfId="39631"/>
    <cellStyle name="Style 467 7" xfId="6886"/>
    <cellStyle name="Style 467 7 2" xfId="9227"/>
    <cellStyle name="Style 467 7 2 2" xfId="13482"/>
    <cellStyle name="Style 467 7 2 2 2" xfId="25846"/>
    <cellStyle name="Style 467 7 2 2 3" xfId="29509"/>
    <cellStyle name="Style 467 7 2 2 4" xfId="33157"/>
    <cellStyle name="Style 467 7 2 2 5" xfId="41406"/>
    <cellStyle name="Style 467 7 2 3" xfId="16237"/>
    <cellStyle name="Style 467 7 2 3 2" xfId="29510"/>
    <cellStyle name="Style 467 7 2 3 3" xfId="25034"/>
    <cellStyle name="Style 467 7 2 3 4" xfId="39634"/>
    <cellStyle name="Style 467 7 2 4" xfId="29508"/>
    <cellStyle name="Style 467 7 2 5" xfId="22022"/>
    <cellStyle name="Style 467 7 2 6" xfId="40218"/>
    <cellStyle name="Style 467 7 3" xfId="10802"/>
    <cellStyle name="Style 467 7 3 2" xfId="25847"/>
    <cellStyle name="Style 467 7 3 3" xfId="29511"/>
    <cellStyle name="Style 467 7 3 4" xfId="37446"/>
    <cellStyle name="Style 467 7 3 5" xfId="46971"/>
    <cellStyle name="Style 467 7 4" xfId="12157"/>
    <cellStyle name="Style 467 7 4 2" xfId="25848"/>
    <cellStyle name="Style 467 7 4 3" xfId="29512"/>
    <cellStyle name="Style 467 7 4 4" xfId="32955"/>
    <cellStyle name="Style 467 7 4 5" xfId="42573"/>
    <cellStyle name="Style 467 7 5" xfId="14989"/>
    <cellStyle name="Style 467 7 5 2" xfId="29513"/>
    <cellStyle name="Style 467 7 5 3" xfId="33326"/>
    <cellStyle name="Style 467 7 5 4" xfId="46657"/>
    <cellStyle name="Style 467 7 6" xfId="29507"/>
    <cellStyle name="Style 467 7 7" xfId="31924"/>
    <cellStyle name="Style 467 7 8" xfId="39207"/>
    <cellStyle name="Style 467 8" xfId="7092"/>
    <cellStyle name="Style 467 8 2" xfId="9433"/>
    <cellStyle name="Style 467 8 2 2" xfId="13688"/>
    <cellStyle name="Style 467 8 2 2 2" xfId="25850"/>
    <cellStyle name="Style 467 8 2 2 3" xfId="29516"/>
    <cellStyle name="Style 467 8 2 2 4" xfId="34870"/>
    <cellStyle name="Style 467 8 2 2 5" xfId="43028"/>
    <cellStyle name="Style 467 8 2 3" xfId="16425"/>
    <cellStyle name="Style 467 8 2 3 2" xfId="29517"/>
    <cellStyle name="Style 467 8 2 3 3" xfId="21615"/>
    <cellStyle name="Style 467 8 2 3 4" xfId="39975"/>
    <cellStyle name="Style 467 8 2 4" xfId="29515"/>
    <cellStyle name="Style 467 8 2 5" xfId="27487"/>
    <cellStyle name="Style 467 8 2 6" xfId="47257"/>
    <cellStyle name="Style 467 8 3" xfId="11008"/>
    <cellStyle name="Style 467 8 3 2" xfId="25852"/>
    <cellStyle name="Style 467 8 3 3" xfId="29518"/>
    <cellStyle name="Style 467 8 3 4" xfId="37052"/>
    <cellStyle name="Style 467 8 3 5" xfId="43038"/>
    <cellStyle name="Style 467 8 4" xfId="12363"/>
    <cellStyle name="Style 467 8 4 2" xfId="25853"/>
    <cellStyle name="Style 467 8 4 3" xfId="29519"/>
    <cellStyle name="Style 467 8 4 4" xfId="35724"/>
    <cellStyle name="Style 467 8 4 5" xfId="44195"/>
    <cellStyle name="Style 467 8 5" xfId="15195"/>
    <cellStyle name="Style 467 8 5 2" xfId="29520"/>
    <cellStyle name="Style 467 8 5 3" xfId="32741"/>
    <cellStyle name="Style 467 8 5 4" xfId="48292"/>
    <cellStyle name="Style 467 8 6" xfId="29514"/>
    <cellStyle name="Style 467 8 7" xfId="21749"/>
    <cellStyle name="Style 467 8 8" xfId="39279"/>
    <cellStyle name="Style 467 9" xfId="8411"/>
    <cellStyle name="Style 467 9 2" xfId="9849"/>
    <cellStyle name="Style 467 9 2 2" xfId="14086"/>
    <cellStyle name="Style 467 9 2 2 2" xfId="25854"/>
    <cellStyle name="Style 467 9 2 2 3" xfId="29523"/>
    <cellStyle name="Style 467 9 2 2 4" xfId="37976"/>
    <cellStyle name="Style 467 9 2 2 5" xfId="48393"/>
    <cellStyle name="Style 467 9 2 3" xfId="16823"/>
    <cellStyle name="Style 467 9 2 3 2" xfId="29524"/>
    <cellStyle name="Style 467 9 2 3 3" xfId="22647"/>
    <cellStyle name="Style 467 9 2 3 4" xfId="39317"/>
    <cellStyle name="Style 467 9 2 4" xfId="29522"/>
    <cellStyle name="Style 467 9 2 5" xfId="38045"/>
    <cellStyle name="Style 467 9 2 6" xfId="44801"/>
    <cellStyle name="Style 467 9 3" xfId="11406"/>
    <cellStyle name="Style 467 9 3 2" xfId="25855"/>
    <cellStyle name="Style 467 9 3 3" xfId="29525"/>
    <cellStyle name="Style 467 9 3 4" xfId="32999"/>
    <cellStyle name="Style 467 9 3 5" xfId="41827"/>
    <cellStyle name="Style 467 9 4" xfId="12761"/>
    <cellStyle name="Style 467 9 4 2" xfId="25856"/>
    <cellStyle name="Style 467 9 4 3" xfId="29526"/>
    <cellStyle name="Style 467 9 4 4" xfId="36952"/>
    <cellStyle name="Style 467 9 4 5" xfId="46601"/>
    <cellStyle name="Style 467 9 5" xfId="15593"/>
    <cellStyle name="Style 467 9 5 2" xfId="29527"/>
    <cellStyle name="Style 467 9 5 3" xfId="38262"/>
    <cellStyle name="Style 467 9 5 4" xfId="45304"/>
    <cellStyle name="Style 467 9 6" xfId="29521"/>
    <cellStyle name="Style 467 9 7" xfId="34488"/>
    <cellStyle name="Style 467 9 8" xfId="44718"/>
    <cellStyle name="Style 468" xfId="90"/>
    <cellStyle name="Style 468 10" xfId="8353"/>
    <cellStyle name="Style 468 10 2" xfId="9791"/>
    <cellStyle name="Style 468 10 2 2" xfId="14028"/>
    <cellStyle name="Style 468 10 2 2 2" xfId="25857"/>
    <cellStyle name="Style 468 10 2 2 3" xfId="29530"/>
    <cellStyle name="Style 468 10 2 2 4" xfId="34297"/>
    <cellStyle name="Style 468 10 2 2 5" xfId="48415"/>
    <cellStyle name="Style 468 10 2 3" xfId="16765"/>
    <cellStyle name="Style 468 10 2 3 2" xfId="29531"/>
    <cellStyle name="Style 468 10 2 3 3" xfId="23335"/>
    <cellStyle name="Style 468 10 2 3 4" xfId="39255"/>
    <cellStyle name="Style 468 10 2 4" xfId="29529"/>
    <cellStyle name="Style 468 10 2 5" xfId="35256"/>
    <cellStyle name="Style 468 10 2 6" xfId="45043"/>
    <cellStyle name="Style 468 10 3" xfId="11348"/>
    <cellStyle name="Style 468 10 3 2" xfId="25858"/>
    <cellStyle name="Style 468 10 3 3" xfId="29532"/>
    <cellStyle name="Style 468 10 3 4" xfId="37802"/>
    <cellStyle name="Style 468 10 3 5" xfId="44365"/>
    <cellStyle name="Style 468 10 4" xfId="12703"/>
    <cellStyle name="Style 468 10 4 2" xfId="25859"/>
    <cellStyle name="Style 468 10 4 3" xfId="29533"/>
    <cellStyle name="Style 468 10 4 4" xfId="34999"/>
    <cellStyle name="Style 468 10 4 5" xfId="42395"/>
    <cellStyle name="Style 468 10 5" xfId="15535"/>
    <cellStyle name="Style 468 10 5 2" xfId="29534"/>
    <cellStyle name="Style 468 10 5 3" xfId="38575"/>
    <cellStyle name="Style 468 10 5 4" xfId="43314"/>
    <cellStyle name="Style 468 10 6" xfId="29528"/>
    <cellStyle name="Style 468 10 7" xfId="25674"/>
    <cellStyle name="Style 468 10 8" xfId="41610"/>
    <cellStyle name="Style 468 11" xfId="8338"/>
    <cellStyle name="Style 468 11 2" xfId="9776"/>
    <cellStyle name="Style 468 11 2 2" xfId="14013"/>
    <cellStyle name="Style 468 11 2 2 2" xfId="25860"/>
    <cellStyle name="Style 468 11 2 2 3" xfId="29537"/>
    <cellStyle name="Style 468 11 2 2 4" xfId="36129"/>
    <cellStyle name="Style 468 11 2 2 5" xfId="45604"/>
    <cellStyle name="Style 468 11 2 3" xfId="16750"/>
    <cellStyle name="Style 468 11 2 3 2" xfId="29538"/>
    <cellStyle name="Style 468 11 2 3 3" xfId="22317"/>
    <cellStyle name="Style 468 11 2 3 4" xfId="40141"/>
    <cellStyle name="Style 468 11 2 4" xfId="29536"/>
    <cellStyle name="Style 468 11 2 5" xfId="27694"/>
    <cellStyle name="Style 468 11 2 6" xfId="44125"/>
    <cellStyle name="Style 468 11 3" xfId="11333"/>
    <cellStyle name="Style 468 11 3 2" xfId="25861"/>
    <cellStyle name="Style 468 11 3 3" xfId="29539"/>
    <cellStyle name="Style 468 11 3 4" xfId="36929"/>
    <cellStyle name="Style 468 11 3 5" xfId="43146"/>
    <cellStyle name="Style 468 11 4" xfId="12688"/>
    <cellStyle name="Style 468 11 4 2" xfId="25862"/>
    <cellStyle name="Style 468 11 4 3" xfId="29540"/>
    <cellStyle name="Style 468 11 4 4" xfId="33555"/>
    <cellStyle name="Style 468 11 4 5" xfId="47731"/>
    <cellStyle name="Style 468 11 5" xfId="15520"/>
    <cellStyle name="Style 468 11 5 2" xfId="29541"/>
    <cellStyle name="Style 468 11 5 3" xfId="32767"/>
    <cellStyle name="Style 468 11 5 4" xfId="45158"/>
    <cellStyle name="Style 468 11 6" xfId="29535"/>
    <cellStyle name="Style 468 11 7" xfId="22251"/>
    <cellStyle name="Style 468 11 8" xfId="39997"/>
    <cellStyle name="Style 468 12" xfId="8584"/>
    <cellStyle name="Style 468 12 2" xfId="10020"/>
    <cellStyle name="Style 468 12 2 2" xfId="14257"/>
    <cellStyle name="Style 468 12 2 2 2" xfId="25864"/>
    <cellStyle name="Style 468 12 2 2 3" xfId="29544"/>
    <cellStyle name="Style 468 12 2 2 4" xfId="37438"/>
    <cellStyle name="Style 468 12 2 2 5" xfId="44515"/>
    <cellStyle name="Style 468 12 2 3" xfId="16994"/>
    <cellStyle name="Style 468 12 2 3 2" xfId="29545"/>
    <cellStyle name="Style 468 12 2 3 3" xfId="36105"/>
    <cellStyle name="Style 468 12 2 3 4" xfId="44390"/>
    <cellStyle name="Style 468 12 2 4" xfId="29543"/>
    <cellStyle name="Style 468 12 2 5" xfId="37499"/>
    <cellStyle name="Style 468 12 2 6" xfId="46422"/>
    <cellStyle name="Style 468 12 3" xfId="11577"/>
    <cellStyle name="Style 468 12 3 2" xfId="25865"/>
    <cellStyle name="Style 468 12 3 3" xfId="29546"/>
    <cellStyle name="Style 468 12 3 4" xfId="35601"/>
    <cellStyle name="Style 468 12 3 5" xfId="44915"/>
    <cellStyle name="Style 468 12 4" xfId="12932"/>
    <cellStyle name="Style 468 12 4 2" xfId="25866"/>
    <cellStyle name="Style 468 12 4 3" xfId="29547"/>
    <cellStyle name="Style 468 12 4 4" xfId="38015"/>
    <cellStyle name="Style 468 12 4 5" xfId="43398"/>
    <cellStyle name="Style 468 12 5" xfId="15764"/>
    <cellStyle name="Style 468 12 5 2" xfId="29548"/>
    <cellStyle name="Style 468 12 5 3" xfId="36616"/>
    <cellStyle name="Style 468 12 5 4" xfId="44432"/>
    <cellStyle name="Style 468 12 6" xfId="29542"/>
    <cellStyle name="Style 468 12 7" xfId="34001"/>
    <cellStyle name="Style 468 12 8" xfId="44394"/>
    <cellStyle name="Style 468 13" xfId="8684"/>
    <cellStyle name="Style 468 13 2" xfId="10120"/>
    <cellStyle name="Style 468 13 2 2" xfId="14357"/>
    <cellStyle name="Style 468 13 2 2 2" xfId="25868"/>
    <cellStyle name="Style 468 13 2 2 3" xfId="29551"/>
    <cellStyle name="Style 468 13 2 2 4" xfId="36448"/>
    <cellStyle name="Style 468 13 2 2 5" xfId="47959"/>
    <cellStyle name="Style 468 13 2 3" xfId="17094"/>
    <cellStyle name="Style 468 13 2 3 2" xfId="29552"/>
    <cellStyle name="Style 468 13 2 3 3" xfId="32160"/>
    <cellStyle name="Style 468 13 2 3 4" xfId="45048"/>
    <cellStyle name="Style 468 13 2 4" xfId="29550"/>
    <cellStyle name="Style 468 13 2 5" xfId="37056"/>
    <cellStyle name="Style 468 13 2 6" xfId="42129"/>
    <cellStyle name="Style 468 13 3" xfId="11677"/>
    <cellStyle name="Style 468 13 3 2" xfId="25869"/>
    <cellStyle name="Style 468 13 3 3" xfId="29553"/>
    <cellStyle name="Style 468 13 3 4" xfId="37521"/>
    <cellStyle name="Style 468 13 3 5" xfId="40475"/>
    <cellStyle name="Style 468 13 4" xfId="13032"/>
    <cellStyle name="Style 468 13 4 2" xfId="25870"/>
    <cellStyle name="Style 468 13 4 3" xfId="29554"/>
    <cellStyle name="Style 468 13 4 4" xfId="36540"/>
    <cellStyle name="Style 468 13 4 5" xfId="46695"/>
    <cellStyle name="Style 468 13 5" xfId="15864"/>
    <cellStyle name="Style 468 13 5 2" xfId="29555"/>
    <cellStyle name="Style 468 13 5 3" xfId="31984"/>
    <cellStyle name="Style 468 13 5 4" xfId="40866"/>
    <cellStyle name="Style 468 13 6" xfId="29549"/>
    <cellStyle name="Style 468 13 7" xfId="26308"/>
    <cellStyle name="Style 468 13 8" xfId="47629"/>
    <cellStyle name="Style 468 14" xfId="8686"/>
    <cellStyle name="Style 468 14 2" xfId="10122"/>
    <cellStyle name="Style 468 14 2 2" xfId="14359"/>
    <cellStyle name="Style 468 14 2 2 2" xfId="25871"/>
    <cellStyle name="Style 468 14 2 2 3" xfId="29558"/>
    <cellStyle name="Style 468 14 2 2 4" xfId="34345"/>
    <cellStyle name="Style 468 14 2 2 5" xfId="44495"/>
    <cellStyle name="Style 468 14 2 3" xfId="17096"/>
    <cellStyle name="Style 468 14 2 3 2" xfId="29559"/>
    <cellStyle name="Style 468 14 2 3 3" xfId="38737"/>
    <cellStyle name="Style 468 14 2 3 4" xfId="47384"/>
    <cellStyle name="Style 468 14 2 4" xfId="29557"/>
    <cellStyle name="Style 468 14 2 5" xfId="33371"/>
    <cellStyle name="Style 468 14 2 6" xfId="42674"/>
    <cellStyle name="Style 468 14 3" xfId="11679"/>
    <cellStyle name="Style 468 14 3 2" xfId="25872"/>
    <cellStyle name="Style 468 14 3 3" xfId="29560"/>
    <cellStyle name="Style 468 14 3 4" xfId="33599"/>
    <cellStyle name="Style 468 14 3 5" xfId="44674"/>
    <cellStyle name="Style 468 14 4" xfId="13034"/>
    <cellStyle name="Style 468 14 4 2" xfId="25873"/>
    <cellStyle name="Style 468 14 4 3" xfId="29561"/>
    <cellStyle name="Style 468 14 4 4" xfId="34437"/>
    <cellStyle name="Style 468 14 4 5" xfId="41311"/>
    <cellStyle name="Style 468 14 5" xfId="15866"/>
    <cellStyle name="Style 468 14 5 2" xfId="29562"/>
    <cellStyle name="Style 468 14 5 3" xfId="31986"/>
    <cellStyle name="Style 468 14 5 4" xfId="45636"/>
    <cellStyle name="Style 468 14 6" xfId="29556"/>
    <cellStyle name="Style 468 14 7" xfId="37181"/>
    <cellStyle name="Style 468 14 8" xfId="46567"/>
    <cellStyle name="Style 468 15" xfId="8878"/>
    <cellStyle name="Style 468 15 2" xfId="13157"/>
    <cellStyle name="Style 468 15 2 2" xfId="25876"/>
    <cellStyle name="Style 468 15 2 3" xfId="29563"/>
    <cellStyle name="Style 468 15 2 4" xfId="35099"/>
    <cellStyle name="Style 468 15 2 5" xfId="41751"/>
    <cellStyle name="Style 468 15 3" xfId="14590"/>
    <cellStyle name="Style 468 15 3 2" xfId="25877"/>
    <cellStyle name="Style 468 15 3 3" xfId="29564"/>
    <cellStyle name="Style 468 15 3 4" xfId="33503"/>
    <cellStyle name="Style 468 15 3 5" xfId="47065"/>
    <cellStyle name="Style 468 15 4" xfId="25875"/>
    <cellStyle name="Style 468 16" xfId="10329"/>
    <cellStyle name="Style 468 16 2" xfId="14566"/>
    <cellStyle name="Style 468 16 2 2" xfId="25879"/>
    <cellStyle name="Style 468 16 2 3" xfId="29566"/>
    <cellStyle name="Style 468 16 2 4" xfId="35425"/>
    <cellStyle name="Style 468 16 2 5" xfId="43120"/>
    <cellStyle name="Style 468 16 3" xfId="17303"/>
    <cellStyle name="Style 468 16 3 2" xfId="29567"/>
    <cellStyle name="Style 468 16 3 3" xfId="36093"/>
    <cellStyle name="Style 468 16 3 4" xfId="43324"/>
    <cellStyle name="Style 468 16 4" xfId="29565"/>
    <cellStyle name="Style 468 16 5" xfId="36843"/>
    <cellStyle name="Style 468 16 6" xfId="46664"/>
    <cellStyle name="Style 468 17" xfId="10367"/>
    <cellStyle name="Style 468 17 2" xfId="25880"/>
    <cellStyle name="Style 468 17 3" xfId="29568"/>
    <cellStyle name="Style 468 17 4" xfId="36186"/>
    <cellStyle name="Style 468 17 5" xfId="42739"/>
    <cellStyle name="Style 468 18" xfId="10410"/>
    <cellStyle name="Style 468 18 2" xfId="25881"/>
    <cellStyle name="Style 468 18 3" xfId="29569"/>
    <cellStyle name="Style 468 18 4" xfId="38607"/>
    <cellStyle name="Style 468 18 5" xfId="42078"/>
    <cellStyle name="Style 468 19" xfId="11808"/>
    <cellStyle name="Style 468 19 2" xfId="25882"/>
    <cellStyle name="Style 468 19 3" xfId="29570"/>
    <cellStyle name="Style 468 19 4" xfId="37575"/>
    <cellStyle name="Style 468 19 5" xfId="46123"/>
    <cellStyle name="Style 468 2" xfId="6943"/>
    <cellStyle name="Style 468 2 2" xfId="10214"/>
    <cellStyle name="Style 468 2 2 2" xfId="11771"/>
    <cellStyle name="Style 468 2 2 2 2" xfId="25884"/>
    <cellStyle name="Style 468 2 2 2 3" xfId="29573"/>
    <cellStyle name="Style 468 2 2 2 4" xfId="37288"/>
    <cellStyle name="Style 468 2 2 2 5" xfId="44524"/>
    <cellStyle name="Style 468 2 2 3" xfId="14451"/>
    <cellStyle name="Style 468 2 2 3 2" xfId="25885"/>
    <cellStyle name="Style 468 2 2 3 3" xfId="29574"/>
    <cellStyle name="Style 468 2 2 3 4" xfId="36203"/>
    <cellStyle name="Style 468 2 2 3 5" xfId="40637"/>
    <cellStyle name="Style 468 2 2 4" xfId="17188"/>
    <cellStyle name="Style 468 2 2 4 2" xfId="29575"/>
    <cellStyle name="Style 468 2 2 4 3" xfId="37687"/>
    <cellStyle name="Style 468 2 2 4 4" xfId="45467"/>
    <cellStyle name="Style 468 2 2 5" xfId="29572"/>
    <cellStyle name="Style 468 2 2 6" xfId="38176"/>
    <cellStyle name="Style 468 2 2 7" xfId="40523"/>
    <cellStyle name="Style 468 2 3" xfId="9284"/>
    <cellStyle name="Style 468 2 3 2" xfId="13539"/>
    <cellStyle name="Style 468 2 3 2 2" xfId="25887"/>
    <cellStyle name="Style 468 2 3 2 3" xfId="29576"/>
    <cellStyle name="Style 468 2 3 2 4" xfId="33636"/>
    <cellStyle name="Style 468 2 3 2 5" xfId="47204"/>
    <cellStyle name="Style 468 2 3 3" xfId="14661"/>
    <cellStyle name="Style 468 2 3 3 2" xfId="25888"/>
    <cellStyle name="Style 468 2 3 3 3" xfId="29577"/>
    <cellStyle name="Style 468 2 3 3 4" xfId="35264"/>
    <cellStyle name="Style 468 2 3 3 5" xfId="47278"/>
    <cellStyle name="Style 468 2 3 4" xfId="25886"/>
    <cellStyle name="Style 468 2 4" xfId="10859"/>
    <cellStyle name="Style 468 2 4 2" xfId="25889"/>
    <cellStyle name="Style 468 2 4 3" xfId="29578"/>
    <cellStyle name="Style 468 2 4 4" xfId="32582"/>
    <cellStyle name="Style 468 2 4 5" xfId="46962"/>
    <cellStyle name="Style 468 2 5" xfId="12214"/>
    <cellStyle name="Style 468 2 5 2" xfId="25890"/>
    <cellStyle name="Style 468 2 5 3" xfId="29579"/>
    <cellStyle name="Style 468 2 5 4" xfId="35423"/>
    <cellStyle name="Style 468 2 5 5" xfId="45279"/>
    <cellStyle name="Style 468 2 6" xfId="15046"/>
    <cellStyle name="Style 468 2 6 2" xfId="29580"/>
    <cellStyle name="Style 468 2 6 3" xfId="33890"/>
    <cellStyle name="Style 468 2 6 4" xfId="44338"/>
    <cellStyle name="Style 468 2 7" xfId="21800"/>
    <cellStyle name="Style 468 2 8" xfId="39135"/>
    <cellStyle name="Style 468 3" xfId="6973"/>
    <cellStyle name="Style 468 3 2" xfId="9314"/>
    <cellStyle name="Style 468 3 2 2" xfId="13569"/>
    <cellStyle name="Style 468 3 2 2 2" xfId="25892"/>
    <cellStyle name="Style 468 3 2 2 3" xfId="29583"/>
    <cellStyle name="Style 468 3 2 2 4" xfId="34243"/>
    <cellStyle name="Style 468 3 2 2 5" xfId="46616"/>
    <cellStyle name="Style 468 3 2 3" xfId="16316"/>
    <cellStyle name="Style 468 3 2 3 2" xfId="29584"/>
    <cellStyle name="Style 468 3 2 3 3" xfId="32080"/>
    <cellStyle name="Style 468 3 2 3 4" xfId="45224"/>
    <cellStyle name="Style 468 3 2 4" xfId="29582"/>
    <cellStyle name="Style 468 3 2 5" xfId="27037"/>
    <cellStyle name="Style 468 3 2 6" xfId="43950"/>
    <cellStyle name="Style 468 3 3" xfId="10889"/>
    <cellStyle name="Style 468 3 3 2" xfId="25893"/>
    <cellStyle name="Style 468 3 3 3" xfId="29585"/>
    <cellStyle name="Style 468 3 3 4" xfId="34550"/>
    <cellStyle name="Style 468 3 3 5" xfId="47743"/>
    <cellStyle name="Style 468 3 4" xfId="12244"/>
    <cellStyle name="Style 468 3 4 2" xfId="25894"/>
    <cellStyle name="Style 468 3 4 3" xfId="29586"/>
    <cellStyle name="Style 468 3 4 4" xfId="34040"/>
    <cellStyle name="Style 468 3 4 5" xfId="47901"/>
    <cellStyle name="Style 468 3 5" xfId="15076"/>
    <cellStyle name="Style 468 3 5 2" xfId="29587"/>
    <cellStyle name="Style 468 3 5 3" xfId="32779"/>
    <cellStyle name="Style 468 3 5 4" xfId="44167"/>
    <cellStyle name="Style 468 3 6" xfId="29581"/>
    <cellStyle name="Style 468 3 7" xfId="22772"/>
    <cellStyle name="Style 468 3 8" xfId="39029"/>
    <cellStyle name="Style 468 4" xfId="6924"/>
    <cellStyle name="Style 468 4 2" xfId="9265"/>
    <cellStyle name="Style 468 4 2 2" xfId="13520"/>
    <cellStyle name="Style 468 4 2 2 2" xfId="25896"/>
    <cellStyle name="Style 468 4 2 2 3" xfId="29590"/>
    <cellStyle name="Style 468 4 2 2 4" xfId="34081"/>
    <cellStyle name="Style 468 4 2 2 5" xfId="43529"/>
    <cellStyle name="Style 468 4 2 3" xfId="16270"/>
    <cellStyle name="Style 468 4 2 3 2" xfId="29591"/>
    <cellStyle name="Style 468 4 2 3 3" xfId="32051"/>
    <cellStyle name="Style 468 4 2 3 4" xfId="41515"/>
    <cellStyle name="Style 468 4 2 4" xfId="29589"/>
    <cellStyle name="Style 468 4 2 5" xfId="38802"/>
    <cellStyle name="Style 468 4 2 6" xfId="42215"/>
    <cellStyle name="Style 468 4 3" xfId="10840"/>
    <cellStyle name="Style 468 4 3 2" xfId="25897"/>
    <cellStyle name="Style 468 4 3 3" xfId="29592"/>
    <cellStyle name="Style 468 4 3 4" xfId="35478"/>
    <cellStyle name="Style 468 4 3 5" xfId="47301"/>
    <cellStyle name="Style 468 4 4" xfId="12195"/>
    <cellStyle name="Style 468 4 4 2" xfId="25898"/>
    <cellStyle name="Style 468 4 4 3" xfId="29593"/>
    <cellStyle name="Style 468 4 4 4" xfId="33387"/>
    <cellStyle name="Style 468 4 4 5" xfId="42747"/>
    <cellStyle name="Style 468 4 5" xfId="15027"/>
    <cellStyle name="Style 468 4 5 2" xfId="29594"/>
    <cellStyle name="Style 468 4 5 3" xfId="38033"/>
    <cellStyle name="Style 468 4 5 4" xfId="41315"/>
    <cellStyle name="Style 468 4 6" xfId="29588"/>
    <cellStyle name="Style 468 4 7" xfId="23407"/>
    <cellStyle name="Style 468 4 8" xfId="39714"/>
    <cellStyle name="Style 468 5" xfId="6975"/>
    <cellStyle name="Style 468 5 2" xfId="9316"/>
    <cellStyle name="Style 468 5 2 2" xfId="13571"/>
    <cellStyle name="Style 468 5 2 2 2" xfId="25899"/>
    <cellStyle name="Style 468 5 2 2 3" xfId="29597"/>
    <cellStyle name="Style 468 5 2 2 4" xfId="35824"/>
    <cellStyle name="Style 468 5 2 2 5" xfId="47083"/>
    <cellStyle name="Style 468 5 2 3" xfId="16318"/>
    <cellStyle name="Style 468 5 2 3 2" xfId="29598"/>
    <cellStyle name="Style 468 5 2 3 3" xfId="26370"/>
    <cellStyle name="Style 468 5 2 3 4" xfId="41685"/>
    <cellStyle name="Style 468 5 2 4" xfId="29596"/>
    <cellStyle name="Style 468 5 2 5" xfId="26273"/>
    <cellStyle name="Style 468 5 2 6" xfId="45340"/>
    <cellStyle name="Style 468 5 3" xfId="10891"/>
    <cellStyle name="Style 468 5 3 2" xfId="25900"/>
    <cellStyle name="Style 468 5 3 3" xfId="29599"/>
    <cellStyle name="Style 468 5 3 4" xfId="36131"/>
    <cellStyle name="Style 468 5 3 5" xfId="43435"/>
    <cellStyle name="Style 468 5 4" xfId="12246"/>
    <cellStyle name="Style 468 5 4 2" xfId="25901"/>
    <cellStyle name="Style 468 5 4 3" xfId="29600"/>
    <cellStyle name="Style 468 5 4 4" xfId="35622"/>
    <cellStyle name="Style 468 5 4 5" xfId="48348"/>
    <cellStyle name="Style 468 5 5" xfId="15078"/>
    <cellStyle name="Style 468 5 5 2" xfId="29601"/>
    <cellStyle name="Style 468 5 5 3" xfId="37540"/>
    <cellStyle name="Style 468 5 5 4" xfId="47798"/>
    <cellStyle name="Style 468 5 6" xfId="29595"/>
    <cellStyle name="Style 468 5 7" xfId="21605"/>
    <cellStyle name="Style 468 5 8" xfId="48254"/>
    <cellStyle name="Style 468 6" xfId="6634"/>
    <cellStyle name="Style 468 6 2" xfId="8975"/>
    <cellStyle name="Style 468 6 2 2" xfId="13230"/>
    <cellStyle name="Style 468 6 2 2 2" xfId="25902"/>
    <cellStyle name="Style 468 6 2 2 3" xfId="29604"/>
    <cellStyle name="Style 468 6 2 2 4" xfId="33713"/>
    <cellStyle name="Style 468 6 2 2 5" xfId="47102"/>
    <cellStyle name="Style 468 6 2 3" xfId="16015"/>
    <cellStyle name="Style 468 6 2 3 2" xfId="29605"/>
    <cellStyle name="Style 468 6 2 3 3" xfId="31946"/>
    <cellStyle name="Style 468 6 2 3 4" xfId="41924"/>
    <cellStyle name="Style 468 6 2 4" xfId="29603"/>
    <cellStyle name="Style 468 6 2 5" xfId="22526"/>
    <cellStyle name="Style 468 6 2 6" xfId="45568"/>
    <cellStyle name="Style 468 6 3" xfId="10550"/>
    <cellStyle name="Style 468 6 3 2" xfId="25903"/>
    <cellStyle name="Style 468 6 3 3" xfId="29606"/>
    <cellStyle name="Style 468 6 3 4" xfId="37201"/>
    <cellStyle name="Style 468 6 3 5" xfId="46171"/>
    <cellStyle name="Style 468 6 4" xfId="11905"/>
    <cellStyle name="Style 468 6 4 2" xfId="25904"/>
    <cellStyle name="Style 468 6 4 3" xfId="29607"/>
    <cellStyle name="Style 468 6 4 4" xfId="33510"/>
    <cellStyle name="Style 468 6 4 5" xfId="47067"/>
    <cellStyle name="Style 468 6 5" xfId="14737"/>
    <cellStyle name="Style 468 6 5 2" xfId="29608"/>
    <cellStyle name="Style 468 6 5 3" xfId="36516"/>
    <cellStyle name="Style 468 6 5 4" xfId="47613"/>
    <cellStyle name="Style 468 6 6" xfId="29602"/>
    <cellStyle name="Style 468 6 7" xfId="23905"/>
    <cellStyle name="Style 468 6 8" xfId="40072"/>
    <cellStyle name="Style 468 7" xfId="6837"/>
    <cellStyle name="Style 468 7 2" xfId="9178"/>
    <cellStyle name="Style 468 7 2 2" xfId="13433"/>
    <cellStyle name="Style 468 7 2 2 2" xfId="25905"/>
    <cellStyle name="Style 468 7 2 2 3" xfId="29611"/>
    <cellStyle name="Style 468 7 2 2 4" xfId="34642"/>
    <cellStyle name="Style 468 7 2 2 5" xfId="41818"/>
    <cellStyle name="Style 468 7 2 3" xfId="16193"/>
    <cellStyle name="Style 468 7 2 3 2" xfId="29612"/>
    <cellStyle name="Style 468 7 2 3 3" xfId="22281"/>
    <cellStyle name="Style 468 7 2 3 4" xfId="40175"/>
    <cellStyle name="Style 468 7 2 4" xfId="29610"/>
    <cellStyle name="Style 468 7 2 5" xfId="22081"/>
    <cellStyle name="Style 468 7 2 6" xfId="46887"/>
    <cellStyle name="Style 468 7 3" xfId="10753"/>
    <cellStyle name="Style 468 7 3 2" xfId="25906"/>
    <cellStyle name="Style 468 7 3 3" xfId="29613"/>
    <cellStyle name="Style 468 7 3 4" xfId="35717"/>
    <cellStyle name="Style 468 7 3 5" xfId="45583"/>
    <cellStyle name="Style 468 7 4" xfId="12108"/>
    <cellStyle name="Style 468 7 4 2" xfId="25907"/>
    <cellStyle name="Style 468 7 4 3" xfId="29614"/>
    <cellStyle name="Style 468 7 4 4" xfId="33883"/>
    <cellStyle name="Style 468 7 4 5" xfId="44330"/>
    <cellStyle name="Style 468 7 5" xfId="14940"/>
    <cellStyle name="Style 468 7 5 2" xfId="29615"/>
    <cellStyle name="Style 468 7 5 3" xfId="36975"/>
    <cellStyle name="Style 468 7 5 4" xfId="41301"/>
    <cellStyle name="Style 468 7 6" xfId="29609"/>
    <cellStyle name="Style 468 7 7" xfId="21879"/>
    <cellStyle name="Style 468 7 8" xfId="40351"/>
    <cellStyle name="Style 468 8" xfId="7093"/>
    <cellStyle name="Style 468 8 2" xfId="9434"/>
    <cellStyle name="Style 468 8 2 2" xfId="13689"/>
    <cellStyle name="Style 468 8 2 2 2" xfId="25908"/>
    <cellStyle name="Style 468 8 2 2 3" xfId="29618"/>
    <cellStyle name="Style 468 8 2 2 4" xfId="33287"/>
    <cellStyle name="Style 468 8 2 2 5" xfId="45372"/>
    <cellStyle name="Style 468 8 2 3" xfId="16426"/>
    <cellStyle name="Style 468 8 2 3 2" xfId="29619"/>
    <cellStyle name="Style 468 8 2 3 3" xfId="22232"/>
    <cellStyle name="Style 468 8 2 3 4" xfId="39756"/>
    <cellStyle name="Style 468 8 2 4" xfId="29617"/>
    <cellStyle name="Style 468 8 2 5" xfId="27490"/>
    <cellStyle name="Style 468 8 2 6" xfId="41418"/>
    <cellStyle name="Style 468 8 3" xfId="11009"/>
    <cellStyle name="Style 468 8 3 2" xfId="25909"/>
    <cellStyle name="Style 468 8 3 3" xfId="29620"/>
    <cellStyle name="Style 468 8 3 4" xfId="34950"/>
    <cellStyle name="Style 468 8 3 5" xfId="47735"/>
    <cellStyle name="Style 468 8 4" xfId="12364"/>
    <cellStyle name="Style 468 8 4 2" xfId="25910"/>
    <cellStyle name="Style 468 8 4 3" xfId="29621"/>
    <cellStyle name="Style 468 8 4 4" xfId="37332"/>
    <cellStyle name="Style 468 8 4 5" xfId="42745"/>
    <cellStyle name="Style 468 8 5" xfId="15196"/>
    <cellStyle name="Style 468 8 5 2" xfId="29622"/>
    <cellStyle name="Style 468 8 5 3" xfId="35904"/>
    <cellStyle name="Style 468 8 5 4" xfId="47797"/>
    <cellStyle name="Style 468 8 6" xfId="29616"/>
    <cellStyle name="Style 468 8 7" xfId="22393"/>
    <cellStyle name="Style 468 8 8" xfId="39363"/>
    <cellStyle name="Style 468 9" xfId="8412"/>
    <cellStyle name="Style 468 9 2" xfId="9850"/>
    <cellStyle name="Style 468 9 2 2" xfId="14087"/>
    <cellStyle name="Style 468 9 2 2 2" xfId="25911"/>
    <cellStyle name="Style 468 9 2 2 3" xfId="29625"/>
    <cellStyle name="Style 468 9 2 2 4" xfId="34275"/>
    <cellStyle name="Style 468 9 2 2 5" xfId="42468"/>
    <cellStyle name="Style 468 9 2 3" xfId="16824"/>
    <cellStyle name="Style 468 9 2 3 2" xfId="29626"/>
    <cellStyle name="Style 468 9 2 3 3" xfId="23730"/>
    <cellStyle name="Style 468 9 2 3 4" xfId="39598"/>
    <cellStyle name="Style 468 9 2 4" xfId="29624"/>
    <cellStyle name="Style 468 9 2 5" xfId="34344"/>
    <cellStyle name="Style 468 9 2 6" xfId="43388"/>
    <cellStyle name="Style 468 9 3" xfId="11407"/>
    <cellStyle name="Style 468 9 3 2" xfId="25912"/>
    <cellStyle name="Style 468 9 3 3" xfId="29627"/>
    <cellStyle name="Style 468 9 3 4" xfId="36162"/>
    <cellStyle name="Style 468 9 3 5" xfId="41476"/>
    <cellStyle name="Style 468 9 4" xfId="12762"/>
    <cellStyle name="Style 468 9 4 2" xfId="25913"/>
    <cellStyle name="Style 468 9 4 3" xfId="29628"/>
    <cellStyle name="Style 468 9 4 4" xfId="34850"/>
    <cellStyle name="Style 468 9 4 5" xfId="44190"/>
    <cellStyle name="Style 468 9 5" xfId="15594"/>
    <cellStyle name="Style 468 9 5 2" xfId="29629"/>
    <cellStyle name="Style 468 9 5 3" xfId="38466"/>
    <cellStyle name="Style 468 9 5 4" xfId="42908"/>
    <cellStyle name="Style 468 9 6" xfId="29623"/>
    <cellStyle name="Style 468 9 7" xfId="32906"/>
    <cellStyle name="Style 468 9 8" xfId="45367"/>
    <cellStyle name="Style 469" xfId="91"/>
    <cellStyle name="Style 469 10" xfId="8321"/>
    <cellStyle name="Style 469 10 2" xfId="9759"/>
    <cellStyle name="Style 469 10 2 2" xfId="13996"/>
    <cellStyle name="Style 469 10 2 2 2" xfId="25914"/>
    <cellStyle name="Style 469 10 2 2 3" xfId="29632"/>
    <cellStyle name="Style 469 10 2 2 4" xfId="38591"/>
    <cellStyle name="Style 469 10 2 2 5" xfId="46557"/>
    <cellStyle name="Style 469 10 2 3" xfId="16733"/>
    <cellStyle name="Style 469 10 2 3 2" xfId="29633"/>
    <cellStyle name="Style 469 10 2 3 3" xfId="24742"/>
    <cellStyle name="Style 469 10 2 3 4" xfId="39408"/>
    <cellStyle name="Style 469 10 2 4" xfId="29631"/>
    <cellStyle name="Style 469 10 2 5" xfId="34639"/>
    <cellStyle name="Style 469 10 2 6" xfId="44281"/>
    <cellStyle name="Style 469 10 3" xfId="11316"/>
    <cellStyle name="Style 469 10 3 2" xfId="25916"/>
    <cellStyle name="Style 469 10 3 3" xfId="29634"/>
    <cellStyle name="Style 469 10 3 4" xfId="35819"/>
    <cellStyle name="Style 469 10 3 5" xfId="41298"/>
    <cellStyle name="Style 469 10 4" xfId="12671"/>
    <cellStyle name="Style 469 10 4 2" xfId="25917"/>
    <cellStyle name="Style 469 10 4 3" xfId="29635"/>
    <cellStyle name="Style 469 10 4 4" xfId="32446"/>
    <cellStyle name="Style 469 10 4 5" xfId="45483"/>
    <cellStyle name="Style 469 10 5" xfId="15503"/>
    <cellStyle name="Style 469 10 5 2" xfId="29636"/>
    <cellStyle name="Style 469 10 5 3" xfId="33019"/>
    <cellStyle name="Style 469 10 5 4" xfId="40853"/>
    <cellStyle name="Style 469 10 6" xfId="29630"/>
    <cellStyle name="Style 469 10 7" xfId="22738"/>
    <cellStyle name="Style 469 10 8" xfId="39935"/>
    <cellStyle name="Style 469 11" xfId="8248"/>
    <cellStyle name="Style 469 11 2" xfId="9686"/>
    <cellStyle name="Style 469 11 2 2" xfId="13923"/>
    <cellStyle name="Style 469 11 2 2 2" xfId="25919"/>
    <cellStyle name="Style 469 11 2 2 3" xfId="29639"/>
    <cellStyle name="Style 469 11 2 2 4" xfId="35836"/>
    <cellStyle name="Style 469 11 2 2 5" xfId="43940"/>
    <cellStyle name="Style 469 11 2 3" xfId="16660"/>
    <cellStyle name="Style 469 11 2 3 2" xfId="29640"/>
    <cellStyle name="Style 469 11 2 3 3" xfId="21906"/>
    <cellStyle name="Style 469 11 2 3 4" xfId="45555"/>
    <cellStyle name="Style 469 11 2 4" xfId="29638"/>
    <cellStyle name="Style 469 11 2 5" xfId="38425"/>
    <cellStyle name="Style 469 11 2 6" xfId="44825"/>
    <cellStyle name="Style 469 11 3" xfId="11243"/>
    <cellStyle name="Style 469 11 3 2" xfId="25921"/>
    <cellStyle name="Style 469 11 3 3" xfId="29641"/>
    <cellStyle name="Style 469 11 3 4" xfId="32489"/>
    <cellStyle name="Style 469 11 3 5" xfId="42486"/>
    <cellStyle name="Style 469 11 4" xfId="12598"/>
    <cellStyle name="Style 469 11 4 2" xfId="25922"/>
    <cellStyle name="Style 469 11 4 3" xfId="29642"/>
    <cellStyle name="Style 469 11 4 4" xfId="36440"/>
    <cellStyle name="Style 469 11 4 5" xfId="45607"/>
    <cellStyle name="Style 469 11 5" xfId="15430"/>
    <cellStyle name="Style 469 11 5 2" xfId="29643"/>
    <cellStyle name="Style 469 11 5 3" xfId="36520"/>
    <cellStyle name="Style 469 11 5 4" xfId="40478"/>
    <cellStyle name="Style 469 11 6" xfId="29637"/>
    <cellStyle name="Style 469 11 7" xfId="32290"/>
    <cellStyle name="Style 469 11 8" xfId="40582"/>
    <cellStyle name="Style 469 12" xfId="8642"/>
    <cellStyle name="Style 469 12 2" xfId="10078"/>
    <cellStyle name="Style 469 12 2 2" xfId="14315"/>
    <cellStyle name="Style 469 12 2 2 2" xfId="25923"/>
    <cellStyle name="Style 469 12 2 2 3" xfId="29646"/>
    <cellStyle name="Style 469 12 2 2 4" xfId="38430"/>
    <cellStyle name="Style 469 12 2 2 5" xfId="46291"/>
    <cellStyle name="Style 469 12 2 3" xfId="17052"/>
    <cellStyle name="Style 469 12 2 3 2" xfId="29647"/>
    <cellStyle name="Style 469 12 2 3 3" xfId="36107"/>
    <cellStyle name="Style 469 12 2 3 4" xfId="44096"/>
    <cellStyle name="Style 469 12 2 4" xfId="29645"/>
    <cellStyle name="Style 469 12 2 5" xfId="32672"/>
    <cellStyle name="Style 469 12 2 6" xfId="44368"/>
    <cellStyle name="Style 469 12 3" xfId="11635"/>
    <cellStyle name="Style 469 12 3 2" xfId="25924"/>
    <cellStyle name="Style 469 12 3 3" xfId="29648"/>
    <cellStyle name="Style 469 12 3 4" xfId="33354"/>
    <cellStyle name="Style 469 12 3 5" xfId="44766"/>
    <cellStyle name="Style 469 12 4" xfId="12990"/>
    <cellStyle name="Style 469 12 4 2" xfId="25925"/>
    <cellStyle name="Style 469 12 4 3" xfId="29649"/>
    <cellStyle name="Style 469 12 4 4" xfId="35118"/>
    <cellStyle name="Style 469 12 4 5" xfId="46806"/>
    <cellStyle name="Style 469 12 5" xfId="15822"/>
    <cellStyle name="Style 469 12 5 2" xfId="29650"/>
    <cellStyle name="Style 469 12 5 3" xfId="28092"/>
    <cellStyle name="Style 469 12 5 4" xfId="47657"/>
    <cellStyle name="Style 469 12 6" xfId="29644"/>
    <cellStyle name="Style 469 12 7" xfId="38775"/>
    <cellStyle name="Style 469 12 8" xfId="41126"/>
    <cellStyle name="Style 469 13" xfId="8496"/>
    <cellStyle name="Style 469 13 2" xfId="9932"/>
    <cellStyle name="Style 469 13 2 2" xfId="14169"/>
    <cellStyle name="Style 469 13 2 2 2" xfId="25926"/>
    <cellStyle name="Style 469 13 2 2 3" xfId="29653"/>
    <cellStyle name="Style 469 13 2 2 4" xfId="37924"/>
    <cellStyle name="Style 469 13 2 2 5" xfId="42326"/>
    <cellStyle name="Style 469 13 2 3" xfId="16906"/>
    <cellStyle name="Style 469 13 2 3 2" xfId="29654"/>
    <cellStyle name="Style 469 13 2 3 3" xfId="25687"/>
    <cellStyle name="Style 469 13 2 3 4" xfId="41885"/>
    <cellStyle name="Style 469 13 2 4" xfId="29652"/>
    <cellStyle name="Style 469 13 2 5" xfId="38004"/>
    <cellStyle name="Style 469 13 2 6" xfId="40511"/>
    <cellStyle name="Style 469 13 3" xfId="11489"/>
    <cellStyle name="Style 469 13 3 2" xfId="25927"/>
    <cellStyle name="Style 469 13 3 3" xfId="29655"/>
    <cellStyle name="Style 469 13 3 4" xfId="32984"/>
    <cellStyle name="Style 469 13 3 5" xfId="40464"/>
    <cellStyle name="Style 469 13 4" xfId="12844"/>
    <cellStyle name="Style 469 13 4 2" xfId="25928"/>
    <cellStyle name="Style 469 13 4 3" xfId="29656"/>
    <cellStyle name="Style 469 13 4 4" xfId="36913"/>
    <cellStyle name="Style 469 13 4 5" xfId="45317"/>
    <cellStyle name="Style 469 13 5" xfId="15676"/>
    <cellStyle name="Style 469 13 5 2" xfId="29657"/>
    <cellStyle name="Style 469 13 5 3" xfId="28025"/>
    <cellStyle name="Style 469 13 5 4" xfId="45078"/>
    <cellStyle name="Style 469 13 6" xfId="29651"/>
    <cellStyle name="Style 469 13 7" xfId="36075"/>
    <cellStyle name="Style 469 13 8" xfId="42887"/>
    <cellStyle name="Style 469 14" xfId="8498"/>
    <cellStyle name="Style 469 14 2" xfId="9934"/>
    <cellStyle name="Style 469 14 2 2" xfId="14171"/>
    <cellStyle name="Style 469 14 2 2 2" xfId="25930"/>
    <cellStyle name="Style 469 14 2 2 3" xfId="29660"/>
    <cellStyle name="Style 469 14 2 2 4" xfId="32642"/>
    <cellStyle name="Style 469 14 2 2 5" xfId="45136"/>
    <cellStyle name="Style 469 14 2 3" xfId="16908"/>
    <cellStyle name="Style 469 14 2 3 2" xfId="29661"/>
    <cellStyle name="Style 469 14 2 3 3" xfId="38725"/>
    <cellStyle name="Style 469 14 2 3 4" xfId="45341"/>
    <cellStyle name="Style 469 14 2 4" xfId="29659"/>
    <cellStyle name="Style 469 14 2 5" xfId="32721"/>
    <cellStyle name="Style 469 14 2 6" xfId="43609"/>
    <cellStyle name="Style 469 14 3" xfId="11491"/>
    <cellStyle name="Style 469 14 3 2" xfId="25931"/>
    <cellStyle name="Style 469 14 3 3" xfId="29662"/>
    <cellStyle name="Style 469 14 3 4" xfId="37745"/>
    <cellStyle name="Style 469 14 3 5" xfId="41570"/>
    <cellStyle name="Style 469 14 4" xfId="12846"/>
    <cellStyle name="Style 469 14 4 2" xfId="25932"/>
    <cellStyle name="Style 469 14 4 3" xfId="29663"/>
    <cellStyle name="Style 469 14 4 4" xfId="33228"/>
    <cellStyle name="Style 469 14 4 5" xfId="46836"/>
    <cellStyle name="Style 469 14 5" xfId="15678"/>
    <cellStyle name="Style 469 14 5 2" xfId="29664"/>
    <cellStyle name="Style 469 14 5 3" xfId="28031"/>
    <cellStyle name="Style 469 14 5 4" xfId="40247"/>
    <cellStyle name="Style 469 14 6" xfId="29658"/>
    <cellStyle name="Style 469 14 7" xfId="26102"/>
    <cellStyle name="Style 469 14 8" xfId="45972"/>
    <cellStyle name="Style 469 15" xfId="8879"/>
    <cellStyle name="Style 469 15 2" xfId="13158"/>
    <cellStyle name="Style 469 15 2 2" xfId="25934"/>
    <cellStyle name="Style 469 15 2 3" xfId="29665"/>
    <cellStyle name="Style 469 15 2 4" xfId="33516"/>
    <cellStyle name="Style 469 15 2 5" xfId="44904"/>
    <cellStyle name="Style 469 15 3" xfId="14591"/>
    <cellStyle name="Style 469 15 3 2" xfId="25935"/>
    <cellStyle name="Style 469 15 3 3" xfId="29666"/>
    <cellStyle name="Style 469 15 3 4" xfId="36666"/>
    <cellStyle name="Style 469 15 3 5" xfId="43574"/>
    <cellStyle name="Style 469 15 4" xfId="25933"/>
    <cellStyle name="Style 469 16" xfId="10295"/>
    <cellStyle name="Style 469 16 2" xfId="14532"/>
    <cellStyle name="Style 469 16 2 2" xfId="25937"/>
    <cellStyle name="Style 469 16 2 3" xfId="29668"/>
    <cellStyle name="Style 469 16 2 4" xfId="36770"/>
    <cellStyle name="Style 469 16 2 5" xfId="47007"/>
    <cellStyle name="Style 469 16 3" xfId="17269"/>
    <cellStyle name="Style 469 16 3 2" xfId="29669"/>
    <cellStyle name="Style 469 16 3 3" xfId="33450"/>
    <cellStyle name="Style 469 16 3 4" xfId="42766"/>
    <cellStyle name="Style 469 16 4" xfId="29667"/>
    <cellStyle name="Style 469 16 5" xfId="34945"/>
    <cellStyle name="Style 469 16 6" xfId="44097"/>
    <cellStyle name="Style 469 17" xfId="10368"/>
    <cellStyle name="Style 469 17 2" xfId="25938"/>
    <cellStyle name="Style 469 17 3" xfId="29670"/>
    <cellStyle name="Style 469 17 4" xfId="37784"/>
    <cellStyle name="Style 469 17 5" xfId="42017"/>
    <cellStyle name="Style 469 18" xfId="10455"/>
    <cellStyle name="Style 469 18 2" xfId="25939"/>
    <cellStyle name="Style 469 18 3" xfId="29671"/>
    <cellStyle name="Style 469 18 4" xfId="35691"/>
    <cellStyle name="Style 469 18 5" xfId="41056"/>
    <cellStyle name="Style 469 19" xfId="11809"/>
    <cellStyle name="Style 469 19 2" xfId="25940"/>
    <cellStyle name="Style 469 19 3" xfId="29672"/>
    <cellStyle name="Style 469 19 4" xfId="38622"/>
    <cellStyle name="Style 469 19 5" xfId="45719"/>
    <cellStyle name="Style 469 2" xfId="6747"/>
    <cellStyle name="Style 469 2 2" xfId="10189"/>
    <cellStyle name="Style 469 2 2 2" xfId="11746"/>
    <cellStyle name="Style 469 2 2 2 2" xfId="25941"/>
    <cellStyle name="Style 469 2 2 2 3" xfId="29675"/>
    <cellStyle name="Style 469 2 2 2 4" xfId="35613"/>
    <cellStyle name="Style 469 2 2 2 5" xfId="42763"/>
    <cellStyle name="Style 469 2 2 3" xfId="14426"/>
    <cellStyle name="Style 469 2 2 3 2" xfId="25942"/>
    <cellStyle name="Style 469 2 2 3 3" xfId="29676"/>
    <cellStyle name="Style 469 2 2 3 4" xfId="32973"/>
    <cellStyle name="Style 469 2 2 3 5" xfId="44080"/>
    <cellStyle name="Style 469 2 2 4" xfId="17163"/>
    <cellStyle name="Style 469 2 2 4 2" xfId="29677"/>
    <cellStyle name="Style 469 2 2 4 3" xfId="38785"/>
    <cellStyle name="Style 469 2 2 4 4" xfId="46593"/>
    <cellStyle name="Style 469 2 2 5" xfId="29674"/>
    <cellStyle name="Style 469 2 2 6" xfId="33553"/>
    <cellStyle name="Style 469 2 2 7" xfId="42057"/>
    <cellStyle name="Style 469 2 3" xfId="9088"/>
    <cellStyle name="Style 469 2 3 2" xfId="13343"/>
    <cellStyle name="Style 469 2 3 2 2" xfId="25944"/>
    <cellStyle name="Style 469 2 3 2 3" xfId="29678"/>
    <cellStyle name="Style 469 2 3 2 4" xfId="34294"/>
    <cellStyle name="Style 469 2 3 2 5" xfId="47315"/>
    <cellStyle name="Style 469 2 3 3" xfId="14636"/>
    <cellStyle name="Style 469 2 3 3 2" xfId="25945"/>
    <cellStyle name="Style 469 2 3 3 3" xfId="29679"/>
    <cellStyle name="Style 469 2 3 3 4" xfId="37603"/>
    <cellStyle name="Style 469 2 3 3 5" xfId="41189"/>
    <cellStyle name="Style 469 2 3 4" xfId="25943"/>
    <cellStyle name="Style 469 2 4" xfId="10663"/>
    <cellStyle name="Style 469 2 4 2" xfId="25946"/>
    <cellStyle name="Style 469 2 4 3" xfId="29680"/>
    <cellStyle name="Style 469 2 4 4" xfId="26085"/>
    <cellStyle name="Style 469 2 4 5" xfId="42058"/>
    <cellStyle name="Style 469 2 5" xfId="12018"/>
    <cellStyle name="Style 469 2 5 2" xfId="25947"/>
    <cellStyle name="Style 469 2 5 3" xfId="29681"/>
    <cellStyle name="Style 469 2 5 4" xfId="34091"/>
    <cellStyle name="Style 469 2 5 5" xfId="44623"/>
    <cellStyle name="Style 469 2 6" xfId="14850"/>
    <cellStyle name="Style 469 2 6 2" xfId="29682"/>
    <cellStyle name="Style 469 2 6 3" xfId="35611"/>
    <cellStyle name="Style 469 2 6 4" xfId="45124"/>
    <cellStyle name="Style 469 2 7" xfId="32267"/>
    <cellStyle name="Style 469 2 8" xfId="46238"/>
    <cellStyle name="Style 469 3" xfId="6930"/>
    <cellStyle name="Style 469 3 2" xfId="9271"/>
    <cellStyle name="Style 469 3 2 2" xfId="13526"/>
    <cellStyle name="Style 469 3 2 2 2" xfId="25949"/>
    <cellStyle name="Style 469 3 2 2 3" xfId="29685"/>
    <cellStyle name="Style 469 3 2 2 4" xfId="38647"/>
    <cellStyle name="Style 469 3 2 2 5" xfId="40584"/>
    <cellStyle name="Style 469 3 2 3" xfId="16276"/>
    <cellStyle name="Style 469 3 2 3 2" xfId="29686"/>
    <cellStyle name="Style 469 3 2 3 3" xfId="32056"/>
    <cellStyle name="Style 469 3 2 3 4" xfId="47546"/>
    <cellStyle name="Style 469 3 2 4" xfId="29684"/>
    <cellStyle name="Style 469 3 2 5" xfId="22109"/>
    <cellStyle name="Style 469 3 2 6" xfId="39824"/>
    <cellStyle name="Style 469 3 3" xfId="10846"/>
    <cellStyle name="Style 469 3 3 2" xfId="25950"/>
    <cellStyle name="Style 469 3 3 3" xfId="29687"/>
    <cellStyle name="Style 469 3 3 4" xfId="38136"/>
    <cellStyle name="Style 469 3 3 5" xfId="42778"/>
    <cellStyle name="Style 469 3 4" xfId="12201"/>
    <cellStyle name="Style 469 3 4 2" xfId="25951"/>
    <cellStyle name="Style 469 3 4 3" xfId="29688"/>
    <cellStyle name="Style 469 3 4 4" xfId="37627"/>
    <cellStyle name="Style 469 3 4 5" xfId="42472"/>
    <cellStyle name="Style 469 3 5" xfId="15033"/>
    <cellStyle name="Style 469 3 5 2" xfId="29689"/>
    <cellStyle name="Style 469 3 5 3" xfId="33589"/>
    <cellStyle name="Style 469 3 5 4" xfId="45610"/>
    <cellStyle name="Style 469 3 6" xfId="29683"/>
    <cellStyle name="Style 469 3 7" xfId="22601"/>
    <cellStyle name="Style 469 3 8" xfId="39261"/>
    <cellStyle name="Style 469 4" xfId="6732"/>
    <cellStyle name="Style 469 4 2" xfId="9073"/>
    <cellStyle name="Style 469 4 2 2" xfId="13328"/>
    <cellStyle name="Style 469 4 2 2 2" xfId="25952"/>
    <cellStyle name="Style 469 4 2 2 3" xfId="29692"/>
    <cellStyle name="Style 469 4 2 2 4" xfId="36126"/>
    <cellStyle name="Style 469 4 2 2 5" xfId="46480"/>
    <cellStyle name="Style 469 4 2 3" xfId="16101"/>
    <cellStyle name="Style 469 4 2 3 2" xfId="29693"/>
    <cellStyle name="Style 469 4 2 3 3" xfId="32276"/>
    <cellStyle name="Style 469 4 2 3 4" xfId="40260"/>
    <cellStyle name="Style 469 4 2 4" xfId="29691"/>
    <cellStyle name="Style 469 4 2 5" xfId="26222"/>
    <cellStyle name="Style 469 4 2 6" xfId="39289"/>
    <cellStyle name="Style 469 4 3" xfId="10648"/>
    <cellStyle name="Style 469 4 3 2" xfId="25953"/>
    <cellStyle name="Style 469 4 3 3" xfId="29694"/>
    <cellStyle name="Style 469 4 3 4" xfId="27877"/>
    <cellStyle name="Style 469 4 3 5" xfId="43119"/>
    <cellStyle name="Style 469 4 4" xfId="12003"/>
    <cellStyle name="Style 469 4 4 2" xfId="25954"/>
    <cellStyle name="Style 469 4 4 3" xfId="29695"/>
    <cellStyle name="Style 469 4 4 4" xfId="34817"/>
    <cellStyle name="Style 469 4 4 5" xfId="48221"/>
    <cellStyle name="Style 469 4 5" xfId="14835"/>
    <cellStyle name="Style 469 4 5 2" xfId="29696"/>
    <cellStyle name="Style 469 4 5 3" xfId="36335"/>
    <cellStyle name="Style 469 4 5 4" xfId="46384"/>
    <cellStyle name="Style 469 4 6" xfId="29690"/>
    <cellStyle name="Style 469 4 7" xfId="25400"/>
    <cellStyle name="Style 469 4 8" xfId="39165"/>
    <cellStyle name="Style 469 5" xfId="6649"/>
    <cellStyle name="Style 469 5 2" xfId="8990"/>
    <cellStyle name="Style 469 5 2 2" xfId="13245"/>
    <cellStyle name="Style 469 5 2 2 2" xfId="25955"/>
    <cellStyle name="Style 469 5 2 2 3" xfId="29699"/>
    <cellStyle name="Style 469 5 2 2 4" xfId="36151"/>
    <cellStyle name="Style 469 5 2 2 5" xfId="47980"/>
    <cellStyle name="Style 469 5 2 3" xfId="16030"/>
    <cellStyle name="Style 469 5 2 3 2" xfId="29700"/>
    <cellStyle name="Style 469 5 2 3 3" xfId="26162"/>
    <cellStyle name="Style 469 5 2 3 4" xfId="39083"/>
    <cellStyle name="Style 469 5 2 4" xfId="29698"/>
    <cellStyle name="Style 469 5 2 5" xfId="21653"/>
    <cellStyle name="Style 469 5 2 6" xfId="39266"/>
    <cellStyle name="Style 469 5 3" xfId="10565"/>
    <cellStyle name="Style 469 5 3 2" xfId="25956"/>
    <cellStyle name="Style 469 5 3 3" xfId="29701"/>
    <cellStyle name="Style 469 5 3 4" xfId="27784"/>
    <cellStyle name="Style 469 5 3 5" xfId="48293"/>
    <cellStyle name="Style 469 5 4" xfId="11920"/>
    <cellStyle name="Style 469 5 4 2" xfId="25957"/>
    <cellStyle name="Style 469 5 4 3" xfId="29702"/>
    <cellStyle name="Style 469 5 4 4" xfId="34856"/>
    <cellStyle name="Style 469 5 4 5" xfId="43219"/>
    <cellStyle name="Style 469 5 5" xfId="14752"/>
    <cellStyle name="Style 469 5 5 2" xfId="29703"/>
    <cellStyle name="Style 469 5 5 3" xfId="36380"/>
    <cellStyle name="Style 469 5 5 4" xfId="42542"/>
    <cellStyle name="Style 469 5 6" xfId="29697"/>
    <cellStyle name="Style 469 5 7" xfId="21945"/>
    <cellStyle name="Style 469 5 8" xfId="39550"/>
    <cellStyle name="Style 469 6" xfId="6992"/>
    <cellStyle name="Style 469 6 2" xfId="9333"/>
    <cellStyle name="Style 469 6 2 2" xfId="13588"/>
    <cellStyle name="Style 469 6 2 2 2" xfId="25959"/>
    <cellStyle name="Style 469 6 2 2 3" xfId="29706"/>
    <cellStyle name="Style 469 6 2 2 4" xfId="36935"/>
    <cellStyle name="Style 469 6 2 2 5" xfId="47430"/>
    <cellStyle name="Style 469 6 2 3" xfId="16332"/>
    <cellStyle name="Style 469 6 2 3 2" xfId="29707"/>
    <cellStyle name="Style 469 6 2 3 3" xfId="22112"/>
    <cellStyle name="Style 469 6 2 3 4" xfId="39983"/>
    <cellStyle name="Style 469 6 2 4" xfId="29705"/>
    <cellStyle name="Style 469 6 2 5" xfId="27019"/>
    <cellStyle name="Style 469 6 2 6" xfId="45053"/>
    <cellStyle name="Style 469 6 3" xfId="10908"/>
    <cellStyle name="Style 469 6 3 2" xfId="25961"/>
    <cellStyle name="Style 469 6 3 3" xfId="29708"/>
    <cellStyle name="Style 469 6 3 4" xfId="35880"/>
    <cellStyle name="Style 469 6 3 5" xfId="40690"/>
    <cellStyle name="Style 469 6 4" xfId="12263"/>
    <cellStyle name="Style 469 6 4 2" xfId="25962"/>
    <cellStyle name="Style 469 6 4 3" xfId="29709"/>
    <cellStyle name="Style 469 6 4 4" xfId="36732"/>
    <cellStyle name="Style 469 6 4 5" xfId="43174"/>
    <cellStyle name="Style 469 6 5" xfId="15095"/>
    <cellStyle name="Style 469 6 5 2" xfId="29710"/>
    <cellStyle name="Style 469 6 5 3" xfId="32962"/>
    <cellStyle name="Style 469 6 5 4" xfId="42458"/>
    <cellStyle name="Style 469 6 6" xfId="29704"/>
    <cellStyle name="Style 469 6 7" xfId="32342"/>
    <cellStyle name="Style 469 6 8" xfId="45439"/>
    <cellStyle name="Style 469 7" xfId="7051"/>
    <cellStyle name="Style 469 7 2" xfId="9392"/>
    <cellStyle name="Style 469 7 2 2" xfId="13647"/>
    <cellStyle name="Style 469 7 2 2 2" xfId="25964"/>
    <cellStyle name="Style 469 7 2 2 3" xfId="29713"/>
    <cellStyle name="Style 469 7 2 2 4" xfId="34736"/>
    <cellStyle name="Style 469 7 2 2 5" xfId="48387"/>
    <cellStyle name="Style 469 7 2 3" xfId="16384"/>
    <cellStyle name="Style 469 7 2 3 2" xfId="29714"/>
    <cellStyle name="Style 469 7 2 3 3" xfId="22150"/>
    <cellStyle name="Style 469 7 2 3 4" xfId="40370"/>
    <cellStyle name="Style 469 7 2 4" xfId="29712"/>
    <cellStyle name="Style 469 7 2 5" xfId="37163"/>
    <cellStyle name="Style 469 7 2 6" xfId="43201"/>
    <cellStyle name="Style 469 7 3" xfId="10967"/>
    <cellStyle name="Style 469 7 3 2" xfId="25965"/>
    <cellStyle name="Style 469 7 3 3" xfId="29715"/>
    <cellStyle name="Style 469 7 3 4" xfId="35857"/>
    <cellStyle name="Style 469 7 3 5" xfId="43985"/>
    <cellStyle name="Style 469 7 4" xfId="12322"/>
    <cellStyle name="Style 469 7 4 2" xfId="25966"/>
    <cellStyle name="Style 469 7 4 3" xfId="29716"/>
    <cellStyle name="Style 469 7 4 4" xfId="34804"/>
    <cellStyle name="Style 469 7 4 5" xfId="43578"/>
    <cellStyle name="Style 469 7 5" xfId="15154"/>
    <cellStyle name="Style 469 7 5 2" xfId="29717"/>
    <cellStyle name="Style 469 7 5 3" xfId="34926"/>
    <cellStyle name="Style 469 7 5 4" xfId="48296"/>
    <cellStyle name="Style 469 7 6" xfId="29711"/>
    <cellStyle name="Style 469 7 7" xfId="24790"/>
    <cellStyle name="Style 469 7 8" xfId="39027"/>
    <cellStyle name="Style 469 8" xfId="7094"/>
    <cellStyle name="Style 469 8 2" xfId="9435"/>
    <cellStyle name="Style 469 8 2 2" xfId="13690"/>
    <cellStyle name="Style 469 8 2 2 2" xfId="25967"/>
    <cellStyle name="Style 469 8 2 2 3" xfId="29720"/>
    <cellStyle name="Style 469 8 2 2 4" xfId="36451"/>
    <cellStyle name="Style 469 8 2 2 5" xfId="46996"/>
    <cellStyle name="Style 469 8 2 3" xfId="16427"/>
    <cellStyle name="Style 469 8 2 3 2" xfId="29721"/>
    <cellStyle name="Style 469 8 2 3 3" xfId="25891"/>
    <cellStyle name="Style 469 8 2 3 4" xfId="40202"/>
    <cellStyle name="Style 469 8 2 4" xfId="29719"/>
    <cellStyle name="Style 469 8 2 5" xfId="27491"/>
    <cellStyle name="Style 469 8 2 6" xfId="42515"/>
    <cellStyle name="Style 469 8 3" xfId="11010"/>
    <cellStyle name="Style 469 8 3 2" xfId="25968"/>
    <cellStyle name="Style 469 8 3 3" xfId="29722"/>
    <cellStyle name="Style 469 8 3 4" xfId="33367"/>
    <cellStyle name="Style 469 8 3 5" xfId="43941"/>
    <cellStyle name="Style 469 8 4" xfId="12365"/>
    <cellStyle name="Style 469 8 4 2" xfId="25969"/>
    <cellStyle name="Style 469 8 4 3" xfId="29723"/>
    <cellStyle name="Style 469 8 4 4" xfId="38368"/>
    <cellStyle name="Style 469 8 4 5" xfId="43550"/>
    <cellStyle name="Style 469 8 5" xfId="15197"/>
    <cellStyle name="Style 469 8 5 2" xfId="29724"/>
    <cellStyle name="Style 469 8 5 3" xfId="37502"/>
    <cellStyle name="Style 469 8 5 4" xfId="45286"/>
    <cellStyle name="Style 469 8 6" xfId="29718"/>
    <cellStyle name="Style 469 8 7" xfId="23446"/>
    <cellStyle name="Style 469 8 8" xfId="39850"/>
    <cellStyle name="Style 469 9" xfId="8274"/>
    <cellStyle name="Style 469 9 2" xfId="9712"/>
    <cellStyle name="Style 469 9 2 2" xfId="13949"/>
    <cellStyle name="Style 469 9 2 2 2" xfId="25970"/>
    <cellStyle name="Style 469 9 2 2 3" xfId="29727"/>
    <cellStyle name="Style 469 9 2 2 4" xfId="35176"/>
    <cellStyle name="Style 469 9 2 2 5" xfId="42712"/>
    <cellStyle name="Style 469 9 2 3" xfId="16686"/>
    <cellStyle name="Style 469 9 2 3 2" xfId="29728"/>
    <cellStyle name="Style 469 9 2 3 3" xfId="26029"/>
    <cellStyle name="Style 469 9 2 3 4" xfId="39727"/>
    <cellStyle name="Style 469 9 2 4" xfId="29726"/>
    <cellStyle name="Style 469 9 2 5" xfId="34267"/>
    <cellStyle name="Style 469 9 2 6" xfId="41278"/>
    <cellStyle name="Style 469 9 3" xfId="11269"/>
    <cellStyle name="Style 469 9 3 2" xfId="25971"/>
    <cellStyle name="Style 469 9 3 3" xfId="29729"/>
    <cellStyle name="Style 469 9 3 4" xfId="37333"/>
    <cellStyle name="Style 469 9 3 5" xfId="44058"/>
    <cellStyle name="Style 469 9 4" xfId="12624"/>
    <cellStyle name="Style 469 9 4 2" xfId="25972"/>
    <cellStyle name="Style 469 9 4 3" xfId="29730"/>
    <cellStyle name="Style 469 9 4 4" xfId="34434"/>
    <cellStyle name="Style 469 9 4 5" xfId="43648"/>
    <cellStyle name="Style 469 9 5" xfId="15456"/>
    <cellStyle name="Style 469 9 5 2" xfId="29731"/>
    <cellStyle name="Style 469 9 5 3" xfId="32905"/>
    <cellStyle name="Style 469 9 5 4" xfId="40000"/>
    <cellStyle name="Style 469 9 6" xfId="29725"/>
    <cellStyle name="Style 469 9 7" xfId="22162"/>
    <cellStyle name="Style 469 9 8" xfId="40205"/>
    <cellStyle name="Style 478" xfId="92"/>
    <cellStyle name="Style 478 10" xfId="8298"/>
    <cellStyle name="Style 478 10 2" xfId="9736"/>
    <cellStyle name="Style 478 10 2 2" xfId="13973"/>
    <cellStyle name="Style 478 10 2 2 2" xfId="25973"/>
    <cellStyle name="Style 478 10 2 2 3" xfId="29734"/>
    <cellStyle name="Style 478 10 2 2 4" xfId="35205"/>
    <cellStyle name="Style 478 10 2 2 5" xfId="44417"/>
    <cellStyle name="Style 478 10 2 3" xfId="16710"/>
    <cellStyle name="Style 478 10 2 3 2" xfId="29735"/>
    <cellStyle name="Style 478 10 2 3 3" xfId="21602"/>
    <cellStyle name="Style 478 10 2 3 4" xfId="40258"/>
    <cellStyle name="Style 478 10 2 4" xfId="29733"/>
    <cellStyle name="Style 478 10 2 5" xfId="35018"/>
    <cellStyle name="Style 478 10 2 6" xfId="47169"/>
    <cellStyle name="Style 478 10 3" xfId="11293"/>
    <cellStyle name="Style 478 10 3 2" xfId="25974"/>
    <cellStyle name="Style 478 10 3 3" xfId="29736"/>
    <cellStyle name="Style 478 10 3 4" xfId="37359"/>
    <cellStyle name="Style 478 10 3 5" xfId="48130"/>
    <cellStyle name="Style 478 10 4" xfId="12648"/>
    <cellStyle name="Style 478 10 4 2" xfId="25975"/>
    <cellStyle name="Style 478 10 4 3" xfId="29737"/>
    <cellStyle name="Style 478 10 4 4" xfId="32784"/>
    <cellStyle name="Style 478 10 4 5" xfId="47679"/>
    <cellStyle name="Style 478 10 5" xfId="15480"/>
    <cellStyle name="Style 478 10 5 2" xfId="29738"/>
    <cellStyle name="Style 478 10 5 3" xfId="33358"/>
    <cellStyle name="Style 478 10 5 4" xfId="46027"/>
    <cellStyle name="Style 478 10 6" xfId="29732"/>
    <cellStyle name="Style 478 10 7" xfId="32302"/>
    <cellStyle name="Style 478 10 8" xfId="47709"/>
    <cellStyle name="Style 478 11" xfId="8306"/>
    <cellStyle name="Style 478 11 2" xfId="9744"/>
    <cellStyle name="Style 478 11 2 2" xfId="13981"/>
    <cellStyle name="Style 478 11 2 2 2" xfId="25977"/>
    <cellStyle name="Style 478 11 2 2 3" xfId="29741"/>
    <cellStyle name="Style 478 11 2 2 4" xfId="32580"/>
    <cellStyle name="Style 478 11 2 2 5" xfId="43539"/>
    <cellStyle name="Style 478 11 2 3" xfId="16718"/>
    <cellStyle name="Style 478 11 2 3 2" xfId="29742"/>
    <cellStyle name="Style 478 11 2 3 3" xfId="24616"/>
    <cellStyle name="Style 478 11 2 3 4" xfId="39047"/>
    <cellStyle name="Style 478 11 2 4" xfId="29740"/>
    <cellStyle name="Style 478 11 2 5" xfId="35364"/>
    <cellStyle name="Style 478 11 2 6" xfId="44935"/>
    <cellStyle name="Style 478 11 3" xfId="11301"/>
    <cellStyle name="Style 478 11 3 2" xfId="25978"/>
    <cellStyle name="Style 478 11 3 3" xfId="29743"/>
    <cellStyle name="Style 478 11 3 4" xfId="38074"/>
    <cellStyle name="Style 478 11 3 5" xfId="40437"/>
    <cellStyle name="Style 478 11 4" xfId="12656"/>
    <cellStyle name="Style 478 11 4 2" xfId="25979"/>
    <cellStyle name="Style 478 11 4 3" xfId="29744"/>
    <cellStyle name="Style 478 11 4 4" xfId="33170"/>
    <cellStyle name="Style 478 11 4 5" xfId="47201"/>
    <cellStyle name="Style 478 11 5" xfId="15488"/>
    <cellStyle name="Style 478 11 5 2" xfId="29745"/>
    <cellStyle name="Style 478 11 5 3" xfId="35327"/>
    <cellStyle name="Style 478 11 5 4" xfId="47806"/>
    <cellStyle name="Style 478 11 6" xfId="29739"/>
    <cellStyle name="Style 478 11 7" xfId="21823"/>
    <cellStyle name="Style 478 11 8" xfId="39689"/>
    <cellStyle name="Style 478 12" xfId="8531"/>
    <cellStyle name="Style 478 12 2" xfId="9967"/>
    <cellStyle name="Style 478 12 2 2" xfId="14204"/>
    <cellStyle name="Style 478 12 2 2 2" xfId="25980"/>
    <cellStyle name="Style 478 12 2 2 3" xfId="29748"/>
    <cellStyle name="Style 478 12 2 2 4" xfId="37788"/>
    <cellStyle name="Style 478 12 2 2 5" xfId="44418"/>
    <cellStyle name="Style 478 12 2 3" xfId="16941"/>
    <cellStyle name="Style 478 12 2 3 2" xfId="29749"/>
    <cellStyle name="Style 478 12 2 3 3" xfId="32241"/>
    <cellStyle name="Style 478 12 2 3 4" xfId="42114"/>
    <cellStyle name="Style 478 12 2 4" xfId="29747"/>
    <cellStyle name="Style 478 12 2 5" xfId="36296"/>
    <cellStyle name="Style 478 12 2 6" xfId="45495"/>
    <cellStyle name="Style 478 12 3" xfId="11524"/>
    <cellStyle name="Style 478 12 3 2" xfId="25981"/>
    <cellStyle name="Style 478 12 3 3" xfId="29750"/>
    <cellStyle name="Style 478 12 3 4" xfId="37050"/>
    <cellStyle name="Style 478 12 3 5" xfId="45200"/>
    <cellStyle name="Style 478 12 4" xfId="12879"/>
    <cellStyle name="Style 478 12 4 2" xfId="25982"/>
    <cellStyle name="Style 478 12 4 3" xfId="29751"/>
    <cellStyle name="Style 478 12 4 4" xfId="33640"/>
    <cellStyle name="Style 478 12 4 5" xfId="42789"/>
    <cellStyle name="Style 478 12 5" xfId="15711"/>
    <cellStyle name="Style 478 12 5 2" xfId="29752"/>
    <cellStyle name="Style 478 12 5 3" xfId="37114"/>
    <cellStyle name="Style 478 12 5 4" xfId="41373"/>
    <cellStyle name="Style 478 12 6" xfId="29746"/>
    <cellStyle name="Style 478 12 7" xfId="27265"/>
    <cellStyle name="Style 478 12 8" xfId="42648"/>
    <cellStyle name="Style 478 13" xfId="8659"/>
    <cellStyle name="Style 478 13 2" xfId="10095"/>
    <cellStyle name="Style 478 13 2 2" xfId="14332"/>
    <cellStyle name="Style 478 13 2 2 2" xfId="25984"/>
    <cellStyle name="Style 478 13 2 2 3" xfId="29755"/>
    <cellStyle name="Style 478 13 2 2 4" xfId="33211"/>
    <cellStyle name="Style 478 13 2 2 5" xfId="47490"/>
    <cellStyle name="Style 478 13 2 3" xfId="17069"/>
    <cellStyle name="Style 478 13 2 3 2" xfId="29756"/>
    <cellStyle name="Style 478 13 2 3 3" xfId="32239"/>
    <cellStyle name="Style 478 13 2 3 4" xfId="45655"/>
    <cellStyle name="Style 478 13 2 4" xfId="29754"/>
    <cellStyle name="Style 478 13 2 5" xfId="33796"/>
    <cellStyle name="Style 478 13 2 6" xfId="46414"/>
    <cellStyle name="Style 478 13 3" xfId="11652"/>
    <cellStyle name="Style 478 13 3 2" xfId="25985"/>
    <cellStyle name="Style 478 13 3 3" xfId="29757"/>
    <cellStyle name="Style 478 13 3 4" xfId="35860"/>
    <cellStyle name="Style 478 13 3 5" xfId="41803"/>
    <cellStyle name="Style 478 13 4" xfId="13007"/>
    <cellStyle name="Style 478 13 4 2" xfId="25986"/>
    <cellStyle name="Style 478 13 4 3" xfId="29758"/>
    <cellStyle name="Style 478 13 4 4" xfId="33280"/>
    <cellStyle name="Style 478 13 4 5" xfId="44047"/>
    <cellStyle name="Style 478 13 5" xfId="15839"/>
    <cellStyle name="Style 478 13 5 2" xfId="29759"/>
    <cellStyle name="Style 478 13 5 3" xfId="31959"/>
    <cellStyle name="Style 478 13 5 4" xfId="46236"/>
    <cellStyle name="Style 478 13 6" xfId="29753"/>
    <cellStyle name="Style 478 13 7" xfId="38848"/>
    <cellStyle name="Style 478 13 8" xfId="39333"/>
    <cellStyle name="Style 478 14" xfId="8529"/>
    <cellStyle name="Style 478 14 2" xfId="9965"/>
    <cellStyle name="Style 478 14 2 2" xfId="14202"/>
    <cellStyle name="Style 478 14 2 2 2" xfId="25988"/>
    <cellStyle name="Style 478 14 2 2 3" xfId="29762"/>
    <cellStyle name="Style 478 14 2 2 4" xfId="33027"/>
    <cellStyle name="Style 478 14 2 2 5" xfId="42426"/>
    <cellStyle name="Style 478 14 2 3" xfId="16939"/>
    <cellStyle name="Style 478 14 2 3 2" xfId="29763"/>
    <cellStyle name="Style 478 14 2 3 3" xfId="38830"/>
    <cellStyle name="Style 478 14 2 3 4" xfId="40896"/>
    <cellStyle name="Style 478 14 2 4" xfId="29761"/>
    <cellStyle name="Style 478 14 2 5" xfId="34715"/>
    <cellStyle name="Style 478 14 2 6" xfId="48153"/>
    <cellStyle name="Style 478 14 3" xfId="11522"/>
    <cellStyle name="Style 478 14 3 2" xfId="25989"/>
    <cellStyle name="Style 478 14 3 3" xfId="29764"/>
    <cellStyle name="Style 478 14 3 4" xfId="35469"/>
    <cellStyle name="Style 478 14 3 5" xfId="43794"/>
    <cellStyle name="Style 478 14 4" xfId="12877"/>
    <cellStyle name="Style 478 14 4 2" xfId="25990"/>
    <cellStyle name="Style 478 14 4 3" xfId="29765"/>
    <cellStyle name="Style 478 14 4 4" xfId="37630"/>
    <cellStyle name="Style 478 14 4 5" xfId="43743"/>
    <cellStyle name="Style 478 14 5" xfId="15709"/>
    <cellStyle name="Style 478 14 5 2" xfId="29766"/>
    <cellStyle name="Style 478 14 5 3" xfId="35533"/>
    <cellStyle name="Style 478 14 5 4" xfId="41734"/>
    <cellStyle name="Style 478 14 6" xfId="29760"/>
    <cellStyle name="Style 478 14 7" xfId="27256"/>
    <cellStyle name="Style 478 14 8" xfId="47214"/>
    <cellStyle name="Style 478 15" xfId="10316"/>
    <cellStyle name="Style 478 15 2" xfId="14553"/>
    <cellStyle name="Style 478 15 2 2" xfId="25992"/>
    <cellStyle name="Style 478 15 2 3" xfId="29768"/>
    <cellStyle name="Style 478 15 2 4" xfId="37629"/>
    <cellStyle name="Style 478 15 2 5" xfId="48126"/>
    <cellStyle name="Style 478 15 3" xfId="17290"/>
    <cellStyle name="Style 478 15 3 2" xfId="29769"/>
    <cellStyle name="Style 478 15 3 3" xfId="34534"/>
    <cellStyle name="Style 478 15 3 4" xfId="46429"/>
    <cellStyle name="Style 478 15 4" xfId="29767"/>
    <cellStyle name="Style 478 15 5" xfId="33816"/>
    <cellStyle name="Style 478 15 6" xfId="43674"/>
    <cellStyle name="Style 478 16" xfId="10369"/>
    <cellStyle name="Style 478 16 2" xfId="25993"/>
    <cellStyle name="Style 478 16 3" xfId="29770"/>
    <cellStyle name="Style 478 16 4" xfId="34083"/>
    <cellStyle name="Style 478 16 5" xfId="46952"/>
    <cellStyle name="Style 478 17" xfId="10470"/>
    <cellStyle name="Style 478 17 2" xfId="25994"/>
    <cellStyle name="Style 478 17 3" xfId="29771"/>
    <cellStyle name="Style 478 17 4" xfId="38199"/>
    <cellStyle name="Style 478 17 5" xfId="43974"/>
    <cellStyle name="Style 478 18" xfId="11810"/>
    <cellStyle name="Style 478 18 2" xfId="25995"/>
    <cellStyle name="Style 478 18 3" xfId="29772"/>
    <cellStyle name="Style 478 18 4" xfId="35304"/>
    <cellStyle name="Style 478 18 5" xfId="41863"/>
    <cellStyle name="Style 478 2" xfId="6631"/>
    <cellStyle name="Style 478 2 2" xfId="10176"/>
    <cellStyle name="Style 478 2 2 2" xfId="11733"/>
    <cellStyle name="Style 478 2 2 2 2" xfId="25996"/>
    <cellStyle name="Style 478 2 2 2 3" xfId="29775"/>
    <cellStyle name="Style 478 2 2 2 4" xfId="34234"/>
    <cellStyle name="Style 478 2 2 2 5" xfId="43379"/>
    <cellStyle name="Style 478 2 2 3" xfId="14413"/>
    <cellStyle name="Style 478 2 2 3 2" xfId="25997"/>
    <cellStyle name="Style 478 2 2 3 3" xfId="29776"/>
    <cellStyle name="Style 478 2 2 3 4" xfId="36860"/>
    <cellStyle name="Style 478 2 2 3 5" xfId="45744"/>
    <cellStyle name="Style 478 2 2 4" xfId="17150"/>
    <cellStyle name="Style 478 2 2 4 2" xfId="29777"/>
    <cellStyle name="Style 478 2 2 4 3" xfId="33968"/>
    <cellStyle name="Style 478 2 2 4 4" xfId="41733"/>
    <cellStyle name="Style 478 2 2 5" xfId="29774"/>
    <cellStyle name="Style 478 2 2 6" xfId="38454"/>
    <cellStyle name="Style 478 2 2 7" xfId="46113"/>
    <cellStyle name="Style 478 2 3" xfId="8972"/>
    <cellStyle name="Style 478 2 3 2" xfId="13227"/>
    <cellStyle name="Style 478 2 3 2 2" xfId="25999"/>
    <cellStyle name="Style 478 2 3 2 3" xfId="29779"/>
    <cellStyle name="Style 478 2 3 2 4" xfId="37567"/>
    <cellStyle name="Style 478 2 3 2 5" xfId="42679"/>
    <cellStyle name="Style 478 2 3 3" xfId="14623"/>
    <cellStyle name="Style 478 2 3 3 2" xfId="26000"/>
    <cellStyle name="Style 478 2 3 3 3" xfId="29780"/>
    <cellStyle name="Style 478 2 3 3 4" xfId="37313"/>
    <cellStyle name="Style 478 2 3 3 5" xfId="45012"/>
    <cellStyle name="Style 478 2 3 4" xfId="25998"/>
    <cellStyle name="Style 478 2 4" xfId="10547"/>
    <cellStyle name="Style 478 2 4 2" xfId="26001"/>
    <cellStyle name="Style 478 2 4 3" xfId="29781"/>
    <cellStyle name="Style 478 2 4 4" xfId="27765"/>
    <cellStyle name="Style 478 2 4 5" xfId="40574"/>
    <cellStyle name="Style 478 2 5" xfId="11902"/>
    <cellStyle name="Style 478 2 5 2" xfId="26002"/>
    <cellStyle name="Style 478 2 5 3" xfId="29782"/>
    <cellStyle name="Style 478 2 5 4" xfId="35834"/>
    <cellStyle name="Style 478 2 5 5" xfId="46109"/>
    <cellStyle name="Style 478 2 6" xfId="14734"/>
    <cellStyle name="Style 478 2 6 2" xfId="29783"/>
    <cellStyle name="Style 478 2 6 3" xfId="37037"/>
    <cellStyle name="Style 478 2 6 4" xfId="47461"/>
    <cellStyle name="Style 478 2 7" xfId="32331"/>
    <cellStyle name="Style 478 2 8" xfId="43934"/>
    <cellStyle name="Style 478 3" xfId="6642"/>
    <cellStyle name="Style 478 3 2" xfId="8983"/>
    <cellStyle name="Style 478 3 2 2" xfId="13238"/>
    <cellStyle name="Style 478 3 2 2 2" xfId="26004"/>
    <cellStyle name="Style 478 3 2 2 3" xfId="29786"/>
    <cellStyle name="Style 478 3 2 2 4" xfId="35833"/>
    <cellStyle name="Style 478 3 2 2 5" xfId="42671"/>
    <cellStyle name="Style 478 3 2 3" xfId="16023"/>
    <cellStyle name="Style 478 3 2 3 2" xfId="29787"/>
    <cellStyle name="Style 478 3 2 3 3" xfId="24280"/>
    <cellStyle name="Style 478 3 2 3 4" xfId="39627"/>
    <cellStyle name="Style 478 3 2 4" xfId="29785"/>
    <cellStyle name="Style 478 3 2 5" xfId="26943"/>
    <cellStyle name="Style 478 3 2 6" xfId="40303"/>
    <cellStyle name="Style 478 3 3" xfId="10558"/>
    <cellStyle name="Style 478 3 3 2" xfId="26005"/>
    <cellStyle name="Style 478 3 3 3" xfId="29788"/>
    <cellStyle name="Style 478 3 3 4" xfId="27777"/>
    <cellStyle name="Style 478 3 3 5" xfId="42670"/>
    <cellStyle name="Style 478 3 4" xfId="11913"/>
    <cellStyle name="Style 478 3 4 2" xfId="26006"/>
    <cellStyle name="Style 478 3 4 3" xfId="29789"/>
    <cellStyle name="Style 478 3 4 4" xfId="35631"/>
    <cellStyle name="Style 478 3 4 5" xfId="41775"/>
    <cellStyle name="Style 478 3 5" xfId="14745"/>
    <cellStyle name="Style 478 3 5 2" xfId="29790"/>
    <cellStyle name="Style 478 3 5 3" xfId="25347"/>
    <cellStyle name="Style 478 3 5 4" xfId="48489"/>
    <cellStyle name="Style 478 3 6" xfId="29784"/>
    <cellStyle name="Style 478 3 7" xfId="21579"/>
    <cellStyle name="Style 478 3 8" xfId="40959"/>
    <cellStyle name="Style 478 4" xfId="6815"/>
    <cellStyle name="Style 478 4 2" xfId="9156"/>
    <cellStyle name="Style 478 4 2 2" xfId="13411"/>
    <cellStyle name="Style 478 4 2 2 2" xfId="26007"/>
    <cellStyle name="Style 478 4 2 2 3" xfId="29793"/>
    <cellStyle name="Style 478 4 2 2 4" xfId="36168"/>
    <cellStyle name="Style 478 4 2 2 5" xfId="47262"/>
    <cellStyle name="Style 478 4 2 3" xfId="16171"/>
    <cellStyle name="Style 478 4 2 3 2" xfId="29794"/>
    <cellStyle name="Style 478 4 2 3 3" xfId="22949"/>
    <cellStyle name="Style 478 4 2 3 4" xfId="39439"/>
    <cellStyle name="Style 478 4 2 4" xfId="29792"/>
    <cellStyle name="Style 478 4 2 5" xfId="23622"/>
    <cellStyle name="Style 478 4 2 6" xfId="39116"/>
    <cellStyle name="Style 478 4 3" xfId="10731"/>
    <cellStyle name="Style 478 4 3 2" xfId="26008"/>
    <cellStyle name="Style 478 4 3 3" xfId="29795"/>
    <cellStyle name="Style 478 4 3 4" xfId="38288"/>
    <cellStyle name="Style 478 4 3 5" xfId="44671"/>
    <cellStyle name="Style 478 4 4" xfId="12086"/>
    <cellStyle name="Style 478 4 4 2" xfId="26009"/>
    <cellStyle name="Style 478 4 4 3" xfId="29796"/>
    <cellStyle name="Style 478 4 4 4" xfId="34847"/>
    <cellStyle name="Style 478 4 4 5" xfId="45251"/>
    <cellStyle name="Style 478 4 5" xfId="14918"/>
    <cellStyle name="Style 478 4 5 2" xfId="29797"/>
    <cellStyle name="Style 478 4 5 3" xfId="33197"/>
    <cellStyle name="Style 478 4 5 4" xfId="47719"/>
    <cellStyle name="Style 478 4 6" xfId="29791"/>
    <cellStyle name="Style 478 4 7" xfId="32329"/>
    <cellStyle name="Style 478 4 8" xfId="44931"/>
    <cellStyle name="Style 478 5" xfId="6949"/>
    <cellStyle name="Style 478 5 2" xfId="9290"/>
    <cellStyle name="Style 478 5 2 2" xfId="13545"/>
    <cellStyle name="Style 478 5 2 2 2" xfId="26011"/>
    <cellStyle name="Style 478 5 2 2 3" xfId="29800"/>
    <cellStyle name="Style 478 5 2 2 4" xfId="34175"/>
    <cellStyle name="Style 478 5 2 2 5" xfId="45265"/>
    <cellStyle name="Style 478 5 2 3" xfId="16292"/>
    <cellStyle name="Style 478 5 2 3 2" xfId="29801"/>
    <cellStyle name="Style 478 5 2 3 3" xfId="38825"/>
    <cellStyle name="Style 478 5 2 3 4" xfId="40885"/>
    <cellStyle name="Style 478 5 2 4" xfId="29799"/>
    <cellStyle name="Style 478 5 2 5" xfId="28213"/>
    <cellStyle name="Style 478 5 2 6" xfId="44270"/>
    <cellStyle name="Style 478 5 3" xfId="10865"/>
    <cellStyle name="Style 478 5 3 2" xfId="26012"/>
    <cellStyle name="Style 478 5 3 3" xfId="29802"/>
    <cellStyle name="Style 478 5 3 4" xfId="36991"/>
    <cellStyle name="Style 478 5 3 5" xfId="46028"/>
    <cellStyle name="Style 478 5 4" xfId="12220"/>
    <cellStyle name="Style 478 5 4 2" xfId="26013"/>
    <cellStyle name="Style 478 5 4 3" xfId="29803"/>
    <cellStyle name="Style 478 5 4 4" xfId="38081"/>
    <cellStyle name="Style 478 5 4 5" xfId="45100"/>
    <cellStyle name="Style 478 5 5" xfId="15052"/>
    <cellStyle name="Style 478 5 5 2" xfId="29804"/>
    <cellStyle name="Style 478 5 5 3" xfId="34429"/>
    <cellStyle name="Style 478 5 5 4" xfId="38910"/>
    <cellStyle name="Style 478 5 6" xfId="29798"/>
    <cellStyle name="Style 478 5 7" xfId="32262"/>
    <cellStyle name="Style 478 5 8" xfId="48131"/>
    <cellStyle name="Style 478 6" xfId="6621"/>
    <cellStyle name="Style 478 6 2" xfId="8962"/>
    <cellStyle name="Style 478 6 2 2" xfId="13217"/>
    <cellStyle name="Style 478 6 2 2 2" xfId="26015"/>
    <cellStyle name="Style 478 6 2 2 3" xfId="29807"/>
    <cellStyle name="Style 478 6 2 2 4" xfId="35431"/>
    <cellStyle name="Style 478 6 2 2 5" xfId="47807"/>
    <cellStyle name="Style 478 6 2 3" xfId="16004"/>
    <cellStyle name="Style 478 6 2 3 2" xfId="29808"/>
    <cellStyle name="Style 478 6 2 3 3" xfId="21619"/>
    <cellStyle name="Style 478 6 2 3 4" xfId="39258"/>
    <cellStyle name="Style 478 6 2 4" xfId="29806"/>
    <cellStyle name="Style 478 6 2 5" xfId="26209"/>
    <cellStyle name="Style 478 6 2 6" xfId="40305"/>
    <cellStyle name="Style 478 6 3" xfId="10537"/>
    <cellStyle name="Style 478 6 3 2" xfId="26016"/>
    <cellStyle name="Style 478 6 3 3" xfId="29809"/>
    <cellStyle name="Style 478 6 3 4" xfId="27749"/>
    <cellStyle name="Style 478 6 3 5" xfId="42581"/>
    <cellStyle name="Style 478 6 4" xfId="11892"/>
    <cellStyle name="Style 478 6 4 2" xfId="26017"/>
    <cellStyle name="Style 478 6 4 3" xfId="29810"/>
    <cellStyle name="Style 478 6 4 4" xfId="38615"/>
    <cellStyle name="Style 478 6 4 5" xfId="45576"/>
    <cellStyle name="Style 478 6 5" xfId="14724"/>
    <cellStyle name="Style 478 6 5 2" xfId="29811"/>
    <cellStyle name="Style 478 6 5 3" xfId="33149"/>
    <cellStyle name="Style 478 6 5 4" xfId="47026"/>
    <cellStyle name="Style 478 6 6" xfId="29805"/>
    <cellStyle name="Style 478 6 7" xfId="21570"/>
    <cellStyle name="Style 478 6 8" xfId="44572"/>
    <cellStyle name="Style 478 7" xfId="6757"/>
    <cellStyle name="Style 478 7 2" xfId="9098"/>
    <cellStyle name="Style 478 7 2 2" xfId="13353"/>
    <cellStyle name="Style 478 7 2 2 2" xfId="26019"/>
    <cellStyle name="Style 478 7 2 2 3" xfId="29814"/>
    <cellStyle name="Style 478 7 2 2 4" xfId="37791"/>
    <cellStyle name="Style 478 7 2 2 5" xfId="42052"/>
    <cellStyle name="Style 478 7 2 3" xfId="16125"/>
    <cellStyle name="Style 478 7 2 3 2" xfId="29815"/>
    <cellStyle name="Style 478 7 2 3 3" xfId="24293"/>
    <cellStyle name="Style 478 7 2 3 4" xfId="40230"/>
    <cellStyle name="Style 478 7 2 4" xfId="29813"/>
    <cellStyle name="Style 478 7 2 5" xfId="22085"/>
    <cellStyle name="Style 478 7 2 6" xfId="40864"/>
    <cellStyle name="Style 478 7 3" xfId="10673"/>
    <cellStyle name="Style 478 7 3 2" xfId="26020"/>
    <cellStyle name="Style 478 7 3 3" xfId="29816"/>
    <cellStyle name="Style 478 7 3 4" xfId="38809"/>
    <cellStyle name="Style 478 7 3 5" xfId="45717"/>
    <cellStyle name="Style 478 7 4" xfId="12028"/>
    <cellStyle name="Style 478 7 4 2" xfId="26021"/>
    <cellStyle name="Style 478 7 4 3" xfId="29817"/>
    <cellStyle name="Style 478 7 4 4" xfId="33413"/>
    <cellStyle name="Style 478 7 4 5" xfId="45494"/>
    <cellStyle name="Style 478 7 5" xfId="14860"/>
    <cellStyle name="Style 478 7 5 2" xfId="29818"/>
    <cellStyle name="Style 478 7 5 3" xfId="38001"/>
    <cellStyle name="Style 478 7 5 4" xfId="43039"/>
    <cellStyle name="Style 478 7 6" xfId="29812"/>
    <cellStyle name="Style 478 7 7" xfId="23874"/>
    <cellStyle name="Style 478 7 8" xfId="39490"/>
    <cellStyle name="Style 478 8" xfId="7095"/>
    <cellStyle name="Style 478 8 2" xfId="9436"/>
    <cellStyle name="Style 478 8 2 2" xfId="13691"/>
    <cellStyle name="Style 478 8 2 2 2" xfId="26022"/>
    <cellStyle name="Style 478 8 2 2 3" xfId="29821"/>
    <cellStyle name="Style 478 8 2 2 4" xfId="38049"/>
    <cellStyle name="Style 478 8 2 2 5" xfId="45922"/>
    <cellStyle name="Style 478 8 2 3" xfId="16428"/>
    <cellStyle name="Style 478 8 2 3 2" xfId="29822"/>
    <cellStyle name="Style 478 8 2 3 3" xfId="32375"/>
    <cellStyle name="Style 478 8 2 3 4" xfId="39886"/>
    <cellStyle name="Style 478 8 2 4" xfId="29820"/>
    <cellStyle name="Style 478 8 2 5" xfId="27492"/>
    <cellStyle name="Style 478 8 2 6" xfId="45956"/>
    <cellStyle name="Style 478 8 3" xfId="11011"/>
    <cellStyle name="Style 478 8 3 2" xfId="26023"/>
    <cellStyle name="Style 478 8 3 3" xfId="29823"/>
    <cellStyle name="Style 478 8 3 4" xfId="36531"/>
    <cellStyle name="Style 478 8 3 5" xfId="43244"/>
    <cellStyle name="Style 478 8 4" xfId="12366"/>
    <cellStyle name="Style 478 8 4 2" xfId="26024"/>
    <cellStyle name="Style 478 8 4 3" xfId="29824"/>
    <cellStyle name="Style 478 8 4 4" xfId="38572"/>
    <cellStyle name="Style 478 8 4 5" xfId="47696"/>
    <cellStyle name="Style 478 8 5" xfId="15198"/>
    <cellStyle name="Style 478 8 5 2" xfId="29825"/>
    <cellStyle name="Style 478 8 5 3" xfId="35163"/>
    <cellStyle name="Style 478 8 5 4" xfId="42539"/>
    <cellStyle name="Style 478 8 6" xfId="29819"/>
    <cellStyle name="Style 478 8 7" xfId="31856"/>
    <cellStyle name="Style 478 8 8" xfId="45770"/>
    <cellStyle name="Style 478 9" xfId="8320"/>
    <cellStyle name="Style 478 9 2" xfId="9758"/>
    <cellStyle name="Style 478 9 2 2" xfId="13995"/>
    <cellStyle name="Style 478 9 2 2 2" xfId="26026"/>
    <cellStyle name="Style 478 9 2 2 3" xfId="29828"/>
    <cellStyle name="Style 478 9 2 2 4" xfId="37544"/>
    <cellStyle name="Style 478 9 2 2 5" xfId="41191"/>
    <cellStyle name="Style 478 9 2 3" xfId="16732"/>
    <cellStyle name="Style 478 9 2 3 2" xfId="29829"/>
    <cellStyle name="Style 478 9 2 3 3" xfId="21989"/>
    <cellStyle name="Style 478 9 2 3 4" xfId="40934"/>
    <cellStyle name="Style 478 9 2 4" xfId="29827"/>
    <cellStyle name="Style 478 9 2 5" xfId="36741"/>
    <cellStyle name="Style 478 9 2 6" xfId="46723"/>
    <cellStyle name="Style 478 9 3" xfId="11315"/>
    <cellStyle name="Style 478 9 3 2" xfId="26027"/>
    <cellStyle name="Style 478 9 3 3" xfId="29830"/>
    <cellStyle name="Style 478 9 3 4" xfId="32656"/>
    <cellStyle name="Style 478 9 3 5" xfId="45168"/>
    <cellStyle name="Style 478 9 4" xfId="12670"/>
    <cellStyle name="Style 478 9 4 2" xfId="26028"/>
    <cellStyle name="Style 478 9 4 3" xfId="29831"/>
    <cellStyle name="Style 478 9 4 4" xfId="34027"/>
    <cellStyle name="Style 478 9 4 5" xfId="47385"/>
    <cellStyle name="Style 478 9 5" xfId="15502"/>
    <cellStyle name="Style 478 9 5 2" xfId="29832"/>
    <cellStyle name="Style 478 9 5 3" xfId="34601"/>
    <cellStyle name="Style 478 9 5 4" xfId="44733"/>
    <cellStyle name="Style 478 9 6" xfId="29826"/>
    <cellStyle name="Style 478 9 7" xfId="21869"/>
    <cellStyle name="Style 478 9 8" xfId="39906"/>
    <cellStyle name="Style 479" xfId="93"/>
    <cellStyle name="Style 480" xfId="94"/>
    <cellStyle name="Style 480 10" xfId="8348"/>
    <cellStyle name="Style 480 10 2" xfId="9786"/>
    <cellStyle name="Style 480 10 2 2" xfId="14023"/>
    <cellStyle name="Style 480 10 2 2 2" xfId="26030"/>
    <cellStyle name="Style 480 10 2 2 3" xfId="29835"/>
    <cellStyle name="Style 480 10 2 2 4" xfId="36921"/>
    <cellStyle name="Style 480 10 2 2 5" xfId="47611"/>
    <cellStyle name="Style 480 10 2 3" xfId="16760"/>
    <cellStyle name="Style 480 10 2 3 2" xfId="29836"/>
    <cellStyle name="Style 480 10 2 3 3" xfId="22020"/>
    <cellStyle name="Style 480 10 2 3 4" xfId="44571"/>
    <cellStyle name="Style 480 10 2 4" xfId="29834"/>
    <cellStyle name="Style 480 10 2 5" xfId="32191"/>
    <cellStyle name="Style 480 10 2 6" xfId="43245"/>
    <cellStyle name="Style 480 10 3" xfId="11343"/>
    <cellStyle name="Style 480 10 3 2" xfId="26031"/>
    <cellStyle name="Style 480 10 3 3" xfId="29837"/>
    <cellStyle name="Style 480 10 3 4" xfId="33562"/>
    <cellStyle name="Style 480 10 3 5" xfId="47427"/>
    <cellStyle name="Style 480 10 4" xfId="12698"/>
    <cellStyle name="Style 480 10 4 2" xfId="26032"/>
    <cellStyle name="Style 480 10 4 3" xfId="29838"/>
    <cellStyle name="Style 480 10 4 4" xfId="38320"/>
    <cellStyle name="Style 480 10 4 5" xfId="46129"/>
    <cellStyle name="Style 480 10 5" xfId="15530"/>
    <cellStyle name="Style 480 10 5 2" xfId="29839"/>
    <cellStyle name="Style 480 10 5 3" xfId="34145"/>
    <cellStyle name="Style 480 10 5 4" xfId="44615"/>
    <cellStyle name="Style 480 10 6" xfId="29833"/>
    <cellStyle name="Style 480 10 7" xfId="21882"/>
    <cellStyle name="Style 480 10 8" xfId="40003"/>
    <cellStyle name="Style 480 11" xfId="8344"/>
    <cellStyle name="Style 480 11 2" xfId="9782"/>
    <cellStyle name="Style 480 11 2 2" xfId="14019"/>
    <cellStyle name="Style 480 11 2 2 2" xfId="26033"/>
    <cellStyle name="Style 480 11 2 2 3" xfId="29842"/>
    <cellStyle name="Style 480 11 2 2 4" xfId="38251"/>
    <cellStyle name="Style 480 11 2 2 5" xfId="44208"/>
    <cellStyle name="Style 480 11 2 3" xfId="16756"/>
    <cellStyle name="Style 480 11 2 3 2" xfId="29843"/>
    <cellStyle name="Style 480 11 2 3 3" xfId="21705"/>
    <cellStyle name="Style 480 11 2 3 4" xfId="41099"/>
    <cellStyle name="Style 480 11 2 4" xfId="29841"/>
    <cellStyle name="Style 480 11 2 5" xfId="32208"/>
    <cellStyle name="Style 480 11 2 6" xfId="44105"/>
    <cellStyle name="Style 480 11 3" xfId="11339"/>
    <cellStyle name="Style 480 11 3 2" xfId="26034"/>
    <cellStyle name="Style 480 11 3 3" xfId="29844"/>
    <cellStyle name="Style 480 11 3 4" xfId="32723"/>
    <cellStyle name="Style 480 11 3 5" xfId="47034"/>
    <cellStyle name="Style 480 11 4" xfId="12694"/>
    <cellStyle name="Style 480 11 4 2" xfId="26035"/>
    <cellStyle name="Style 480 11 4 3" xfId="29845"/>
    <cellStyle name="Style 480 11 4 4" xfId="34094"/>
    <cellStyle name="Style 480 11 4 5" xfId="41159"/>
    <cellStyle name="Style 480 11 5" xfId="15526"/>
    <cellStyle name="Style 480 11 5 2" xfId="29846"/>
    <cellStyle name="Style 480 11 5 3" xfId="34667"/>
    <cellStyle name="Style 480 11 5 4" xfId="44123"/>
    <cellStyle name="Style 480 11 6" xfId="29840"/>
    <cellStyle name="Style 480 11 7" xfId="21612"/>
    <cellStyle name="Style 480 11 8" xfId="42756"/>
    <cellStyle name="Style 480 12" xfId="8663"/>
    <cellStyle name="Style 480 12 2" xfId="10099"/>
    <cellStyle name="Style 480 12 2 2" xfId="14336"/>
    <cellStyle name="Style 480 12 2 2 2" xfId="26037"/>
    <cellStyle name="Style 480 12 2 2 3" xfId="29849"/>
    <cellStyle name="Style 480 12 2 2 4" xfId="32690"/>
    <cellStyle name="Style 480 12 2 2 5" xfId="45284"/>
    <cellStyle name="Style 480 12 2 3" xfId="17073"/>
    <cellStyle name="Style 480 12 2 3 2" xfId="29850"/>
    <cellStyle name="Style 480 12 2 3 3" xfId="33987"/>
    <cellStyle name="Style 480 12 2 3 4" xfId="44101"/>
    <cellStyle name="Style 480 12 2 4" xfId="29848"/>
    <cellStyle name="Style 480 12 2 5" xfId="36438"/>
    <cellStyle name="Style 480 12 2 6" xfId="40835"/>
    <cellStyle name="Style 480 12 3" xfId="11656"/>
    <cellStyle name="Style 480 12 3 2" xfId="26038"/>
    <cellStyle name="Style 480 12 3 3" xfId="29851"/>
    <cellStyle name="Style 480 12 3 4" xfId="36699"/>
    <cellStyle name="Style 480 12 3 5" xfId="48467"/>
    <cellStyle name="Style 480 12 4" xfId="13011"/>
    <cellStyle name="Style 480 12 4 2" xfId="26039"/>
    <cellStyle name="Style 480 12 4 3" xfId="29852"/>
    <cellStyle name="Style 480 12 4 4" xfId="32759"/>
    <cellStyle name="Style 480 12 4 5" xfId="41890"/>
    <cellStyle name="Style 480 12 5" xfId="15843"/>
    <cellStyle name="Style 480 12 5 2" xfId="29853"/>
    <cellStyle name="Style 480 12 5 3" xfId="31963"/>
    <cellStyle name="Style 480 12 5 4" xfId="48472"/>
    <cellStyle name="Style 480 12 6" xfId="29847"/>
    <cellStyle name="Style 480 12 7" xfId="27421"/>
    <cellStyle name="Style 480 12 8" xfId="48064"/>
    <cellStyle name="Style 480 13" xfId="8588"/>
    <cellStyle name="Style 480 13 2" xfId="10024"/>
    <cellStyle name="Style 480 13 2 2" xfId="14261"/>
    <cellStyle name="Style 480 13 2 2 2" xfId="26041"/>
    <cellStyle name="Style 480 13 2 2 3" xfId="29856"/>
    <cellStyle name="Style 480 13 2 2 4" xfId="34567"/>
    <cellStyle name="Style 480 13 2 2 5" xfId="40786"/>
    <cellStyle name="Style 480 13 2 3" xfId="16998"/>
    <cellStyle name="Style 480 13 2 3 2" xfId="29857"/>
    <cellStyle name="Style 480 13 2 3 3" xfId="37126"/>
    <cellStyle name="Style 480 13 2 3 4" xfId="45456"/>
    <cellStyle name="Style 480 13 2 4" xfId="29855"/>
    <cellStyle name="Style 480 13 2 5" xfId="34638"/>
    <cellStyle name="Style 480 13 2 6" xfId="43181"/>
    <cellStyle name="Style 480 13 3" xfId="11581"/>
    <cellStyle name="Style 480 13 3 2" xfId="26042"/>
    <cellStyle name="Style 480 13 3 3" xfId="29858"/>
    <cellStyle name="Style 480 13 3 4" xfId="35334"/>
    <cellStyle name="Style 480 13 3 5" xfId="48019"/>
    <cellStyle name="Style 480 13 4" xfId="12936"/>
    <cellStyle name="Style 480 13 4 2" xfId="26043"/>
    <cellStyle name="Style 480 13 4 3" xfId="29859"/>
    <cellStyle name="Style 480 13 4 4" xfId="37493"/>
    <cellStyle name="Style 480 13 4 5" xfId="40416"/>
    <cellStyle name="Style 480 13 5" xfId="15768"/>
    <cellStyle name="Style 480 13 5 2" xfId="29860"/>
    <cellStyle name="Style 480 13 5 3" xfId="36094"/>
    <cellStyle name="Style 480 13 5 4" xfId="47549"/>
    <cellStyle name="Style 480 13 6" xfId="29854"/>
    <cellStyle name="Style 480 13 7" xfId="27353"/>
    <cellStyle name="Style 480 13 8" xfId="45080"/>
    <cellStyle name="Style 480 14" xfId="8594"/>
    <cellStyle name="Style 480 14 2" xfId="10030"/>
    <cellStyle name="Style 480 14 2 2" xfId="14267"/>
    <cellStyle name="Style 480 14 2 2 2" xfId="26044"/>
    <cellStyle name="Style 480 14 2 2 3" xfId="29863"/>
    <cellStyle name="Style 480 14 2 2 4" xfId="35627"/>
    <cellStyle name="Style 480 14 2 2 5" xfId="46316"/>
    <cellStyle name="Style 480 14 2 3" xfId="17004"/>
    <cellStyle name="Style 480 14 2 3 2" xfId="29864"/>
    <cellStyle name="Style 480 14 2 3 3" xfId="32920"/>
    <cellStyle name="Style 480 14 2 3 4" xfId="43589"/>
    <cellStyle name="Style 480 14 2 4" xfId="29862"/>
    <cellStyle name="Style 480 14 2 5" xfId="35698"/>
    <cellStyle name="Style 480 14 2 6" xfId="46752"/>
    <cellStyle name="Style 480 14 3" xfId="11587"/>
    <cellStyle name="Style 480 14 3 2" xfId="26045"/>
    <cellStyle name="Style 480 14 3 3" xfId="29865"/>
    <cellStyle name="Style 480 14 3 4" xfId="37991"/>
    <cellStyle name="Style 480 14 3 5" xfId="41793"/>
    <cellStyle name="Style 480 14 4" xfId="12942"/>
    <cellStyle name="Style 480 14 4 2" xfId="26046"/>
    <cellStyle name="Style 480 14 4 3" xfId="29866"/>
    <cellStyle name="Style 480 14 4 4" xfId="36213"/>
    <cellStyle name="Style 480 14 4 5" xfId="47428"/>
    <cellStyle name="Style 480 14 5" xfId="15774"/>
    <cellStyle name="Style 480 14 5 2" xfId="29867"/>
    <cellStyle name="Style 480 14 5 3" xfId="35534"/>
    <cellStyle name="Style 480 14 5 4" xfId="40826"/>
    <cellStyle name="Style 480 14 6" xfId="29861"/>
    <cellStyle name="Style 480 14 7" xfId="27361"/>
    <cellStyle name="Style 480 14 8" xfId="44196"/>
    <cellStyle name="Style 480 15" xfId="10304"/>
    <cellStyle name="Style 480 15 2" xfId="14541"/>
    <cellStyle name="Style 480 15 2 2" xfId="26047"/>
    <cellStyle name="Style 480 15 2 3" xfId="29869"/>
    <cellStyle name="Style 480 15 2 4" xfId="38372"/>
    <cellStyle name="Style 480 15 2 5" xfId="48022"/>
    <cellStyle name="Style 480 15 3" xfId="17278"/>
    <cellStyle name="Style 480 15 3 2" xfId="29870"/>
    <cellStyle name="Style 480 15 3 3" xfId="38743"/>
    <cellStyle name="Style 480 15 3 4" xfId="45449"/>
    <cellStyle name="Style 480 15 4" xfId="29868"/>
    <cellStyle name="Style 480 15 5" xfId="33612"/>
    <cellStyle name="Style 480 15 6" xfId="47940"/>
    <cellStyle name="Style 480 16" xfId="10370"/>
    <cellStyle name="Style 480 16 2" xfId="26048"/>
    <cellStyle name="Style 480 16 3" xfId="29871"/>
    <cellStyle name="Style 480 16 4" xfId="32502"/>
    <cellStyle name="Style 480 16 5" xfId="45702"/>
    <cellStyle name="Style 480 17" xfId="10459"/>
    <cellStyle name="Style 480 17 2" xfId="26049"/>
    <cellStyle name="Style 480 17 3" xfId="29872"/>
    <cellStyle name="Style 480 17 4" xfId="26321"/>
    <cellStyle name="Style 480 17 5" xfId="44192"/>
    <cellStyle name="Style 480 18" xfId="11811"/>
    <cellStyle name="Style 480 18 2" xfId="26050"/>
    <cellStyle name="Style 480 18 3" xfId="29873"/>
    <cellStyle name="Style 480 18 4" xfId="33721"/>
    <cellStyle name="Style 480 18 5" xfId="41488"/>
    <cellStyle name="Style 480 2" xfId="6980"/>
    <cellStyle name="Style 480 2 2" xfId="10217"/>
    <cellStyle name="Style 480 2 2 2" xfId="11774"/>
    <cellStyle name="Style 480 2 2 2 2" xfId="26051"/>
    <cellStyle name="Style 480 2 2 2 3" xfId="29876"/>
    <cellStyle name="Style 480 2 2 2 4" xfId="38664"/>
    <cellStyle name="Style 480 2 2 2 5" xfId="47788"/>
    <cellStyle name="Style 480 2 2 3" xfId="14454"/>
    <cellStyle name="Style 480 2 2 3 2" xfId="26052"/>
    <cellStyle name="Style 480 2 2 3 3" xfId="29877"/>
    <cellStyle name="Style 480 2 2 3 4" xfId="32519"/>
    <cellStyle name="Style 480 2 2 3 5" xfId="45105"/>
    <cellStyle name="Style 480 2 2 4" xfId="17191"/>
    <cellStyle name="Style 480 2 2 4 2" xfId="29878"/>
    <cellStyle name="Style 480 2 2 4 3" xfId="38740"/>
    <cellStyle name="Style 480 2 2 4 4" xfId="40715"/>
    <cellStyle name="Style 480 2 2 5" xfId="29875"/>
    <cellStyle name="Style 480 2 2 6" xfId="36056"/>
    <cellStyle name="Style 480 2 2 7" xfId="48089"/>
    <cellStyle name="Style 480 2 3" xfId="9321"/>
    <cellStyle name="Style 480 2 3 2" xfId="13576"/>
    <cellStyle name="Style 480 2 3 2 2" xfId="26054"/>
    <cellStyle name="Style 480 2 3 2 3" xfId="29880"/>
    <cellStyle name="Style 480 2 3 2 4" xfId="34561"/>
    <cellStyle name="Style 480 2 3 2 5" xfId="42092"/>
    <cellStyle name="Style 480 2 3 3" xfId="14664"/>
    <cellStyle name="Style 480 2 3 3 2" xfId="26055"/>
    <cellStyle name="Style 480 2 3 3 3" xfId="29881"/>
    <cellStyle name="Style 480 2 3 3 4" xfId="34742"/>
    <cellStyle name="Style 480 2 3 3 5" xfId="46614"/>
    <cellStyle name="Style 480 2 3 4" xfId="26053"/>
    <cellStyle name="Style 480 2 4" xfId="10896"/>
    <cellStyle name="Style 480 2 4 2" xfId="26056"/>
    <cellStyle name="Style 480 2 4 3" xfId="29882"/>
    <cellStyle name="Style 480 2 4 4" xfId="37217"/>
    <cellStyle name="Style 480 2 4 5" xfId="48075"/>
    <cellStyle name="Style 480 2 5" xfId="12251"/>
    <cellStyle name="Style 480 2 5 2" xfId="26057"/>
    <cellStyle name="Style 480 2 5 3" xfId="29883"/>
    <cellStyle name="Style 480 2 5 4" xfId="33773"/>
    <cellStyle name="Style 480 2 5 5" xfId="43175"/>
    <cellStyle name="Style 480 2 6" xfId="15083"/>
    <cellStyle name="Style 480 2 6 2" xfId="29884"/>
    <cellStyle name="Style 480 2 6 3" xfId="34747"/>
    <cellStyle name="Style 480 2 6 4" xfId="43236"/>
    <cellStyle name="Style 480 2 7" xfId="22836"/>
    <cellStyle name="Style 480 2 8" xfId="39933"/>
    <cellStyle name="Style 480 3" xfId="6947"/>
    <cellStyle name="Style 480 3 2" xfId="9288"/>
    <cellStyle name="Style 480 3 2 2" xfId="13543"/>
    <cellStyle name="Style 480 3 2 2 2" xfId="26058"/>
    <cellStyle name="Style 480 3 2 2 3" xfId="29887"/>
    <cellStyle name="Style 480 3 2 2 4" xfId="36278"/>
    <cellStyle name="Style 480 3 2 2 5" xfId="43822"/>
    <cellStyle name="Style 480 3 2 3" xfId="16290"/>
    <cellStyle name="Style 480 3 2 3 2" xfId="29888"/>
    <cellStyle name="Style 480 3 2 3 3" xfId="37189"/>
    <cellStyle name="Style 480 3 2 3 4" xfId="44594"/>
    <cellStyle name="Style 480 3 2 4" xfId="29886"/>
    <cellStyle name="Style 480 3 2 5" xfId="22591"/>
    <cellStyle name="Style 480 3 2 6" xfId="39340"/>
    <cellStyle name="Style 480 3 3" xfId="10863"/>
    <cellStyle name="Style 480 3 3 2" xfId="26059"/>
    <cellStyle name="Style 480 3 3 3" xfId="29889"/>
    <cellStyle name="Style 480 3 3 4" xfId="35410"/>
    <cellStyle name="Style 480 3 3 5" xfId="47495"/>
    <cellStyle name="Style 480 3 4" xfId="12218"/>
    <cellStyle name="Style 480 3 4 2" xfId="26060"/>
    <cellStyle name="Style 480 3 4 3" xfId="29890"/>
    <cellStyle name="Style 480 3 4 4" xfId="33319"/>
    <cellStyle name="Style 480 3 4 5" xfId="46725"/>
    <cellStyle name="Style 480 3 5" xfId="15050"/>
    <cellStyle name="Style 480 3 5 2" xfId="29891"/>
    <cellStyle name="Style 480 3 5 3" xfId="36532"/>
    <cellStyle name="Style 480 3 5 4" xfId="44349"/>
    <cellStyle name="Style 480 3 6" xfId="29885"/>
    <cellStyle name="Style 480 3 7" xfId="22117"/>
    <cellStyle name="Style 480 3 8" xfId="39272"/>
    <cellStyle name="Style 480 4" xfId="6960"/>
    <cellStyle name="Style 480 4 2" xfId="9301"/>
    <cellStyle name="Style 480 4 2 2" xfId="13556"/>
    <cellStyle name="Style 480 4 2 2 2" xfId="26062"/>
    <cellStyle name="Style 480 4 2 2 3" xfId="29894"/>
    <cellStyle name="Style 480 4 2 2 4" xfId="38080"/>
    <cellStyle name="Style 480 4 2 2 5" xfId="41629"/>
    <cellStyle name="Style 480 4 2 3" xfId="16303"/>
    <cellStyle name="Style 480 4 2 3 2" xfId="29895"/>
    <cellStyle name="Style 480 4 2 3 3" xfId="32070"/>
    <cellStyle name="Style 480 4 2 3 4" xfId="47849"/>
    <cellStyle name="Style 480 4 2 4" xfId="29893"/>
    <cellStyle name="Style 480 4 2 5" xfId="25322"/>
    <cellStyle name="Style 480 4 2 6" xfId="42673"/>
    <cellStyle name="Style 480 4 3" xfId="10876"/>
    <cellStyle name="Style 480 4 3 2" xfId="26063"/>
    <cellStyle name="Style 480 4 3 3" xfId="29896"/>
    <cellStyle name="Style 480 4 3 4" xfId="33692"/>
    <cellStyle name="Style 480 4 3 5" xfId="40839"/>
    <cellStyle name="Style 480 4 4" xfId="12231"/>
    <cellStyle name="Style 480 4 4 2" xfId="26064"/>
    <cellStyle name="Style 480 4 4 3" xfId="29897"/>
    <cellStyle name="Style 480 4 4 4" xfId="36347"/>
    <cellStyle name="Style 480 4 4 5" xfId="43608"/>
    <cellStyle name="Style 480 4 5" xfId="15063"/>
    <cellStyle name="Style 480 4 5 2" xfId="29898"/>
    <cellStyle name="Style 480 4 5 3" xfId="34157"/>
    <cellStyle name="Style 480 4 5 4" xfId="42492"/>
    <cellStyle name="Style 480 4 6" xfId="29892"/>
    <cellStyle name="Style 480 4 7" xfId="17818"/>
    <cellStyle name="Style 480 4 8" xfId="40671"/>
    <cellStyle name="Style 480 5" xfId="6775"/>
    <cellStyle name="Style 480 5 2" xfId="9116"/>
    <cellStyle name="Style 480 5 2 2" xfId="13371"/>
    <cellStyle name="Style 480 5 2 2 2" xfId="26066"/>
    <cellStyle name="Style 480 5 2 2 3" xfId="29901"/>
    <cellStyle name="Style 480 5 2 2 4" xfId="35245"/>
    <cellStyle name="Style 480 5 2 2 5" xfId="42383"/>
    <cellStyle name="Style 480 5 2 3" xfId="16140"/>
    <cellStyle name="Style 480 5 2 3 2" xfId="29902"/>
    <cellStyle name="Style 480 5 2 3 3" xfId="21629"/>
    <cellStyle name="Style 480 5 2 3 4" xfId="40761"/>
    <cellStyle name="Style 480 5 2 4" xfId="29900"/>
    <cellStyle name="Style 480 5 2 5" xfId="23591"/>
    <cellStyle name="Style 480 5 2 6" xfId="39911"/>
    <cellStyle name="Style 480 5 3" xfId="10691"/>
    <cellStyle name="Style 480 5 3 2" xfId="26067"/>
    <cellStyle name="Style 480 5 3 3" xfId="29903"/>
    <cellStyle name="Style 480 5 3 4" xfId="37899"/>
    <cellStyle name="Style 480 5 3 5" xfId="45011"/>
    <cellStyle name="Style 480 5 4" xfId="12046"/>
    <cellStyle name="Style 480 5 4 2" xfId="26068"/>
    <cellStyle name="Style 480 5 4 3" xfId="29904"/>
    <cellStyle name="Style 480 5 4 4" xfId="38428"/>
    <cellStyle name="Style 480 5 4 5" xfId="41654"/>
    <cellStyle name="Style 480 5 5" xfId="14878"/>
    <cellStyle name="Style 480 5 5 2" xfId="29905"/>
    <cellStyle name="Style 480 5 5 3" xfId="38662"/>
    <cellStyle name="Style 480 5 5 4" xfId="42122"/>
    <cellStyle name="Style 480 5 6" xfId="29899"/>
    <cellStyle name="Style 480 5 7" xfId="25784"/>
    <cellStyle name="Style 480 5 8" xfId="48312"/>
    <cellStyle name="Style 480 6" xfId="7033"/>
    <cellStyle name="Style 480 6 2" xfId="9374"/>
    <cellStyle name="Style 480 6 2 2" xfId="13629"/>
    <cellStyle name="Style 480 6 2 2 2" xfId="26069"/>
    <cellStyle name="Style 480 6 2 2 3" xfId="29908"/>
    <cellStyle name="Style 480 6 2 2 4" xfId="27939"/>
    <cellStyle name="Style 480 6 2 2 5" xfId="44137"/>
    <cellStyle name="Style 480 6 2 3" xfId="16366"/>
    <cellStyle name="Style 480 6 2 3 2" xfId="29909"/>
    <cellStyle name="Style 480 6 2 3 3" xfId="32089"/>
    <cellStyle name="Style 480 6 2 3 4" xfId="46906"/>
    <cellStyle name="Style 480 6 2 4" xfId="29907"/>
    <cellStyle name="Style 480 6 2 5" xfId="38793"/>
    <cellStyle name="Style 480 6 2 6" xfId="46005"/>
    <cellStyle name="Style 480 6 3" xfId="10949"/>
    <cellStyle name="Style 480 6 3 2" xfId="26070"/>
    <cellStyle name="Style 480 6 3 3" xfId="29910"/>
    <cellStyle name="Style 480 6 3 4" xfId="34934"/>
    <cellStyle name="Style 480 6 3 5" xfId="42920"/>
    <cellStyle name="Style 480 6 4" xfId="12304"/>
    <cellStyle name="Style 480 6 4 2" xfId="26071"/>
    <cellStyle name="Style 480 6 4 3" xfId="29911"/>
    <cellStyle name="Style 480 6 4 4" xfId="38756"/>
    <cellStyle name="Style 480 6 4 5" xfId="40744"/>
    <cellStyle name="Style 480 6 5" xfId="15136"/>
    <cellStyle name="Style 480 6 5 2" xfId="29912"/>
    <cellStyle name="Style 480 6 5 3" xfId="32890"/>
    <cellStyle name="Style 480 6 5 4" xfId="41340"/>
    <cellStyle name="Style 480 6 6" xfId="29906"/>
    <cellStyle name="Style 480 6 7" xfId="22321"/>
    <cellStyle name="Style 480 6 8" xfId="39644"/>
    <cellStyle name="Style 480 7" xfId="6764"/>
    <cellStyle name="Style 480 7 2" xfId="9105"/>
    <cellStyle name="Style 480 7 2 2" xfId="13360"/>
    <cellStyle name="Style 480 7 2 2 2" xfId="26072"/>
    <cellStyle name="Style 480 7 2 2 3" xfId="29915"/>
    <cellStyle name="Style 480 7 2 2 4" xfId="38656"/>
    <cellStyle name="Style 480 7 2 2 5" xfId="47656"/>
    <cellStyle name="Style 480 7 2 3" xfId="16132"/>
    <cellStyle name="Style 480 7 2 3 2" xfId="29916"/>
    <cellStyle name="Style 480 7 2 3 3" xfId="24276"/>
    <cellStyle name="Style 480 7 2 3 4" xfId="44813"/>
    <cellStyle name="Style 480 7 2 4" xfId="29914"/>
    <cellStyle name="Style 480 7 2 5" xfId="21785"/>
    <cellStyle name="Style 480 7 2 6" xfId="39646"/>
    <cellStyle name="Style 480 7 3" xfId="10680"/>
    <cellStyle name="Style 480 7 3 2" xfId="26073"/>
    <cellStyle name="Style 480 7 3 3" xfId="29917"/>
    <cellStyle name="Style 480 7 3 4" xfId="38171"/>
    <cellStyle name="Style 480 7 3 5" xfId="43350"/>
    <cellStyle name="Style 480 7 4" xfId="12035"/>
    <cellStyle name="Style 480 7 4 2" xfId="26074"/>
    <cellStyle name="Style 480 7 4 3" xfId="29918"/>
    <cellStyle name="Style 480 7 4 4" xfId="35246"/>
    <cellStyle name="Style 480 7 4 5" xfId="45828"/>
    <cellStyle name="Style 480 7 5" xfId="14867"/>
    <cellStyle name="Style 480 7 5 2" xfId="29919"/>
    <cellStyle name="Style 480 7 5 3" xfId="36720"/>
    <cellStyle name="Style 480 7 5 4" xfId="46611"/>
    <cellStyle name="Style 480 7 6" xfId="29913"/>
    <cellStyle name="Style 480 7 7" xfId="23878"/>
    <cellStyle name="Style 480 7 8" xfId="39379"/>
    <cellStyle name="Style 480 8" xfId="7096"/>
    <cellStyle name="Style 480 8 2" xfId="9437"/>
    <cellStyle name="Style 480 8 2 2" xfId="13692"/>
    <cellStyle name="Style 480 8 2 2 2" xfId="26075"/>
    <cellStyle name="Style 480 8 2 2 3" xfId="29922"/>
    <cellStyle name="Style 480 8 2 2 4" xfId="34348"/>
    <cellStyle name="Style 480 8 2 2 5" xfId="42124"/>
    <cellStyle name="Style 480 8 2 3" xfId="16429"/>
    <cellStyle name="Style 480 8 2 3 2" xfId="29923"/>
    <cellStyle name="Style 480 8 2 3 3" xfId="21940"/>
    <cellStyle name="Style 480 8 2 3 4" xfId="39369"/>
    <cellStyle name="Style 480 8 2 4" xfId="29921"/>
    <cellStyle name="Style 480 8 2 5" xfId="27494"/>
    <cellStyle name="Style 480 8 2 6" xfId="48168"/>
    <cellStyle name="Style 480 8 3" xfId="11012"/>
    <cellStyle name="Style 480 8 3 2" xfId="26076"/>
    <cellStyle name="Style 480 8 3 3" xfId="29924"/>
    <cellStyle name="Style 480 8 3 4" xfId="38129"/>
    <cellStyle name="Style 480 8 3 5" xfId="41531"/>
    <cellStyle name="Style 480 8 4" xfId="12367"/>
    <cellStyle name="Style 480 8 4 2" xfId="26077"/>
    <cellStyle name="Style 480 8 4 3" xfId="29925"/>
    <cellStyle name="Style 480 8 4 4" xfId="35486"/>
    <cellStyle name="Style 480 8 4 5" xfId="42919"/>
    <cellStyle name="Style 480 8 5" xfId="15199"/>
    <cellStyle name="Style 480 8 5 2" xfId="29926"/>
    <cellStyle name="Style 480 8 5 3" xfId="33580"/>
    <cellStyle name="Style 480 8 5 4" xfId="40709"/>
    <cellStyle name="Style 480 8 6" xfId="29920"/>
    <cellStyle name="Style 480 8 7" xfId="22063"/>
    <cellStyle name="Style 480 8 8" xfId="39460"/>
    <cellStyle name="Style 480 9" xfId="8322"/>
    <cellStyle name="Style 480 9 2" xfId="9760"/>
    <cellStyle name="Style 480 9 2 2" xfId="13997"/>
    <cellStyle name="Style 480 9 2 2 2" xfId="26078"/>
    <cellStyle name="Style 480 9 2 2 3" xfId="29929"/>
    <cellStyle name="Style 480 9 2 2 4" xfId="35273"/>
    <cellStyle name="Style 480 9 2 2 5" xfId="46261"/>
    <cellStyle name="Style 480 9 2 3" xfId="16734"/>
    <cellStyle name="Style 480 9 2 3 2" xfId="29930"/>
    <cellStyle name="Style 480 9 2 3 3" xfId="26400"/>
    <cellStyle name="Style 480 9 2 3 4" xfId="41037"/>
    <cellStyle name="Style 480 9 2 4" xfId="29928"/>
    <cellStyle name="Style 480 9 2 5" xfId="33057"/>
    <cellStyle name="Style 480 9 2 6" xfId="46121"/>
    <cellStyle name="Style 480 9 3" xfId="11317"/>
    <cellStyle name="Style 480 9 3 2" xfId="26079"/>
    <cellStyle name="Style 480 9 3 3" xfId="29931"/>
    <cellStyle name="Style 480 9 3 4" xfId="37427"/>
    <cellStyle name="Style 480 9 3 5" xfId="40586"/>
    <cellStyle name="Style 480 9 4" xfId="12672"/>
    <cellStyle name="Style 480 9 4 2" xfId="26080"/>
    <cellStyle name="Style 480 9 4 3" xfId="29932"/>
    <cellStyle name="Style 480 9 4 4" xfId="35609"/>
    <cellStyle name="Style 480 9 4 5" xfId="47245"/>
    <cellStyle name="Style 480 9 5" xfId="15504"/>
    <cellStyle name="Style 480 9 5 2" xfId="29933"/>
    <cellStyle name="Style 480 9 5 3" xfId="36182"/>
    <cellStyle name="Style 480 9 5 4" xfId="42883"/>
    <cellStyle name="Style 480 9 6" xfId="29927"/>
    <cellStyle name="Style 480 9 7" xfId="23892"/>
    <cellStyle name="Style 480 9 8" xfId="39434"/>
    <cellStyle name="Style 481" xfId="95"/>
    <cellStyle name="Style 481 10" xfId="8244"/>
    <cellStyle name="Style 481 10 2" xfId="9682"/>
    <cellStyle name="Style 481 10 2 2" xfId="13919"/>
    <cellStyle name="Style 481 10 2 2 2" xfId="26081"/>
    <cellStyle name="Style 481 10 2 2 3" xfId="29936"/>
    <cellStyle name="Style 481 10 2 2 4" xfId="36358"/>
    <cellStyle name="Style 481 10 2 2 5" xfId="41171"/>
    <cellStyle name="Style 481 10 2 3" xfId="16656"/>
    <cellStyle name="Style 481 10 2 3 2" xfId="29937"/>
    <cellStyle name="Style 481 10 2 3 3" xfId="31870"/>
    <cellStyle name="Style 481 10 2 3 4" xfId="40297"/>
    <cellStyle name="Style 481 10 2 4" xfId="29935"/>
    <cellStyle name="Style 481 10 2 5" xfId="34199"/>
    <cellStyle name="Style 481 10 2 6" xfId="46895"/>
    <cellStyle name="Style 481 10 3" xfId="11239"/>
    <cellStyle name="Style 481 10 3 2" xfId="26082"/>
    <cellStyle name="Style 481 10 3 3" xfId="29938"/>
    <cellStyle name="Style 481 10 3 4" xfId="33010"/>
    <cellStyle name="Style 481 10 3 5" xfId="44239"/>
    <cellStyle name="Style 481 10 4" xfId="12594"/>
    <cellStyle name="Style 481 10 4 2" xfId="26083"/>
    <cellStyle name="Style 481 10 4 3" xfId="29939"/>
    <cellStyle name="Style 481 10 4 4" xfId="33798"/>
    <cellStyle name="Style 481 10 4 5" xfId="42156"/>
    <cellStyle name="Style 481 10 5" xfId="15426"/>
    <cellStyle name="Style 481 10 5 2" xfId="29940"/>
    <cellStyle name="Style 481 10 5 3" xfId="33878"/>
    <cellStyle name="Style 481 10 5 4" xfId="40616"/>
    <cellStyle name="Style 481 10 6" xfId="29934"/>
    <cellStyle name="Style 481 10 7" xfId="23747"/>
    <cellStyle name="Style 481 10 8" xfId="39896"/>
    <cellStyle name="Style 481 11" xfId="8334"/>
    <cellStyle name="Style 481 11 2" xfId="9772"/>
    <cellStyle name="Style 481 11 2 2" xfId="14009"/>
    <cellStyle name="Style 481 11 2 2 2" xfId="26084"/>
    <cellStyle name="Style 481 11 2 2 3" xfId="29943"/>
    <cellStyle name="Style 481 11 2 2 4" xfId="33487"/>
    <cellStyle name="Style 481 11 2 2 5" xfId="44550"/>
    <cellStyle name="Style 481 11 2 3" xfId="16746"/>
    <cellStyle name="Style 481 11 2 3 2" xfId="29944"/>
    <cellStyle name="Style 481 11 2 3 3" xfId="22007"/>
    <cellStyle name="Style 481 11 2 3 4" xfId="39451"/>
    <cellStyle name="Style 481 11 2 4" xfId="29942"/>
    <cellStyle name="Style 481 11 2 5" xfId="27687"/>
    <cellStyle name="Style 481 11 2 6" xfId="43176"/>
    <cellStyle name="Style 481 11 3" xfId="11329"/>
    <cellStyle name="Style 481 11 3 2" xfId="26086"/>
    <cellStyle name="Style 481 11 3 3" xfId="29945"/>
    <cellStyle name="Style 481 11 3 4" xfId="38259"/>
    <cellStyle name="Style 481 11 3 5" xfId="46581"/>
    <cellStyle name="Style 481 11 4" xfId="12684"/>
    <cellStyle name="Style 481 11 4 2" xfId="26087"/>
    <cellStyle name="Style 481 11 4 3" xfId="29946"/>
    <cellStyle name="Style 481 11 4 4" xfId="32716"/>
    <cellStyle name="Style 481 11 4 5" xfId="47117"/>
    <cellStyle name="Style 481 11 5" xfId="15516"/>
    <cellStyle name="Style 481 11 5 2" xfId="29947"/>
    <cellStyle name="Style 481 11 5 3" xfId="33288"/>
    <cellStyle name="Style 481 11 5 4" xfId="46362"/>
    <cellStyle name="Style 481 11 6" xfId="29941"/>
    <cellStyle name="Style 481 11 7" xfId="21933"/>
    <cellStyle name="Style 481 11 8" xfId="39938"/>
    <cellStyle name="Style 481 12" xfId="8547"/>
    <cellStyle name="Style 481 12 2" xfId="9983"/>
    <cellStyle name="Style 481 12 2 2" xfId="14220"/>
    <cellStyle name="Style 481 12 2 2 2" xfId="26091"/>
    <cellStyle name="Style 481 12 2 2 3" xfId="29950"/>
    <cellStyle name="Style 481 12 2 2 4" xfId="32871"/>
    <cellStyle name="Style 481 12 2 2 5" xfId="47810"/>
    <cellStyle name="Style 481 12 2 3" xfId="16957"/>
    <cellStyle name="Style 481 12 2 3 2" xfId="29951"/>
    <cellStyle name="Style 481 12 2 3 3" xfId="33983"/>
    <cellStyle name="Style 481 12 2 3 4" xfId="43792"/>
    <cellStyle name="Style 481 12 2 4" xfId="29949"/>
    <cellStyle name="Style 481 12 2 5" xfId="35978"/>
    <cellStyle name="Style 481 12 2 6" xfId="45235"/>
    <cellStyle name="Style 481 12 3" xfId="11540"/>
    <cellStyle name="Style 481 12 3 2" xfId="26093"/>
    <cellStyle name="Style 481 12 3 3" xfId="29952"/>
    <cellStyle name="Style 481 12 3 4" xfId="34154"/>
    <cellStyle name="Style 481 12 3 5" xfId="45041"/>
    <cellStyle name="Style 481 12 4" xfId="12895"/>
    <cellStyle name="Style 481 12 4 2" xfId="26094"/>
    <cellStyle name="Style 481 12 4 3" xfId="29953"/>
    <cellStyle name="Style 481 12 4 4" xfId="36486"/>
    <cellStyle name="Style 481 12 4 5" xfId="43927"/>
    <cellStyle name="Style 481 12 5" xfId="15727"/>
    <cellStyle name="Style 481 12 5 2" xfId="29954"/>
    <cellStyle name="Style 481 12 5 3" xfId="28070"/>
    <cellStyle name="Style 481 12 5 4" xfId="48340"/>
    <cellStyle name="Style 481 12 6" xfId="29948"/>
    <cellStyle name="Style 481 12 7" xfId="27288"/>
    <cellStyle name="Style 481 12 8" xfId="46237"/>
    <cellStyle name="Style 481 13" xfId="8539"/>
    <cellStyle name="Style 481 13 2" xfId="9975"/>
    <cellStyle name="Style 481 13 2 2" xfId="14212"/>
    <cellStyle name="Style 481 13 2 2 2" xfId="26098"/>
    <cellStyle name="Style 481 13 2 2 3" xfId="29957"/>
    <cellStyle name="Style 481 13 2 2 4" xfId="35496"/>
    <cellStyle name="Style 481 13 2 2 5" xfId="43005"/>
    <cellStyle name="Style 481 13 2 3" xfId="16949"/>
    <cellStyle name="Style 481 13 2 3 2" xfId="29958"/>
    <cellStyle name="Style 481 13 2 3 3" xfId="32141"/>
    <cellStyle name="Style 481 13 2 3 4" xfId="44919"/>
    <cellStyle name="Style 481 13 2 4" xfId="29956"/>
    <cellStyle name="Style 481 13 2 5" xfId="33858"/>
    <cellStyle name="Style 481 13 2 6" xfId="41708"/>
    <cellStyle name="Style 481 13 3" xfId="11532"/>
    <cellStyle name="Style 481 13 3 2" xfId="26100"/>
    <cellStyle name="Style 481 13 3 3" xfId="29959"/>
    <cellStyle name="Style 481 13 3 4" xfId="37605"/>
    <cellStyle name="Style 481 13 3 5" xfId="45723"/>
    <cellStyle name="Style 481 13 4" xfId="12887"/>
    <cellStyle name="Style 481 13 4 2" xfId="26101"/>
    <cellStyle name="Style 481 13 4 3" xfId="29960"/>
    <cellStyle name="Style 481 13 4 4" xfId="35761"/>
    <cellStyle name="Style 481 13 4 5" xfId="40830"/>
    <cellStyle name="Style 481 13 5" xfId="15719"/>
    <cellStyle name="Style 481 13 5 2" xfId="29961"/>
    <cellStyle name="Style 481 13 5 3" xfId="28066"/>
    <cellStyle name="Style 481 13 5 4" xfId="46311"/>
    <cellStyle name="Style 481 13 6" xfId="29955"/>
    <cellStyle name="Style 481 13 7" xfId="27279"/>
    <cellStyle name="Style 481 13 8" xfId="46446"/>
    <cellStyle name="Style 481 14" xfId="8495"/>
    <cellStyle name="Style 481 14 2" xfId="9931"/>
    <cellStyle name="Style 481 14 2 2" xfId="14168"/>
    <cellStyle name="Style 481 14 2 2 2" xfId="26104"/>
    <cellStyle name="Style 481 14 2 2 3" xfId="29964"/>
    <cellStyle name="Style 481 14 2 2 4" xfId="36326"/>
    <cellStyle name="Style 481 14 2 2 5" xfId="43231"/>
    <cellStyle name="Style 481 14 2 3" xfId="16905"/>
    <cellStyle name="Style 481 14 2 3 2" xfId="29965"/>
    <cellStyle name="Style 481 14 2 3 3" xfId="22202"/>
    <cellStyle name="Style 481 14 2 3 4" xfId="44631"/>
    <cellStyle name="Style 481 14 2 4" xfId="29963"/>
    <cellStyle name="Style 481 14 2 5" xfId="36406"/>
    <cellStyle name="Style 481 14 2 6" xfId="47557"/>
    <cellStyle name="Style 481 14 3" xfId="11488"/>
    <cellStyle name="Style 481 14 3 2" xfId="26106"/>
    <cellStyle name="Style 481 14 3 3" xfId="29966"/>
    <cellStyle name="Style 481 14 3 4" xfId="34566"/>
    <cellStyle name="Style 481 14 3 5" xfId="46795"/>
    <cellStyle name="Style 481 14 4" xfId="12843"/>
    <cellStyle name="Style 481 14 4 2" xfId="26107"/>
    <cellStyle name="Style 481 14 4 3" xfId="29967"/>
    <cellStyle name="Style 481 14 4 4" xfId="33750"/>
    <cellStyle name="Style 481 14 4 5" xfId="44067"/>
    <cellStyle name="Style 481 14 5" xfId="15675"/>
    <cellStyle name="Style 481 14 5 2" xfId="29968"/>
    <cellStyle name="Style 481 14 5 3" xfId="28024"/>
    <cellStyle name="Style 481 14 5 4" xfId="42686"/>
    <cellStyle name="Style 481 14 6" xfId="29962"/>
    <cellStyle name="Style 481 14 7" xfId="32912"/>
    <cellStyle name="Style 481 14 8" xfId="42137"/>
    <cellStyle name="Style 481 15" xfId="8880"/>
    <cellStyle name="Style 481 15 2" xfId="13159"/>
    <cellStyle name="Style 481 15 2 2" xfId="26109"/>
    <cellStyle name="Style 481 15 2 3" xfId="29969"/>
    <cellStyle name="Style 481 15 2 4" xfId="36679"/>
    <cellStyle name="Style 481 15 2 5" xfId="48307"/>
    <cellStyle name="Style 481 15 3" xfId="14592"/>
    <cellStyle name="Style 481 15 3 2" xfId="26110"/>
    <cellStyle name="Style 481 15 3 3" xfId="29970"/>
    <cellStyle name="Style 481 15 3 4" xfId="34564"/>
    <cellStyle name="Style 481 15 3 5" xfId="43385"/>
    <cellStyle name="Style 481 15 4" xfId="26108"/>
    <cellStyle name="Style 481 16" xfId="10319"/>
    <cellStyle name="Style 481 16 2" xfId="14556"/>
    <cellStyle name="Style 481 16 2 2" xfId="26111"/>
    <cellStyle name="Style 481 16 2 3" xfId="29972"/>
    <cellStyle name="Style 481 16 2 4" xfId="36802"/>
    <cellStyle name="Style 481 16 2 5" xfId="42893"/>
    <cellStyle name="Style 481 16 3" xfId="17293"/>
    <cellStyle name="Style 481 16 3 2" xfId="29973"/>
    <cellStyle name="Style 481 16 3 3" xfId="37713"/>
    <cellStyle name="Style 481 16 3 4" xfId="44142"/>
    <cellStyle name="Style 481 16 4" xfId="29971"/>
    <cellStyle name="Style 481 16 5" xfId="33294"/>
    <cellStyle name="Style 481 16 6" xfId="45414"/>
    <cellStyle name="Style 481 17" xfId="10371"/>
    <cellStyle name="Style 481 17 2" xfId="26113"/>
    <cellStyle name="Style 481 17 3" xfId="29974"/>
    <cellStyle name="Style 481 17 4" xfId="35665"/>
    <cellStyle name="Style 481 17 5" xfId="42537"/>
    <cellStyle name="Style 481 18" xfId="10476"/>
    <cellStyle name="Style 481 18 2" xfId="26114"/>
    <cellStyle name="Style 481 18 3" xfId="29975"/>
    <cellStyle name="Style 481 18 4" xfId="37143"/>
    <cellStyle name="Style 481 18 5" xfId="41933"/>
    <cellStyle name="Style 481 19" xfId="11812"/>
    <cellStyle name="Style 481 19 2" xfId="26115"/>
    <cellStyle name="Style 481 19 3" xfId="29976"/>
    <cellStyle name="Style 481 19 4" xfId="36884"/>
    <cellStyle name="Style 481 19 5" xfId="43826"/>
    <cellStyle name="Style 481 2" xfId="6774"/>
    <cellStyle name="Style 481 2 2" xfId="10192"/>
    <cellStyle name="Style 481 2 2 2" xfId="11749"/>
    <cellStyle name="Style 481 2 2 2 2" xfId="26118"/>
    <cellStyle name="Style 481 2 2 2 3" xfId="29979"/>
    <cellStyle name="Style 481 2 2 2 4" xfId="38460"/>
    <cellStyle name="Style 481 2 2 2 5" xfId="45121"/>
    <cellStyle name="Style 481 2 2 3" xfId="14429"/>
    <cellStyle name="Style 481 2 2 3 2" xfId="26119"/>
    <cellStyle name="Style 481 2 2 3 3" xfId="29980"/>
    <cellStyle name="Style 481 2 2 3 4" xfId="34033"/>
    <cellStyle name="Style 481 2 2 3 5" xfId="46921"/>
    <cellStyle name="Style 481 2 2 4" xfId="17166"/>
    <cellStyle name="Style 481 2 2 4 2" xfId="29981"/>
    <cellStyle name="Style 481 2 2 4 3" xfId="32173"/>
    <cellStyle name="Style 481 2 2 4 4" xfId="45206"/>
    <cellStyle name="Style 481 2 2 5" xfId="29978"/>
    <cellStyle name="Style 481 2 2 6" xfId="33032"/>
    <cellStyle name="Style 481 2 2 7" xfId="47122"/>
    <cellStyle name="Style 481 2 3" xfId="9115"/>
    <cellStyle name="Style 481 2 3 2" xfId="13370"/>
    <cellStyle name="Style 481 2 3 2 2" xfId="26122"/>
    <cellStyle name="Style 481 2 3 2 3" xfId="29983"/>
    <cellStyle name="Style 481 2 3 2 4" xfId="37652"/>
    <cellStyle name="Style 481 2 3 2 5" xfId="48419"/>
    <cellStyle name="Style 481 2 3 3" xfId="14639"/>
    <cellStyle name="Style 481 2 3 3 2" xfId="26123"/>
    <cellStyle name="Style 481 2 3 3 3" xfId="29984"/>
    <cellStyle name="Style 481 2 3 3 4" xfId="36776"/>
    <cellStyle name="Style 481 2 3 3 5" xfId="44721"/>
    <cellStyle name="Style 481 2 3 4" xfId="26121"/>
    <cellStyle name="Style 481 2 4" xfId="10690"/>
    <cellStyle name="Style 481 2 4 2" xfId="26124"/>
    <cellStyle name="Style 481 2 4 3" xfId="29985"/>
    <cellStyle name="Style 481 2 4 4" xfId="36301"/>
    <cellStyle name="Style 481 2 4 5" xfId="40449"/>
    <cellStyle name="Style 481 2 5" xfId="12045"/>
    <cellStyle name="Style 481 2 5 2" xfId="26125"/>
    <cellStyle name="Style 481 2 5 3" xfId="29986"/>
    <cellStyle name="Style 481 2 5 4" xfId="37392"/>
    <cellStyle name="Style 481 2 5 5" xfId="45248"/>
    <cellStyle name="Style 481 2 6" xfId="14877"/>
    <cellStyle name="Style 481 2 6 2" xfId="29987"/>
    <cellStyle name="Style 481 2 6 3" xfId="38526"/>
    <cellStyle name="Style 481 2 6 4" xfId="42636"/>
    <cellStyle name="Style 481 2 7" xfId="22212"/>
    <cellStyle name="Style 481 2 8" xfId="40294"/>
    <cellStyle name="Style 481 3" xfId="6752"/>
    <cellStyle name="Style 481 3 2" xfId="9093"/>
    <cellStyle name="Style 481 3 2 2" xfId="13348"/>
    <cellStyle name="Style 481 3 2 2 2" xfId="26128"/>
    <cellStyle name="Style 481 3 2 2 3" xfId="29990"/>
    <cellStyle name="Style 481 3 2 2 4" xfId="33551"/>
    <cellStyle name="Style 481 3 2 2 5" xfId="46510"/>
    <cellStyle name="Style 481 3 2 3" xfId="16120"/>
    <cellStyle name="Style 481 3 2 3 2" xfId="29991"/>
    <cellStyle name="Style 481 3 2 3 3" xfId="22220"/>
    <cellStyle name="Style 481 3 2 3 4" xfId="44740"/>
    <cellStyle name="Style 481 3 2 4" xfId="29989"/>
    <cellStyle name="Style 481 3 2 5" xfId="26235"/>
    <cellStyle name="Style 481 3 2 6" xfId="39184"/>
    <cellStyle name="Style 481 3 3" xfId="10668"/>
    <cellStyle name="Style 481 3 3 2" xfId="26130"/>
    <cellStyle name="Style 481 3 3 3" xfId="29992"/>
    <cellStyle name="Style 481 3 3 4" xfId="27902"/>
    <cellStyle name="Style 481 3 3 5" xfId="40479"/>
    <cellStyle name="Style 481 3 4" xfId="12023"/>
    <cellStyle name="Style 481 3 4 2" xfId="26131"/>
    <cellStyle name="Style 481 3 4 3" xfId="29993"/>
    <cellStyle name="Style 481 3 4 4" xfId="38521"/>
    <cellStyle name="Style 481 3 4 5" xfId="46966"/>
    <cellStyle name="Style 481 3 5" xfId="14855"/>
    <cellStyle name="Style 481 3 5 2" xfId="29994"/>
    <cellStyle name="Style 481 3 5 3" xfId="33761"/>
    <cellStyle name="Style 481 3 5 4" xfId="46710"/>
    <cellStyle name="Style 481 3 6" xfId="29988"/>
    <cellStyle name="Style 481 3 7" xfId="22127"/>
    <cellStyle name="Style 481 3 8" xfId="39740"/>
    <cellStyle name="Style 481 4" xfId="6986"/>
    <cellStyle name="Style 481 4 2" xfId="9327"/>
    <cellStyle name="Style 481 4 2 2" xfId="13582"/>
    <cellStyle name="Style 481 4 2 2 2" xfId="26133"/>
    <cellStyle name="Style 481 4 2 2 3" xfId="29997"/>
    <cellStyle name="Style 481 4 2 2 4" xfId="35621"/>
    <cellStyle name="Style 481 4 2 2 5" xfId="46134"/>
    <cellStyle name="Style 481 4 2 3" xfId="16326"/>
    <cellStyle name="Style 481 4 2 3 2" xfId="29998"/>
    <cellStyle name="Style 481 4 2 3 3" xfId="32087"/>
    <cellStyle name="Style 481 4 2 3 4" xfId="39806"/>
    <cellStyle name="Style 481 4 2 4" xfId="29996"/>
    <cellStyle name="Style 481 4 2 5" xfId="26280"/>
    <cellStyle name="Style 481 4 2 6" xfId="42592"/>
    <cellStyle name="Style 481 4 3" xfId="10902"/>
    <cellStyle name="Style 481 4 3 2" xfId="26135"/>
    <cellStyle name="Style 481 4 3 3" xfId="29999"/>
    <cellStyle name="Style 481 4 3 4" xfId="34821"/>
    <cellStyle name="Style 481 4 3 5" xfId="41460"/>
    <cellStyle name="Style 481 4 4" xfId="12257"/>
    <cellStyle name="Style 481 4 4 2" xfId="26136"/>
    <cellStyle name="Style 481 4 4 3" xfId="30000"/>
    <cellStyle name="Style 481 4 4 4" xfId="34312"/>
    <cellStyle name="Style 481 4 4 5" xfId="40651"/>
    <cellStyle name="Style 481 4 5" xfId="15089"/>
    <cellStyle name="Style 481 4 5 2" xfId="30001"/>
    <cellStyle name="Style 481 4 5 3" xfId="35807"/>
    <cellStyle name="Style 481 4 5 4" xfId="47922"/>
    <cellStyle name="Style 481 4 6" xfId="29995"/>
    <cellStyle name="Style 481 4 7" xfId="21881"/>
    <cellStyle name="Style 481 4 8" xfId="40065"/>
    <cellStyle name="Style 481 5" xfId="6689"/>
    <cellStyle name="Style 481 5 2" xfId="9030"/>
    <cellStyle name="Style 481 5 2 2" xfId="13285"/>
    <cellStyle name="Style 481 5 2 2 2" xfId="26137"/>
    <cellStyle name="Style 481 5 2 2 3" xfId="30004"/>
    <cellStyle name="Style 481 5 2 2 4" xfId="32848"/>
    <cellStyle name="Style 481 5 2 2 5" xfId="41819"/>
    <cellStyle name="Style 481 5 2 3" xfId="16069"/>
    <cellStyle name="Style 481 5 2 3 2" xfId="30005"/>
    <cellStyle name="Style 481 5 2 3 3" xfId="31874"/>
    <cellStyle name="Style 481 5 2 3 4" xfId="39014"/>
    <cellStyle name="Style 481 5 2 4" xfId="30003"/>
    <cellStyle name="Style 481 5 2 5" xfId="23030"/>
    <cellStyle name="Style 481 5 2 6" xfId="40226"/>
    <cellStyle name="Style 481 5 3" xfId="10605"/>
    <cellStyle name="Style 481 5 3 2" xfId="26138"/>
    <cellStyle name="Style 481 5 3 3" xfId="30006"/>
    <cellStyle name="Style 481 5 3 4" xfId="37192"/>
    <cellStyle name="Style 481 5 3 5" xfId="41409"/>
    <cellStyle name="Style 481 5 4" xfId="11960"/>
    <cellStyle name="Style 481 5 4 2" xfId="26139"/>
    <cellStyle name="Style 481 5 4 3" xfId="30007"/>
    <cellStyle name="Style 481 5 4 4" xfId="32578"/>
    <cellStyle name="Style 481 5 4 5" xfId="45713"/>
    <cellStyle name="Style 481 5 5" xfId="14792"/>
    <cellStyle name="Style 481 5 5 2" xfId="30008"/>
    <cellStyle name="Style 481 5 5 3" xfId="37326"/>
    <cellStyle name="Style 481 5 5 4" xfId="42780"/>
    <cellStyle name="Style 481 5 6" xfId="30002"/>
    <cellStyle name="Style 481 5 7" xfId="25046"/>
    <cellStyle name="Style 481 5 8" xfId="39800"/>
    <cellStyle name="Style 481 6" xfId="6892"/>
    <cellStyle name="Style 481 6 2" xfId="9233"/>
    <cellStyle name="Style 481 6 2 2" xfId="13488"/>
    <cellStyle name="Style 481 6 2 2 2" xfId="26140"/>
    <cellStyle name="Style 481 6 2 2 3" xfId="30011"/>
    <cellStyle name="Style 481 6 2 2 4" xfId="37407"/>
    <cellStyle name="Style 481 6 2 2 5" xfId="41894"/>
    <cellStyle name="Style 481 6 2 3" xfId="16243"/>
    <cellStyle name="Style 481 6 2 3 2" xfId="30012"/>
    <cellStyle name="Style 481 6 2 3 3" xfId="22047"/>
    <cellStyle name="Style 481 6 2 3 4" xfId="45656"/>
    <cellStyle name="Style 481 6 2 4" xfId="30010"/>
    <cellStyle name="Style 481 6 2 5" xfId="31878"/>
    <cellStyle name="Style 481 6 2 6" xfId="39574"/>
    <cellStyle name="Style 481 6 3" xfId="10808"/>
    <cellStyle name="Style 481 6 3 2" xfId="26141"/>
    <cellStyle name="Style 481 6 3 3" xfId="30013"/>
    <cellStyle name="Style 481 6 3 4" xfId="36156"/>
    <cellStyle name="Style 481 6 3 5" xfId="42602"/>
    <cellStyle name="Style 481 6 4" xfId="12163"/>
    <cellStyle name="Style 481 6 4 2" xfId="26142"/>
    <cellStyle name="Style 481 6 4 3" xfId="30014"/>
    <cellStyle name="Style 481 6 4 4" xfId="37204"/>
    <cellStyle name="Style 481 6 4 5" xfId="46846"/>
    <cellStyle name="Style 481 6 5" xfId="14995"/>
    <cellStyle name="Style 481 6 5 2" xfId="30015"/>
    <cellStyle name="Style 481 6 5 3" xfId="37566"/>
    <cellStyle name="Style 481 6 5 4" xfId="41580"/>
    <cellStyle name="Style 481 6 6" xfId="30009"/>
    <cellStyle name="Style 481 6 7" xfId="23941"/>
    <cellStyle name="Style 481 6 8" xfId="39114"/>
    <cellStyle name="Style 481 7" xfId="6731"/>
    <cellStyle name="Style 481 7 2" xfId="9072"/>
    <cellStyle name="Style 481 7 2 2" xfId="13327"/>
    <cellStyle name="Style 481 7 2 2 2" xfId="26143"/>
    <cellStyle name="Style 481 7 2 2 3" xfId="30018"/>
    <cellStyle name="Style 481 7 2 2 4" xfId="32963"/>
    <cellStyle name="Style 481 7 2 2 5" xfId="45898"/>
    <cellStyle name="Style 481 7 2 3" xfId="16100"/>
    <cellStyle name="Style 481 7 2 3 2" xfId="30019"/>
    <cellStyle name="Style 481 7 2 3 3" xfId="25427"/>
    <cellStyle name="Style 481 7 2 3 4" xfId="39604"/>
    <cellStyle name="Style 481 7 2 4" xfId="30017"/>
    <cellStyle name="Style 481 7 2 5" xfId="22277"/>
    <cellStyle name="Style 481 7 2 6" xfId="42522"/>
    <cellStyle name="Style 481 7 3" xfId="10647"/>
    <cellStyle name="Style 481 7 3 2" xfId="26144"/>
    <cellStyle name="Style 481 7 3 3" xfId="30020"/>
    <cellStyle name="Style 481 7 3 4" xfId="27875"/>
    <cellStyle name="Style 481 7 3 5" xfId="47522"/>
    <cellStyle name="Style 481 7 4" xfId="12002"/>
    <cellStyle name="Style 481 7 4 2" xfId="26145"/>
    <cellStyle name="Style 481 7 4 3" xfId="30021"/>
    <cellStyle name="Style 481 7 4 4" xfId="36919"/>
    <cellStyle name="Style 481 7 4 5" xfId="41926"/>
    <cellStyle name="Style 481 7 5" xfId="14834"/>
    <cellStyle name="Style 481 7 5 2" xfId="30022"/>
    <cellStyle name="Style 481 7 5 3" xfId="33172"/>
    <cellStyle name="Style 481 7 5 4" xfId="46223"/>
    <cellStyle name="Style 481 7 6" xfId="30016"/>
    <cellStyle name="Style 481 7 7" xfId="22116"/>
    <cellStyle name="Style 481 7 8" xfId="39066"/>
    <cellStyle name="Style 481 8" xfId="7097"/>
    <cellStyle name="Style 481 8 2" xfId="9438"/>
    <cellStyle name="Style 481 8 2 2" xfId="13693"/>
    <cellStyle name="Style 481 8 2 2 2" xfId="26146"/>
    <cellStyle name="Style 481 8 2 2 3" xfId="30025"/>
    <cellStyle name="Style 481 8 2 2 4" xfId="32766"/>
    <cellStyle name="Style 481 8 2 2 5" xfId="41700"/>
    <cellStyle name="Style 481 8 2 3" xfId="16430"/>
    <cellStyle name="Style 481 8 2 3 2" xfId="30026"/>
    <cellStyle name="Style 481 8 2 3 3" xfId="22983"/>
    <cellStyle name="Style 481 8 2 3 4" xfId="40206"/>
    <cellStyle name="Style 481 8 2 4" xfId="30024"/>
    <cellStyle name="Style 481 8 2 5" xfId="27497"/>
    <cellStyle name="Style 481 8 2 6" xfId="43786"/>
    <cellStyle name="Style 481 8 3" xfId="11013"/>
    <cellStyle name="Style 481 8 3 2" xfId="26147"/>
    <cellStyle name="Style 481 8 3 3" xfId="30027"/>
    <cellStyle name="Style 481 8 3 4" xfId="34428"/>
    <cellStyle name="Style 481 8 3 5" xfId="46964"/>
    <cellStyle name="Style 481 8 4" xfId="12368"/>
    <cellStyle name="Style 481 8 4 2" xfId="26148"/>
    <cellStyle name="Style 481 8 4 3" xfId="30028"/>
    <cellStyle name="Style 481 8 4 4" xfId="33904"/>
    <cellStyle name="Style 481 8 4 5" xfId="44557"/>
    <cellStyle name="Style 481 8 5" xfId="15200"/>
    <cellStyle name="Style 481 8 5 2" xfId="30029"/>
    <cellStyle name="Style 481 8 5 3" xfId="36743"/>
    <cellStyle name="Style 481 8 5 4" xfId="42104"/>
    <cellStyle name="Style 481 8 6" xfId="30023"/>
    <cellStyle name="Style 481 8 7" xfId="25109"/>
    <cellStyle name="Style 481 8 8" xfId="39578"/>
    <cellStyle name="Style 481 9" xfId="8275"/>
    <cellStyle name="Style 481 9 2" xfId="9713"/>
    <cellStyle name="Style 481 9 2 2" xfId="13950"/>
    <cellStyle name="Style 481 9 2 2 2" xfId="26149"/>
    <cellStyle name="Style 481 9 2 2 3" xfId="30032"/>
    <cellStyle name="Style 481 9 2 2 4" xfId="33593"/>
    <cellStyle name="Style 481 9 2 2 5" xfId="46855"/>
    <cellStyle name="Style 481 9 2 3" xfId="16687"/>
    <cellStyle name="Style 481 9 2 3 2" xfId="30033"/>
    <cellStyle name="Style 481 9 2 3 3" xfId="32395"/>
    <cellStyle name="Style 481 9 2 3 4" xfId="42231"/>
    <cellStyle name="Style 481 9 2 4" xfId="30031"/>
    <cellStyle name="Style 481 9 2 5" xfId="32685"/>
    <cellStyle name="Style 481 9 2 6" xfId="43330"/>
    <cellStyle name="Style 481 9 3" xfId="11270"/>
    <cellStyle name="Style 481 9 3 2" xfId="26150"/>
    <cellStyle name="Style 481 9 3 3" xfId="30034"/>
    <cellStyle name="Style 481 9 3 4" xfId="38369"/>
    <cellStyle name="Style 481 9 3 5" xfId="45724"/>
    <cellStyle name="Style 481 9 4" xfId="12625"/>
    <cellStyle name="Style 481 9 4 2" xfId="26151"/>
    <cellStyle name="Style 481 9 4 3" xfId="30035"/>
    <cellStyle name="Style 481 9 4 4" xfId="32852"/>
    <cellStyle name="Style 481 9 4 5" xfId="44216"/>
    <cellStyle name="Style 481 9 5" xfId="15457"/>
    <cellStyle name="Style 481 9 5 2" xfId="30036"/>
    <cellStyle name="Style 481 9 5 3" xfId="36068"/>
    <cellStyle name="Style 481 9 5 4" xfId="44464"/>
    <cellStyle name="Style 481 9 6" xfId="30030"/>
    <cellStyle name="Style 481 9 7" xfId="25501"/>
    <cellStyle name="Style 481 9 8" xfId="41075"/>
    <cellStyle name="Style 482" xfId="96"/>
    <cellStyle name="Style 484" xfId="97"/>
    <cellStyle name="Style 484 10" xfId="8357"/>
    <cellStyle name="Style 484 10 2" xfId="9795"/>
    <cellStyle name="Style 484 10 2 2" xfId="14032"/>
    <cellStyle name="Style 484 10 2 2 2" xfId="26152"/>
    <cellStyle name="Style 484 10 2 2 3" xfId="30039"/>
    <cellStyle name="Style 484 10 2 2 4" xfId="35137"/>
    <cellStyle name="Style 484 10 2 2 5" xfId="47999"/>
    <cellStyle name="Style 484 10 2 3" xfId="16769"/>
    <cellStyle name="Style 484 10 2 3 2" xfId="30040"/>
    <cellStyle name="Style 484 10 2 3 3" xfId="26648"/>
    <cellStyle name="Style 484 10 2 3 4" xfId="43615"/>
    <cellStyle name="Style 484 10 2 4" xfId="30038"/>
    <cellStyle name="Style 484 10 2 5" xfId="33152"/>
    <cellStyle name="Style 484 10 2 6" xfId="45929"/>
    <cellStyle name="Style 484 10 3" xfId="11352"/>
    <cellStyle name="Style 484 10 3 2" xfId="26153"/>
    <cellStyle name="Style 484 10 3 3" xfId="30041"/>
    <cellStyle name="Style 484 10 3 4" xfId="37291"/>
    <cellStyle name="Style 484 10 3 5" xfId="42269"/>
    <cellStyle name="Style 484 10 4" xfId="12707"/>
    <cellStyle name="Style 484 10 4 2" xfId="26154"/>
    <cellStyle name="Style 484 10 4 3" xfId="30042"/>
    <cellStyle name="Style 484 10 4 4" xfId="34477"/>
    <cellStyle name="Style 484 10 4 5" xfId="46135"/>
    <cellStyle name="Style 484 10 5" xfId="15539"/>
    <cellStyle name="Style 484 10 5 2" xfId="30043"/>
    <cellStyle name="Style 484 10 5 3" xfId="34966"/>
    <cellStyle name="Style 484 10 5 4" xfId="44166"/>
    <cellStyle name="Style 484 10 6" xfId="30037"/>
    <cellStyle name="Style 484 10 7" xfId="24228"/>
    <cellStyle name="Style 484 10 8" xfId="41022"/>
    <cellStyle name="Style 484 11" xfId="8313"/>
    <cellStyle name="Style 484 11 2" xfId="9751"/>
    <cellStyle name="Style 484 11 2 2" xfId="13988"/>
    <cellStyle name="Style 484 11 2 2 2" xfId="26155"/>
    <cellStyle name="Style 484 11 2 2 3" xfId="30046"/>
    <cellStyle name="Style 484 11 2 2 4" xfId="34887"/>
    <cellStyle name="Style 484 11 2 2 5" xfId="41310"/>
    <cellStyle name="Style 484 11 2 3" xfId="16725"/>
    <cellStyle name="Style 484 11 2 3 2" xfId="30047"/>
    <cellStyle name="Style 484 11 2 3 3" xfId="21637"/>
    <cellStyle name="Style 484 11 2 3 4" xfId="40932"/>
    <cellStyle name="Style 484 11 2 4" xfId="30045"/>
    <cellStyle name="Style 484 11 2 5" xfId="34321"/>
    <cellStyle name="Style 484 11 2 6" xfId="43450"/>
    <cellStyle name="Style 484 11 3" xfId="11308"/>
    <cellStyle name="Style 484 11 3 2" xfId="26157"/>
    <cellStyle name="Style 484 11 3 3" xfId="30048"/>
    <cellStyle name="Style 484 11 3 4" xfId="33698"/>
    <cellStyle name="Style 484 11 3 5" xfId="46856"/>
    <cellStyle name="Style 484 11 4" xfId="12663"/>
    <cellStyle name="Style 484 11 4 2" xfId="26158"/>
    <cellStyle name="Style 484 11 4 3" xfId="30049"/>
    <cellStyle name="Style 484 11 4 4" xfId="35071"/>
    <cellStyle name="Style 484 11 4 5" xfId="42872"/>
    <cellStyle name="Style 484 11 5" xfId="15495"/>
    <cellStyle name="Style 484 11 5 2" xfId="30050"/>
    <cellStyle name="Style 484 11 5 3" xfId="34283"/>
    <cellStyle name="Style 484 11 5 4" xfId="46064"/>
    <cellStyle name="Style 484 11 6" xfId="30044"/>
    <cellStyle name="Style 484 11 7" xfId="21845"/>
    <cellStyle name="Style 484 11 8" xfId="40327"/>
    <cellStyle name="Style 484 12" xfId="8622"/>
    <cellStyle name="Style 484 12 2" xfId="10058"/>
    <cellStyle name="Style 484 12 2 2" xfId="14295"/>
    <cellStyle name="Style 484 12 2 2 2" xfId="26161"/>
    <cellStyle name="Style 484 12 2 2 3" xfId="30053"/>
    <cellStyle name="Style 484 12 2 2 4" xfId="38679"/>
    <cellStyle name="Style 484 12 2 2 5" xfId="42497"/>
    <cellStyle name="Style 484 12 2 3" xfId="17032"/>
    <cellStyle name="Style 484 12 2 3 2" xfId="30054"/>
    <cellStyle name="Style 484 12 2 3 3" xfId="34503"/>
    <cellStyle name="Style 484 12 2 3 4" xfId="44708"/>
    <cellStyle name="Style 484 12 2 4" xfId="30052"/>
    <cellStyle name="Style 484 12 2 5" xfId="33851"/>
    <cellStyle name="Style 484 12 2 6" xfId="42937"/>
    <cellStyle name="Style 484 12 3" xfId="11615"/>
    <cellStyle name="Style 484 12 3 2" xfId="26163"/>
    <cellStyle name="Style 484 12 3 3" xfId="30055"/>
    <cellStyle name="Style 484 12 3 4" xfId="33417"/>
    <cellStyle name="Style 484 12 3 5" xfId="44089"/>
    <cellStyle name="Style 484 12 4" xfId="12970"/>
    <cellStyle name="Style 484 12 4 2" xfId="26164"/>
    <cellStyle name="Style 484 12 4 3" xfId="30056"/>
    <cellStyle name="Style 484 12 4 4" xfId="34936"/>
    <cellStyle name="Style 484 12 4 5" xfId="40388"/>
    <cellStyle name="Style 484 12 5" xfId="15802"/>
    <cellStyle name="Style 484 12 5 2" xfId="30057"/>
    <cellStyle name="Style 484 12 5 3" xfId="38815"/>
    <cellStyle name="Style 484 12 5 4" xfId="45570"/>
    <cellStyle name="Style 484 12 6" xfId="30051"/>
    <cellStyle name="Style 484 12 7" xfId="37698"/>
    <cellStyle name="Style 484 12 8" xfId="41637"/>
    <cellStyle name="Style 484 13" xfId="8511"/>
    <cellStyle name="Style 484 13 2" xfId="9947"/>
    <cellStyle name="Style 484 13 2 2" xfId="14184"/>
    <cellStyle name="Style 484 13 2 2 2" xfId="26168"/>
    <cellStyle name="Style 484 13 2 2 3" xfId="30060"/>
    <cellStyle name="Style 484 13 2 2 4" xfId="37209"/>
    <cellStyle name="Style 484 13 2 2 5" xfId="43557"/>
    <cellStyle name="Style 484 13 2 3" xfId="16921"/>
    <cellStyle name="Style 484 13 2 3 2" xfId="30061"/>
    <cellStyle name="Style 484 13 2 3 3" xfId="32135"/>
    <cellStyle name="Style 484 13 2 3 4" xfId="43803"/>
    <cellStyle name="Style 484 13 2 4" xfId="30059"/>
    <cellStyle name="Style 484 13 2 5" xfId="37289"/>
    <cellStyle name="Style 484 13 2 6" xfId="46828"/>
    <cellStyle name="Style 484 13 3" xfId="11504"/>
    <cellStyle name="Style 484 13 3 2" xfId="26170"/>
    <cellStyle name="Style 484 13 3 3" xfId="30062"/>
    <cellStyle name="Style 484 13 3 4" xfId="38030"/>
    <cellStyle name="Style 484 13 3 5" xfId="44700"/>
    <cellStyle name="Style 484 13 4" xfId="12859"/>
    <cellStyle name="Style 484 13 4 2" xfId="26171"/>
    <cellStyle name="Style 484 13 4 3" xfId="30063"/>
    <cellStyle name="Style 484 13 4 4" xfId="37786"/>
    <cellStyle name="Style 484 13 4 5" xfId="47693"/>
    <cellStyle name="Style 484 13 5" xfId="15691"/>
    <cellStyle name="Style 484 13 5 2" xfId="30064"/>
    <cellStyle name="Style 484 13 5 3" xfId="35577"/>
    <cellStyle name="Style 484 13 5 4" xfId="40497"/>
    <cellStyle name="Style 484 13 6" xfId="30058"/>
    <cellStyle name="Style 484 13 7" xfId="27222"/>
    <cellStyle name="Style 484 13 8" xfId="46035"/>
    <cellStyle name="Style 484 14" xfId="8618"/>
    <cellStyle name="Style 484 14 2" xfId="10054"/>
    <cellStyle name="Style 484 14 2 2" xfId="14291"/>
    <cellStyle name="Style 484 14 2 2 2" xfId="26174"/>
    <cellStyle name="Style 484 14 2 2 3" xfId="30067"/>
    <cellStyle name="Style 484 14 2 2 4" xfId="35693"/>
    <cellStyle name="Style 484 14 2 2 5" xfId="48371"/>
    <cellStyle name="Style 484 14 2 3" xfId="17028"/>
    <cellStyle name="Style 484 14 2 3 2" xfId="30068"/>
    <cellStyle name="Style 484 14 2 3 3" xfId="35025"/>
    <cellStyle name="Style 484 14 2 3 4" xfId="42631"/>
    <cellStyle name="Style 484 14 2 4" xfId="30066"/>
    <cellStyle name="Style 484 14 2 5" xfId="35768"/>
    <cellStyle name="Style 484 14 2 6" xfId="41277"/>
    <cellStyle name="Style 484 14 3" xfId="11611"/>
    <cellStyle name="Style 484 14 3 2" xfId="26175"/>
    <cellStyle name="Style 484 14 3 3" xfId="30069"/>
    <cellStyle name="Style 484 14 3 4" xfId="35521"/>
    <cellStyle name="Style 484 14 3 5" xfId="41750"/>
    <cellStyle name="Style 484 14 4" xfId="12966"/>
    <cellStyle name="Style 484 14 4 2" xfId="26176"/>
    <cellStyle name="Style 484 14 4 3" xfId="30070"/>
    <cellStyle name="Style 484 14 4 4" xfId="38436"/>
    <cellStyle name="Style 484 14 4 5" xfId="44033"/>
    <cellStyle name="Style 484 14 5" xfId="15798"/>
    <cellStyle name="Style 484 14 5 2" xfId="30071"/>
    <cellStyle name="Style 484 14 5 3" xfId="38859"/>
    <cellStyle name="Style 484 14 5 4" xfId="40663"/>
    <cellStyle name="Style 484 14 6" xfId="30065"/>
    <cellStyle name="Style 484 14 7" xfId="38220"/>
    <cellStyle name="Style 484 14 8" xfId="46602"/>
    <cellStyle name="Style 484 15" xfId="8881"/>
    <cellStyle name="Style 484 15 2" xfId="13160"/>
    <cellStyle name="Style 484 15 2 2" xfId="26179"/>
    <cellStyle name="Style 484 15 2 3" xfId="30072"/>
    <cellStyle name="Style 484 15 2 4" xfId="34577"/>
    <cellStyle name="Style 484 15 2 5" xfId="47772"/>
    <cellStyle name="Style 484 15 3" xfId="14593"/>
    <cellStyle name="Style 484 15 3 2" xfId="26180"/>
    <cellStyle name="Style 484 15 3 3" xfId="30073"/>
    <cellStyle name="Style 484 15 3 4" xfId="32982"/>
    <cellStyle name="Style 484 15 3 5" xfId="44370"/>
    <cellStyle name="Style 484 15 4" xfId="26178"/>
    <cellStyle name="Style 484 16" xfId="10266"/>
    <cellStyle name="Style 484 16 2" xfId="14503"/>
    <cellStyle name="Style 484 16 2 2" xfId="26182"/>
    <cellStyle name="Style 484 16 2 3" xfId="30075"/>
    <cellStyle name="Style 484 16 2 4" xfId="32680"/>
    <cellStyle name="Style 484 16 2 5" xfId="46794"/>
    <cellStyle name="Style 484 16 3" xfId="17240"/>
    <cellStyle name="Style 484 16 3 2" xfId="30076"/>
    <cellStyle name="Style 484 16 3 3" xfId="33449"/>
    <cellStyle name="Style 484 16 3 4" xfId="43229"/>
    <cellStyle name="Style 484 16 4" xfId="30074"/>
    <cellStyle name="Style 484 16 5" xfId="38293"/>
    <cellStyle name="Style 484 16 6" xfId="46550"/>
    <cellStyle name="Style 484 17" xfId="10372"/>
    <cellStyle name="Style 484 17 2" xfId="26183"/>
    <cellStyle name="Style 484 17 3" xfId="30077"/>
    <cellStyle name="Style 484 17 4" xfId="37273"/>
    <cellStyle name="Style 484 17 5" xfId="43204"/>
    <cellStyle name="Style 484 18" xfId="10419"/>
    <cellStyle name="Style 484 18 2" xfId="26184"/>
    <cellStyle name="Style 484 18 3" xfId="30078"/>
    <cellStyle name="Style 484 18 4" xfId="32663"/>
    <cellStyle name="Style 484 18 5" xfId="47510"/>
    <cellStyle name="Style 484 19" xfId="11813"/>
    <cellStyle name="Style 484 19 2" xfId="26185"/>
    <cellStyle name="Style 484 19 3" xfId="30079"/>
    <cellStyle name="Style 484 19 4" xfId="34782"/>
    <cellStyle name="Style 484 19 5" xfId="43460"/>
    <cellStyle name="Style 484 2" xfId="6600"/>
    <cellStyle name="Style 484 2 2" xfId="10172"/>
    <cellStyle name="Style 484 2 2 2" xfId="11729"/>
    <cellStyle name="Style 484 2 2 2 2" xfId="26186"/>
    <cellStyle name="Style 484 2 2 2 3" xfId="30081"/>
    <cellStyle name="Style 484 2 2 2 4" xfId="34756"/>
    <cellStyle name="Style 484 2 2 2 5" xfId="46605"/>
    <cellStyle name="Style 484 2 2 3" xfId="14409"/>
    <cellStyle name="Style 484 2 2 3 2" xfId="26187"/>
    <cellStyle name="Style 484 2 2 3 3" xfId="30082"/>
    <cellStyle name="Style 484 2 2 3 4" xfId="37551"/>
    <cellStyle name="Style 484 2 2 3 5" xfId="38921"/>
    <cellStyle name="Style 484 2 2 4" xfId="17146"/>
    <cellStyle name="Style 484 2 2 4 2" xfId="30083"/>
    <cellStyle name="Style 484 2 2 4 3" xfId="32947"/>
    <cellStyle name="Style 484 2 2 4 4" xfId="41719"/>
    <cellStyle name="Style 484 2 2 5" xfId="30080"/>
    <cellStyle name="Style 484 2 2 6" xfId="32444"/>
    <cellStyle name="Style 484 2 2 7" xfId="40713"/>
    <cellStyle name="Style 484 2 3" xfId="8941"/>
    <cellStyle name="Style 484 2 3 2" xfId="13196"/>
    <cellStyle name="Style 484 2 3 2 2" xfId="26190"/>
    <cellStyle name="Style 484 2 3 2 3" xfId="30084"/>
    <cellStyle name="Style 484 2 3 2 4" xfId="37080"/>
    <cellStyle name="Style 484 2 3 2 5" xfId="45884"/>
    <cellStyle name="Style 484 2 3 3" xfId="14619"/>
    <cellStyle name="Style 484 2 3 3 2" xfId="26191"/>
    <cellStyle name="Style 484 2 3 3 3" xfId="30085"/>
    <cellStyle name="Style 484 2 3 3 4" xfId="37824"/>
    <cellStyle name="Style 484 2 3 3 5" xfId="46862"/>
    <cellStyle name="Style 484 2 3 4" xfId="26189"/>
    <cellStyle name="Style 484 2 4" xfId="10516"/>
    <cellStyle name="Style 484 2 4 2" xfId="26192"/>
    <cellStyle name="Style 484 2 4 3" xfId="30086"/>
    <cellStyle name="Style 484 2 4 4" xfId="27723"/>
    <cellStyle name="Style 484 2 4 5" xfId="46144"/>
    <cellStyle name="Style 484 2 5" xfId="11871"/>
    <cellStyle name="Style 484 2 5 2" xfId="26193"/>
    <cellStyle name="Style 484 2 5 3" xfId="30087"/>
    <cellStyle name="Style 484 2 5 4" xfId="36809"/>
    <cellStyle name="Style 484 2 5 5" xfId="48367"/>
    <cellStyle name="Style 484 2 6" xfId="14703"/>
    <cellStyle name="Style 484 2 6 2" xfId="30088"/>
    <cellStyle name="Style 484 2 6 3" xfId="34084"/>
    <cellStyle name="Style 484 2 6 4" xfId="41618"/>
    <cellStyle name="Style 484 2 7" xfId="31863"/>
    <cellStyle name="Style 484 2 8" xfId="46877"/>
    <cellStyle name="Style 484 3" xfId="6667"/>
    <cellStyle name="Style 484 3 2" xfId="9008"/>
    <cellStyle name="Style 484 3 2 2" xfId="13263"/>
    <cellStyle name="Style 484 3 2 2 2" xfId="26194"/>
    <cellStyle name="Style 484 3 2 2 3" xfId="30091"/>
    <cellStyle name="Style 484 3 2 2 4" xfId="37512"/>
    <cellStyle name="Style 484 3 2 2 5" xfId="44438"/>
    <cellStyle name="Style 484 3 2 3" xfId="16048"/>
    <cellStyle name="Style 484 3 2 3 2" xfId="30092"/>
    <cellStyle name="Style 484 3 2 3 3" xfId="31887"/>
    <cellStyle name="Style 484 3 2 3 4" xfId="39965"/>
    <cellStyle name="Style 484 3 2 4" xfId="30090"/>
    <cellStyle name="Style 484 3 2 5" xfId="22082"/>
    <cellStyle name="Style 484 3 2 6" xfId="40892"/>
    <cellStyle name="Style 484 3 3" xfId="10583"/>
    <cellStyle name="Style 484 3 3 2" xfId="26196"/>
    <cellStyle name="Style 484 3 3 3" xfId="30093"/>
    <cellStyle name="Style 484 3 3 4" xfId="27804"/>
    <cellStyle name="Style 484 3 3 5" xfId="42598"/>
    <cellStyle name="Style 484 3 4" xfId="11938"/>
    <cellStyle name="Style 484 3 4 2" xfId="26197"/>
    <cellStyle name="Style 484 3 4 3" xfId="30094"/>
    <cellStyle name="Style 484 3 4 4" xfId="37320"/>
    <cellStyle name="Style 484 3 4 5" xfId="45010"/>
    <cellStyle name="Style 484 3 5" xfId="14770"/>
    <cellStyle name="Style 484 3 5 2" xfId="30095"/>
    <cellStyle name="Style 484 3 5 3" xfId="38503"/>
    <cellStyle name="Style 484 3 5 4" xfId="44400"/>
    <cellStyle name="Style 484 3 6" xfId="30089"/>
    <cellStyle name="Style 484 3 7" xfId="21986"/>
    <cellStyle name="Style 484 3 8" xfId="39704"/>
    <cellStyle name="Style 484 4" xfId="7012"/>
    <cellStyle name="Style 484 4 2" xfId="9353"/>
    <cellStyle name="Style 484 4 2 2" xfId="13608"/>
    <cellStyle name="Style 484 4 2 2 2" xfId="26199"/>
    <cellStyle name="Style 484 4 2 2 3" xfId="30098"/>
    <cellStyle name="Style 484 4 2 2 4" xfId="38333"/>
    <cellStyle name="Style 484 4 2 2 5" xfId="46791"/>
    <cellStyle name="Style 484 4 2 3" xfId="16346"/>
    <cellStyle name="Style 484 4 2 3 2" xfId="30099"/>
    <cellStyle name="Style 484 4 2 3 3" xfId="26987"/>
    <cellStyle name="Style 484 4 2 3 4" xfId="40131"/>
    <cellStyle name="Style 484 4 2 4" xfId="30097"/>
    <cellStyle name="Style 484 4 2 5" xfId="37179"/>
    <cellStyle name="Style 484 4 2 6" xfId="45357"/>
    <cellStyle name="Style 484 4 3" xfId="10928"/>
    <cellStyle name="Style 484 4 3 2" xfId="26200"/>
    <cellStyle name="Style 484 4 3 3" xfId="30100"/>
    <cellStyle name="Style 484 4 3 4" xfId="36583"/>
    <cellStyle name="Style 484 4 3 5" xfId="47184"/>
    <cellStyle name="Style 484 4 4" xfId="12283"/>
    <cellStyle name="Style 484 4 4 2" xfId="26201"/>
    <cellStyle name="Style 484 4 4 3" xfId="30101"/>
    <cellStyle name="Style 484 4 4 4" xfId="33961"/>
    <cellStyle name="Style 484 4 4 5" xfId="45345"/>
    <cellStyle name="Style 484 4 5" xfId="15115"/>
    <cellStyle name="Style 484 4 5 2" xfId="30102"/>
    <cellStyle name="Style 484 4 5 3" xfId="35133"/>
    <cellStyle name="Style 484 4 5 4" xfId="38927"/>
    <cellStyle name="Style 484 4 6" xfId="30096"/>
    <cellStyle name="Style 484 4 7" xfId="25863"/>
    <cellStyle name="Style 484 4 8" xfId="46949"/>
    <cellStyle name="Style 484 5" xfId="6908"/>
    <cellStyle name="Style 484 5 2" xfId="9249"/>
    <cellStyle name="Style 484 5 2 2" xfId="13504"/>
    <cellStyle name="Style 484 5 2 2 2" xfId="26203"/>
    <cellStyle name="Style 484 5 2 2 3" xfId="30105"/>
    <cellStyle name="Style 484 5 2 2 4" xfId="36909"/>
    <cellStyle name="Style 484 5 2 2 5" xfId="43995"/>
    <cellStyle name="Style 484 5 2 3" xfId="16254"/>
    <cellStyle name="Style 484 5 2 3 2" xfId="30106"/>
    <cellStyle name="Style 484 5 2 3 3" xfId="22661"/>
    <cellStyle name="Style 484 5 2 3 4" xfId="46679"/>
    <cellStyle name="Style 484 5 2 4" xfId="30104"/>
    <cellStyle name="Style 484 5 2 5" xfId="25171"/>
    <cellStyle name="Style 484 5 2 6" xfId="40951"/>
    <cellStyle name="Style 484 5 3" xfId="10824"/>
    <cellStyle name="Style 484 5 3 2" xfId="26205"/>
    <cellStyle name="Style 484 5 3 3" xfId="30107"/>
    <cellStyle name="Style 484 5 3 4" xfId="32756"/>
    <cellStyle name="Style 484 5 3 5" xfId="44002"/>
    <cellStyle name="Style 484 5 4" xfId="12179"/>
    <cellStyle name="Style 484 5 4 2" xfId="26206"/>
    <cellStyle name="Style 484 5 4 3" xfId="30108"/>
    <cellStyle name="Style 484 5 4 4" xfId="36706"/>
    <cellStyle name="Style 484 5 4 5" xfId="46190"/>
    <cellStyle name="Style 484 5 5" xfId="15011"/>
    <cellStyle name="Style 484 5 5 2" xfId="30109"/>
    <cellStyle name="Style 484 5 5 3" xfId="34569"/>
    <cellStyle name="Style 484 5 5 4" xfId="45554"/>
    <cellStyle name="Style 484 5 6" xfId="30103"/>
    <cellStyle name="Style 484 5 7" xfId="21737"/>
    <cellStyle name="Style 484 5 8" xfId="39985"/>
    <cellStyle name="Style 484 6" xfId="6648"/>
    <cellStyle name="Style 484 6 2" xfId="8989"/>
    <cellStyle name="Style 484 6 2 2" xfId="13244"/>
    <cellStyle name="Style 484 6 2 2 2" xfId="26208"/>
    <cellStyle name="Style 484 6 2 2 3" xfId="30112"/>
    <cellStyle name="Style 484 6 2 2 4" xfId="32988"/>
    <cellStyle name="Style 484 6 2 2 5" xfId="43073"/>
    <cellStyle name="Style 484 6 2 3" xfId="16029"/>
    <cellStyle name="Style 484 6 2 3 2" xfId="30113"/>
    <cellStyle name="Style 484 6 2 3 3" xfId="22262"/>
    <cellStyle name="Style 484 6 2 3 4" xfId="40049"/>
    <cellStyle name="Style 484 6 2 4" xfId="30111"/>
    <cellStyle name="Style 484 6 2 5" xfId="25297"/>
    <cellStyle name="Style 484 6 2 6" xfId="42578"/>
    <cellStyle name="Style 484 6 3" xfId="10564"/>
    <cellStyle name="Style 484 6 3 2" xfId="26210"/>
    <cellStyle name="Style 484 6 3 3" xfId="30114"/>
    <cellStyle name="Style 484 6 3 4" xfId="38222"/>
    <cellStyle name="Style 484 6 3 5" xfId="46079"/>
    <cellStyle name="Style 484 6 4" xfId="11919"/>
    <cellStyle name="Style 484 6 4 2" xfId="26211"/>
    <cellStyle name="Style 484 6 4 3" xfId="30115"/>
    <cellStyle name="Style 484 6 4 4" xfId="36958"/>
    <cellStyle name="Style 484 6 4 5" xfId="44555"/>
    <cellStyle name="Style 484 6 5" xfId="14751"/>
    <cellStyle name="Style 484 6 5 2" xfId="30116"/>
    <cellStyle name="Style 484 6 5 3" xfId="33216"/>
    <cellStyle name="Style 484 6 5 4" xfId="41778"/>
    <cellStyle name="Style 484 6 6" xfId="30110"/>
    <cellStyle name="Style 484 6 7" xfId="23933"/>
    <cellStyle name="Style 484 6 8" xfId="39845"/>
    <cellStyle name="Style 484 7" xfId="6609"/>
    <cellStyle name="Style 484 7 2" xfId="8950"/>
    <cellStyle name="Style 484 7 2 2" xfId="13205"/>
    <cellStyle name="Style 484 7 2 2 2" xfId="26213"/>
    <cellStyle name="Style 484 7 2 2 3" xfId="30119"/>
    <cellStyle name="Style 484 7 2 2 4" xfId="35228"/>
    <cellStyle name="Style 484 7 2 2 5" xfId="41269"/>
    <cellStyle name="Style 484 7 2 3" xfId="15992"/>
    <cellStyle name="Style 484 7 2 3 2" xfId="30120"/>
    <cellStyle name="Style 484 7 2 3 3" xfId="25622"/>
    <cellStyle name="Style 484 7 2 3 4" xfId="39252"/>
    <cellStyle name="Style 484 7 2 4" xfId="30118"/>
    <cellStyle name="Style 484 7 2 5" xfId="21644"/>
    <cellStyle name="Style 484 7 2 6" xfId="40269"/>
    <cellStyle name="Style 484 7 3" xfId="10525"/>
    <cellStyle name="Style 484 7 3 2" xfId="26215"/>
    <cellStyle name="Style 484 7 3 3" xfId="30121"/>
    <cellStyle name="Style 484 7 3 4" xfId="27736"/>
    <cellStyle name="Style 484 7 3 5" xfId="46983"/>
    <cellStyle name="Style 484 7 4" xfId="11880"/>
    <cellStyle name="Style 484 7 4 2" xfId="26216"/>
    <cellStyle name="Style 484 7 4 3" xfId="30122"/>
    <cellStyle name="Style 484 7 4 4" xfId="38411"/>
    <cellStyle name="Style 484 7 4 5" xfId="43741"/>
    <cellStyle name="Style 484 7 5" xfId="14712"/>
    <cellStyle name="Style 484 7 5 2" xfId="30123"/>
    <cellStyle name="Style 484 7 5 3" xfId="35519"/>
    <cellStyle name="Style 484 7 5 4" xfId="46678"/>
    <cellStyle name="Style 484 7 6" xfId="30117"/>
    <cellStyle name="Style 484 7 7" xfId="25415"/>
    <cellStyle name="Style 484 7 8" xfId="41059"/>
    <cellStyle name="Style 484 8" xfId="7098"/>
    <cellStyle name="Style 484 8 2" xfId="9439"/>
    <cellStyle name="Style 484 8 2 2" xfId="13694"/>
    <cellStyle name="Style 484 8 2 2 2" xfId="26218"/>
    <cellStyle name="Style 484 8 2 2 3" xfId="30126"/>
    <cellStyle name="Style 484 8 2 2 4" xfId="35929"/>
    <cellStyle name="Style 484 8 2 2 5" xfId="44755"/>
    <cellStyle name="Style 484 8 2 3" xfId="16431"/>
    <cellStyle name="Style 484 8 2 3 2" xfId="30127"/>
    <cellStyle name="Style 484 8 2 3 3" xfId="24434"/>
    <cellStyle name="Style 484 8 2 3 4" xfId="40926"/>
    <cellStyle name="Style 484 8 2 4" xfId="30125"/>
    <cellStyle name="Style 484 8 2 5" xfId="27498"/>
    <cellStyle name="Style 484 8 2 6" xfId="44901"/>
    <cellStyle name="Style 484 8 3" xfId="11014"/>
    <cellStyle name="Style 484 8 3 2" xfId="26220"/>
    <cellStyle name="Style 484 8 3 3" xfId="30128"/>
    <cellStyle name="Style 484 8 3 4" xfId="32846"/>
    <cellStyle name="Style 484 8 3 5" xfId="46749"/>
    <cellStyle name="Style 484 8 4" xfId="12369"/>
    <cellStyle name="Style 484 8 4 2" xfId="26221"/>
    <cellStyle name="Style 484 8 4 3" xfId="30129"/>
    <cellStyle name="Style 484 8 4 4" xfId="37067"/>
    <cellStyle name="Style 484 8 4 5" xfId="44655"/>
    <cellStyle name="Style 484 8 5" xfId="15201"/>
    <cellStyle name="Style 484 8 5 2" xfId="30130"/>
    <cellStyle name="Style 484 8 5 3" xfId="34641"/>
    <cellStyle name="Style 484 8 5 4" xfId="40508"/>
    <cellStyle name="Style 484 8 6" xfId="30124"/>
    <cellStyle name="Style 484 8 7" xfId="26777"/>
    <cellStyle name="Style 484 8 8" xfId="41121"/>
    <cellStyle name="Style 484 9" xfId="8273"/>
    <cellStyle name="Style 484 9 2" xfId="9711"/>
    <cellStyle name="Style 484 9 2 2" xfId="13948"/>
    <cellStyle name="Style 484 9 2 2 2" xfId="26223"/>
    <cellStyle name="Style 484 9 2 2 3" xfId="30133"/>
    <cellStyle name="Style 484 9 2 2 4" xfId="37515"/>
    <cellStyle name="Style 484 9 2 2 5" xfId="41931"/>
    <cellStyle name="Style 484 9 2 3" xfId="16685"/>
    <cellStyle name="Style 484 9 2 3 2" xfId="30134"/>
    <cellStyle name="Style 484 9 2 3 3" xfId="22252"/>
    <cellStyle name="Style 484 9 2 3 4" xfId="47429"/>
    <cellStyle name="Style 484 9 2 4" xfId="30132"/>
    <cellStyle name="Style 484 9 2 5" xfId="37968"/>
    <cellStyle name="Style 484 9 2 6" xfId="48453"/>
    <cellStyle name="Style 484 9 3" xfId="11268"/>
    <cellStyle name="Style 484 9 3 2" xfId="26224"/>
    <cellStyle name="Style 484 9 3 3" xfId="30135"/>
    <cellStyle name="Style 484 9 3 4" xfId="35725"/>
    <cellStyle name="Style 484 9 3 5" xfId="47508"/>
    <cellStyle name="Style 484 9 4" xfId="12623"/>
    <cellStyle name="Style 484 9 4 2" xfId="26225"/>
    <cellStyle name="Style 484 9 4 3" xfId="30136"/>
    <cellStyle name="Style 484 9 4 4" xfId="38135"/>
    <cellStyle name="Style 484 9 4 5" xfId="47314"/>
    <cellStyle name="Style 484 9 5" xfId="15455"/>
    <cellStyle name="Style 484 9 5 2" xfId="30137"/>
    <cellStyle name="Style 484 9 5 3" xfId="34487"/>
    <cellStyle name="Style 484 9 5 4" xfId="44027"/>
    <cellStyle name="Style 484 9 6" xfId="30131"/>
    <cellStyle name="Style 484 9 7" xfId="19757"/>
    <cellStyle name="Style 484 9 8" xfId="47179"/>
    <cellStyle name="Style 485" xfId="98"/>
    <cellStyle name="Style 485 10" xfId="8316"/>
    <cellStyle name="Style 485 10 2" xfId="9754"/>
    <cellStyle name="Style 485 10 2 2" xfId="13991"/>
    <cellStyle name="Style 485 10 2 2 2" xfId="26230"/>
    <cellStyle name="Style 485 10 2 2 3" xfId="30140"/>
    <cellStyle name="Style 485 10 2 2 4" xfId="38066"/>
    <cellStyle name="Style 485 10 2 2 5" xfId="48421"/>
    <cellStyle name="Style 485 10 2 3" xfId="16728"/>
    <cellStyle name="Style 485 10 2 3 2" xfId="30141"/>
    <cellStyle name="Style 485 10 2 3 3" xfId="21678"/>
    <cellStyle name="Style 485 10 2 3 4" xfId="40858"/>
    <cellStyle name="Style 485 10 2 4" xfId="30139"/>
    <cellStyle name="Style 485 10 2 5" xfId="37500"/>
    <cellStyle name="Style 485 10 2 6" xfId="42131"/>
    <cellStyle name="Style 485 10 3" xfId="11311"/>
    <cellStyle name="Style 485 10 3 2" xfId="26231"/>
    <cellStyle name="Style 485 10 3 3" xfId="30142"/>
    <cellStyle name="Style 485 10 3 4" xfId="33177"/>
    <cellStyle name="Style 485 10 3 5" xfId="40503"/>
    <cellStyle name="Style 485 10 4" xfId="12666"/>
    <cellStyle name="Style 485 10 4 2" xfId="26232"/>
    <cellStyle name="Style 485 10 4 3" xfId="30143"/>
    <cellStyle name="Style 485 10 4 4" xfId="34549"/>
    <cellStyle name="Style 485 10 4 5" xfId="45529"/>
    <cellStyle name="Style 485 10 5" xfId="15498"/>
    <cellStyle name="Style 485 10 5 2" xfId="30144"/>
    <cellStyle name="Style 485 10 5 3" xfId="38864"/>
    <cellStyle name="Style 485 10 5 4" xfId="48177"/>
    <cellStyle name="Style 485 10 6" xfId="30138"/>
    <cellStyle name="Style 485 10 7" xfId="19762"/>
    <cellStyle name="Style 485 10 8" xfId="41485"/>
    <cellStyle name="Style 485 11" xfId="8291"/>
    <cellStyle name="Style 485 11 2" xfId="9729"/>
    <cellStyle name="Style 485 11 2 2" xfId="13966"/>
    <cellStyle name="Style 485 11 2 2 2" xfId="26234"/>
    <cellStyle name="Style 485 11 2 2 3" xfId="30147"/>
    <cellStyle name="Style 485 11 2 2 4" xfId="33372"/>
    <cellStyle name="Style 485 11 2 2 5" xfId="46112"/>
    <cellStyle name="Style 485 11 2 3" xfId="16703"/>
    <cellStyle name="Style 485 11 2 3 2" xfId="30148"/>
    <cellStyle name="Style 485 11 2 3 3" xfId="21939"/>
    <cellStyle name="Style 485 11 2 3 4" xfId="40022"/>
    <cellStyle name="Style 485 11 2 4" xfId="30146"/>
    <cellStyle name="Style 485 11 2 5" xfId="26316"/>
    <cellStyle name="Style 485 11 2 6" xfId="42516"/>
    <cellStyle name="Style 485 11 3" xfId="11286"/>
    <cellStyle name="Style 485 11 3 2" xfId="26236"/>
    <cellStyle name="Style 485 11 3 3" xfId="30149"/>
    <cellStyle name="Style 485 11 3 4" xfId="34691"/>
    <cellStyle name="Style 485 11 3 5" xfId="41288"/>
    <cellStyle name="Style 485 11 4" xfId="12641"/>
    <cellStyle name="Style 485 11 4 2" xfId="26237"/>
    <cellStyle name="Style 485 11 4 3" xfId="30150"/>
    <cellStyle name="Style 485 11 4 4" xfId="33827"/>
    <cellStyle name="Style 485 11 4 5" xfId="42619"/>
    <cellStyle name="Style 485 11 5" xfId="15473"/>
    <cellStyle name="Style 485 11 5 2" xfId="30151"/>
    <cellStyle name="Style 485 11 5 3" xfId="35797"/>
    <cellStyle name="Style 485 11 5 4" xfId="41528"/>
    <cellStyle name="Style 485 11 6" xfId="30145"/>
    <cellStyle name="Style 485 11 7" xfId="37167"/>
    <cellStyle name="Style 485 11 8" xfId="44059"/>
    <cellStyle name="Style 485 12" xfId="8681"/>
    <cellStyle name="Style 485 12 2" xfId="10117"/>
    <cellStyle name="Style 485 12 2 2" xfId="14354"/>
    <cellStyle name="Style 485 12 2 2 2" xfId="26238"/>
    <cellStyle name="Style 485 12 2 2 3" xfId="30154"/>
    <cellStyle name="Style 485 12 2 2 4" xfId="36969"/>
    <cellStyle name="Style 485 12 2 2 5" xfId="42314"/>
    <cellStyle name="Style 485 12 2 3" xfId="17091"/>
    <cellStyle name="Style 485 12 2 3 2" xfId="30155"/>
    <cellStyle name="Style 485 12 2 3 3" xfId="32923"/>
    <cellStyle name="Style 485 12 2 3 4" xfId="42633"/>
    <cellStyle name="Style 485 12 2 4" xfId="30153"/>
    <cellStyle name="Style 485 12 2 5" xfId="38561"/>
    <cellStyle name="Style 485 12 2 6" xfId="46560"/>
    <cellStyle name="Style 485 12 3" xfId="11674"/>
    <cellStyle name="Style 485 12 3 2" xfId="26240"/>
    <cellStyle name="Style 485 12 3 3" xfId="30156"/>
    <cellStyle name="Style 485 12 3 4" xfId="34342"/>
    <cellStyle name="Style 485 12 3 5" xfId="45550"/>
    <cellStyle name="Style 485 12 4" xfId="13029"/>
    <cellStyle name="Style 485 12 4 2" xfId="26241"/>
    <cellStyle name="Style 485 12 4 3" xfId="30157"/>
    <cellStyle name="Style 485 12 4 4" xfId="37061"/>
    <cellStyle name="Style 485 12 4 5" xfId="46830"/>
    <cellStyle name="Style 485 12 5" xfId="15861"/>
    <cellStyle name="Style 485 12 5 2" xfId="30158"/>
    <cellStyle name="Style 485 12 5 3" xfId="31981"/>
    <cellStyle name="Style 485 12 5 4" xfId="43059"/>
    <cellStyle name="Style 485 12 6" xfId="30152"/>
    <cellStyle name="Style 485 12 7" xfId="27447"/>
    <cellStyle name="Style 485 12 8" xfId="43646"/>
    <cellStyle name="Style 485 13" xfId="8620"/>
    <cellStyle name="Style 485 13 2" xfId="10056"/>
    <cellStyle name="Style 485 13 2 2" xfId="14293"/>
    <cellStyle name="Style 485 13 2 2 2" xfId="26242"/>
    <cellStyle name="Style 485 13 2 2 3" xfId="30161"/>
    <cellStyle name="Style 485 13 2 2 4" xfId="38337"/>
    <cellStyle name="Style 485 13 2 2 5" xfId="44207"/>
    <cellStyle name="Style 485 13 2 3" xfId="17030"/>
    <cellStyle name="Style 485 13 2 3 2" xfId="30162"/>
    <cellStyle name="Style 485 13 2 3 3" xfId="36606"/>
    <cellStyle name="Style 485 13 2 3 4" xfId="43165"/>
    <cellStyle name="Style 485 13 2 4" xfId="30160"/>
    <cellStyle name="Style 485 13 2 5" xfId="38412"/>
    <cellStyle name="Style 485 13 2 6" xfId="44855"/>
    <cellStyle name="Style 485 13 3" xfId="11613"/>
    <cellStyle name="Style 485 13 3 2" xfId="26243"/>
    <cellStyle name="Style 485 13 3 3" xfId="30163"/>
    <cellStyle name="Style 485 13 3 4" xfId="37102"/>
    <cellStyle name="Style 485 13 3 5" xfId="47534"/>
    <cellStyle name="Style 485 13 4" xfId="12968"/>
    <cellStyle name="Style 485 13 4 2" xfId="26244"/>
    <cellStyle name="Style 485 13 4 3" xfId="30164"/>
    <cellStyle name="Style 485 13 4 4" xfId="33875"/>
    <cellStyle name="Style 485 13 4 5" xfId="43316"/>
    <cellStyle name="Style 485 13 5" xfId="15800"/>
    <cellStyle name="Style 485 13 5 2" xfId="30165"/>
    <cellStyle name="Style 485 13 5 3" xfId="38714"/>
    <cellStyle name="Style 485 13 5 4" xfId="41978"/>
    <cellStyle name="Style 485 13 6" xfId="30159"/>
    <cellStyle name="Style 485 13 7" xfId="32937"/>
    <cellStyle name="Style 485 13 8" xfId="43567"/>
    <cellStyle name="Style 485 14" xfId="8591"/>
    <cellStyle name="Style 485 14 2" xfId="10027"/>
    <cellStyle name="Style 485 14 2 2" xfId="14264"/>
    <cellStyle name="Style 485 14 2 2 2" xfId="26246"/>
    <cellStyle name="Style 485 14 2 2 3" xfId="30168"/>
    <cellStyle name="Style 485 14 2 2 4" xfId="37746"/>
    <cellStyle name="Style 485 14 2 2 5" xfId="42669"/>
    <cellStyle name="Style 485 14 2 3" xfId="17001"/>
    <cellStyle name="Style 485 14 2 3 2" xfId="30169"/>
    <cellStyle name="Style 485 14 2 3 3" xfId="36605"/>
    <cellStyle name="Style 485 14 2 3 4" xfId="38939"/>
    <cellStyle name="Style 485 14 2 4" xfId="30167"/>
    <cellStyle name="Style 485 14 2 5" xfId="37817"/>
    <cellStyle name="Style 485 14 2 6" xfId="46583"/>
    <cellStyle name="Style 485 14 3" xfId="11584"/>
    <cellStyle name="Style 485 14 3 2" xfId="26248"/>
    <cellStyle name="Style 485 14 3 3" xfId="30170"/>
    <cellStyle name="Style 485 14 3 4" xfId="34812"/>
    <cellStyle name="Style 485 14 3 5" xfId="44920"/>
    <cellStyle name="Style 485 14 4" xfId="12939"/>
    <cellStyle name="Style 485 14 4 2" xfId="26249"/>
    <cellStyle name="Style 485 14 4 3" xfId="30171"/>
    <cellStyle name="Style 485 14 4 4" xfId="36734"/>
    <cellStyle name="Style 485 14 4 5" xfId="46577"/>
    <cellStyle name="Style 485 14 5" xfId="15771"/>
    <cellStyle name="Style 485 14 5 2" xfId="30172"/>
    <cellStyle name="Style 485 14 5 3" xfId="28087"/>
    <cellStyle name="Style 485 14 5 4" xfId="47813"/>
    <cellStyle name="Style 485 14 6" xfId="30166"/>
    <cellStyle name="Style 485 14 7" xfId="37164"/>
    <cellStyle name="Style 485 14 8" xfId="45257"/>
    <cellStyle name="Style 485 15" xfId="8882"/>
    <cellStyle name="Style 485 15 2" xfId="13161"/>
    <cellStyle name="Style 485 15 2 2" xfId="26252"/>
    <cellStyle name="Style 485 15 2 3" xfId="30173"/>
    <cellStyle name="Style 485 15 2 4" xfId="32995"/>
    <cellStyle name="Style 485 15 2 5" xfId="43196"/>
    <cellStyle name="Style 485 15 3" xfId="14594"/>
    <cellStyle name="Style 485 15 3 2" xfId="26253"/>
    <cellStyle name="Style 485 15 3 3" xfId="30174"/>
    <cellStyle name="Style 485 15 3 4" xfId="36145"/>
    <cellStyle name="Style 485 15 3 5" xfId="43653"/>
    <cellStyle name="Style 485 15 4" xfId="26251"/>
    <cellStyle name="Style 485 16" xfId="10308"/>
    <cellStyle name="Style 485 16 2" xfId="14545"/>
    <cellStyle name="Style 485 16 2 2" xfId="26254"/>
    <cellStyle name="Style 485 16 2 3" xfId="30176"/>
    <cellStyle name="Style 485 16 2 4" xfId="37074"/>
    <cellStyle name="Style 485 16 2 5" xfId="47963"/>
    <cellStyle name="Style 485 16 3" xfId="17282"/>
    <cellStyle name="Style 485 16 3 2" xfId="30177"/>
    <cellStyle name="Style 485 16 3 3" xfId="32185"/>
    <cellStyle name="Style 485 16 3 4" xfId="47079"/>
    <cellStyle name="Style 485 16 4" xfId="30175"/>
    <cellStyle name="Style 485 16 5" xfId="36254"/>
    <cellStyle name="Style 485 16 6" xfId="42418"/>
    <cellStyle name="Style 485 17" xfId="10373"/>
    <cellStyle name="Style 485 17 2" xfId="26255"/>
    <cellStyle name="Style 485 17 3" xfId="30178"/>
    <cellStyle name="Style 485 17 4" xfId="38309"/>
    <cellStyle name="Style 485 17 5" xfId="46369"/>
    <cellStyle name="Style 485 18" xfId="10464"/>
    <cellStyle name="Style 485 18 2" xfId="26256"/>
    <cellStyle name="Style 485 18 3" xfId="30179"/>
    <cellStyle name="Style 485 18 4" xfId="35541"/>
    <cellStyle name="Style 485 18 5" xfId="41229"/>
    <cellStyle name="Style 485 19" xfId="11814"/>
    <cellStyle name="Style 485 19 2" xfId="26257"/>
    <cellStyle name="Style 485 19 3" xfId="30180"/>
    <cellStyle name="Style 485 19 4" xfId="33199"/>
    <cellStyle name="Style 485 19 5" xfId="44443"/>
    <cellStyle name="Style 485 2" xfId="6601"/>
    <cellStyle name="Style 485 2 2" xfId="10173"/>
    <cellStyle name="Style 485 2 2 2" xfId="11730"/>
    <cellStyle name="Style 485 2 2 2 2" xfId="26259"/>
    <cellStyle name="Style 485 2 2 2 3" xfId="30182"/>
    <cellStyle name="Style 485 2 2 2 4" xfId="33174"/>
    <cellStyle name="Style 485 2 2 2 5" xfId="42869"/>
    <cellStyle name="Style 485 2 2 3" xfId="14410"/>
    <cellStyle name="Style 485 2 2 3 2" xfId="26260"/>
    <cellStyle name="Style 485 2 2 3 3" xfId="30183"/>
    <cellStyle name="Style 485 2 2 3 4" xfId="38598"/>
    <cellStyle name="Style 485 2 2 3 5" xfId="46792"/>
    <cellStyle name="Style 485 2 2 4" xfId="17147"/>
    <cellStyle name="Style 485 2 2 4 2" xfId="30184"/>
    <cellStyle name="Style 485 2 2 4 3" xfId="36110"/>
    <cellStyle name="Style 485 2 2 4 4" xfId="46056"/>
    <cellStyle name="Style 485 2 2 5" xfId="30181"/>
    <cellStyle name="Style 485 2 2 6" xfId="35607"/>
    <cellStyle name="Style 485 2 2 7" xfId="43828"/>
    <cellStyle name="Style 485 2 3" xfId="8942"/>
    <cellStyle name="Style 485 2 3 2" xfId="13197"/>
    <cellStyle name="Style 485 2 3 2 2" xfId="26263"/>
    <cellStyle name="Style 485 2 3 2 3" xfId="30185"/>
    <cellStyle name="Style 485 2 3 2 4" xfId="34978"/>
    <cellStyle name="Style 485 2 3 2 5" xfId="47580"/>
    <cellStyle name="Style 485 2 3 3" xfId="14620"/>
    <cellStyle name="Style 485 2 3 3 2" xfId="26264"/>
    <cellStyle name="Style 485 2 3 3 3" xfId="30186"/>
    <cellStyle name="Style 485 2 3 3 4" xfId="34123"/>
    <cellStyle name="Style 485 2 3 3 5" xfId="46944"/>
    <cellStyle name="Style 485 2 3 4" xfId="26262"/>
    <cellStyle name="Style 485 2 4" xfId="10517"/>
    <cellStyle name="Style 485 2 4 2" xfId="26265"/>
    <cellStyle name="Style 485 2 4 3" xfId="30187"/>
    <cellStyle name="Style 485 2 4 4" xfId="27725"/>
    <cellStyle name="Style 485 2 4 5" xfId="48190"/>
    <cellStyle name="Style 485 2 5" xfId="11872"/>
    <cellStyle name="Style 485 2 5 2" xfId="26266"/>
    <cellStyle name="Style 485 2 5 3" xfId="30188"/>
    <cellStyle name="Style 485 2 5 4" xfId="34707"/>
    <cellStyle name="Style 485 2 5 5" xfId="46071"/>
    <cellStyle name="Style 485 2 6" xfId="14704"/>
    <cellStyle name="Style 485 2 6 2" xfId="30189"/>
    <cellStyle name="Style 485 2 6 3" xfId="32503"/>
    <cellStyle name="Style 485 2 6 4" xfId="47915"/>
    <cellStyle name="Style 485 2 7" xfId="22056"/>
    <cellStyle name="Style 485 2 8" xfId="39538"/>
    <cellStyle name="Style 485 3" xfId="6705"/>
    <cellStyle name="Style 485 3 2" xfId="9046"/>
    <cellStyle name="Style 485 3 2 2" xfId="13301"/>
    <cellStyle name="Style 485 3 2 2 2" xfId="26269"/>
    <cellStyle name="Style 485 3 2 2 3" xfId="30192"/>
    <cellStyle name="Style 485 3 2 2 4" xfId="33823"/>
    <cellStyle name="Style 485 3 2 2 5" xfId="43573"/>
    <cellStyle name="Style 485 3 2 3" xfId="16085"/>
    <cellStyle name="Style 485 3 2 3 2" xfId="30193"/>
    <cellStyle name="Style 485 3 2 3 3" xfId="25422"/>
    <cellStyle name="Style 485 3 2 3 4" xfId="46687"/>
    <cellStyle name="Style 485 3 2 4" xfId="30191"/>
    <cellStyle name="Style 485 3 2 5" xfId="22247"/>
    <cellStyle name="Style 485 3 2 6" xfId="40203"/>
    <cellStyle name="Style 485 3 3" xfId="10621"/>
    <cellStyle name="Style 485 3 3 2" xfId="26271"/>
    <cellStyle name="Style 485 3 3 3" xfId="30194"/>
    <cellStyle name="Style 485 3 3 4" xfId="27843"/>
    <cellStyle name="Style 485 3 3 5" xfId="42812"/>
    <cellStyle name="Style 485 3 4" xfId="11976"/>
    <cellStyle name="Style 485 3 4 2" xfId="26272"/>
    <cellStyle name="Style 485 3 4 3" xfId="30195"/>
    <cellStyle name="Style 485 3 4 4" xfId="35271"/>
    <cellStyle name="Style 485 3 4 5" xfId="47283"/>
    <cellStyle name="Style 485 3 5" xfId="14808"/>
    <cellStyle name="Style 485 3 5 2" xfId="30196"/>
    <cellStyle name="Style 485 3 5 3" xfId="36788"/>
    <cellStyle name="Style 485 3 5 4" xfId="48267"/>
    <cellStyle name="Style 485 3 6" xfId="30190"/>
    <cellStyle name="Style 485 3 7" xfId="26716"/>
    <cellStyle name="Style 485 3 8" xfId="41114"/>
    <cellStyle name="Style 485 4" xfId="6897"/>
    <cellStyle name="Style 485 4 2" xfId="9238"/>
    <cellStyle name="Style 485 4 2 2" xfId="13493"/>
    <cellStyle name="Style 485 4 2 2 2" xfId="26276"/>
    <cellStyle name="Style 485 4 2 2 3" xfId="30199"/>
    <cellStyle name="Style 485 4 2 2 4" xfId="32954"/>
    <cellStyle name="Style 485 4 2 2 5" xfId="41475"/>
    <cellStyle name="Style 485 4 2 3" xfId="16248"/>
    <cellStyle name="Style 485 4 2 3 2" xfId="30200"/>
    <cellStyle name="Style 485 4 2 3 3" xfId="23507"/>
    <cellStyle name="Style 485 4 2 3 4" xfId="39908"/>
    <cellStyle name="Style 485 4 2 4" xfId="30198"/>
    <cellStyle name="Style 485 4 2 5" xfId="22347"/>
    <cellStyle name="Style 485 4 2 6" xfId="40255"/>
    <cellStyle name="Style 485 4 3" xfId="10813"/>
    <cellStyle name="Style 485 4 3 2" xfId="26278"/>
    <cellStyle name="Style 485 4 3 3" xfId="30201"/>
    <cellStyle name="Style 485 4 3 4" xfId="37243"/>
    <cellStyle name="Style 485 4 3 5" xfId="42736"/>
    <cellStyle name="Style 485 4 4" xfId="12168"/>
    <cellStyle name="Style 485 4 4 2" xfId="26279"/>
    <cellStyle name="Style 485 4 4 3" xfId="30202"/>
    <cellStyle name="Style 485 4 4 4" xfId="36910"/>
    <cellStyle name="Style 485 4 4 5" xfId="46165"/>
    <cellStyle name="Style 485 4 5" xfId="15000"/>
    <cellStyle name="Style 485 4 5 2" xfId="30203"/>
    <cellStyle name="Style 485 4 5 3" xfId="34773"/>
    <cellStyle name="Style 485 4 5 4" xfId="45239"/>
    <cellStyle name="Style 485 4 6" xfId="30197"/>
    <cellStyle name="Style 485 4 7" xfId="21981"/>
    <cellStyle name="Style 485 4 8" xfId="39462"/>
    <cellStyle name="Style 485 5" xfId="7034"/>
    <cellStyle name="Style 485 5 2" xfId="9375"/>
    <cellStyle name="Style 485 5 2 2" xfId="13630"/>
    <cellStyle name="Style 485 5 2 2 2" xfId="26283"/>
    <cellStyle name="Style 485 5 2 2 3" xfId="30206"/>
    <cellStyle name="Style 485 5 2 2 4" xfId="26134"/>
    <cellStyle name="Style 485 5 2 2 5" xfId="42951"/>
    <cellStyle name="Style 485 5 2 3" xfId="16367"/>
    <cellStyle name="Style 485 5 2 3 2" xfId="30207"/>
    <cellStyle name="Style 485 5 2 3 3" xfId="32090"/>
    <cellStyle name="Style 485 5 2 3 4" xfId="41241"/>
    <cellStyle name="Style 485 5 2 4" xfId="30205"/>
    <cellStyle name="Style 485 5 2 5" xfId="27066"/>
    <cellStyle name="Style 485 5 2 6" xfId="48217"/>
    <cellStyle name="Style 485 5 3" xfId="10950"/>
    <cellStyle name="Style 485 5 3 2" xfId="26285"/>
    <cellStyle name="Style 485 5 3 3" xfId="30208"/>
    <cellStyle name="Style 485 5 3 4" xfId="33351"/>
    <cellStyle name="Style 485 5 3 5" xfId="45822"/>
    <cellStyle name="Style 485 5 4" xfId="12305"/>
    <cellStyle name="Style 485 5 4 2" xfId="26286"/>
    <cellStyle name="Style 485 5 4 3" xfId="30209"/>
    <cellStyle name="Style 485 5 4 4" xfId="38778"/>
    <cellStyle name="Style 485 5 4 5" xfId="46138"/>
    <cellStyle name="Style 485 5 5" xfId="15137"/>
    <cellStyle name="Style 485 5 5 2" xfId="30210"/>
    <cellStyle name="Style 485 5 5 3" xfId="36053"/>
    <cellStyle name="Style 485 5 5 4" xfId="46750"/>
    <cellStyle name="Style 485 5 6" xfId="30204"/>
    <cellStyle name="Style 485 5 7" xfId="23227"/>
    <cellStyle name="Style 485 5 8" xfId="39254"/>
    <cellStyle name="Style 485 6" xfId="6971"/>
    <cellStyle name="Style 485 6 2" xfId="9312"/>
    <cellStyle name="Style 485 6 2 2" xfId="13567"/>
    <cellStyle name="Style 485 6 2 2 2" xfId="26290"/>
    <cellStyle name="Style 485 6 2 2 3" xfId="30213"/>
    <cellStyle name="Style 485 6 2 2 4" xfId="36346"/>
    <cellStyle name="Style 485 6 2 2 5" xfId="47995"/>
    <cellStyle name="Style 485 6 2 3" xfId="16314"/>
    <cellStyle name="Style 485 6 2 3 2" xfId="30214"/>
    <cellStyle name="Style 485 6 2 3 3" xfId="32079"/>
    <cellStyle name="Style 485 6 2 3 4" xfId="47853"/>
    <cellStyle name="Style 485 6 2 4" xfId="30212"/>
    <cellStyle name="Style 485 6 2 5" xfId="26270"/>
    <cellStyle name="Style 485 6 2 6" xfId="43182"/>
    <cellStyle name="Style 485 6 3" xfId="10887"/>
    <cellStyle name="Style 485 6 3 2" xfId="26292"/>
    <cellStyle name="Style 485 6 3 3" xfId="30215"/>
    <cellStyle name="Style 485 6 3 4" xfId="33489"/>
    <cellStyle name="Style 485 6 3 5" xfId="41259"/>
    <cellStyle name="Style 485 6 4" xfId="12242"/>
    <cellStyle name="Style 485 6 4 2" xfId="26293"/>
    <cellStyle name="Style 485 6 4 3" xfId="30216"/>
    <cellStyle name="Style 485 6 4 4" xfId="36143"/>
    <cellStyle name="Style 485 6 4 5" xfId="45826"/>
    <cellStyle name="Style 485 6 5" xfId="15074"/>
    <cellStyle name="Style 485 6 5 2" xfId="30217"/>
    <cellStyle name="Style 485 6 5 3" xfId="38062"/>
    <cellStyle name="Style 485 6 5 4" xfId="46199"/>
    <cellStyle name="Style 485 6 6" xfId="30211"/>
    <cellStyle name="Style 485 6 7" xfId="32401"/>
    <cellStyle name="Style 485 6 8" xfId="45071"/>
    <cellStyle name="Style 485 7" xfId="6739"/>
    <cellStyle name="Style 485 7 2" xfId="9080"/>
    <cellStyle name="Style 485 7 2 2" xfId="13335"/>
    <cellStyle name="Style 485 7 2 2 2" xfId="26296"/>
    <cellStyle name="Style 485 7 2 2 3" xfId="30220"/>
    <cellStyle name="Style 485 7 2 2 4" xfId="38452"/>
    <cellStyle name="Style 485 7 2 2 5" xfId="41576"/>
    <cellStyle name="Style 485 7 2 3" xfId="16108"/>
    <cellStyle name="Style 485 7 2 3 2" xfId="30221"/>
    <cellStyle name="Style 485 7 2 3 3" xfId="32298"/>
    <cellStyle name="Style 485 7 2 3 4" xfId="42255"/>
    <cellStyle name="Style 485 7 2 4" xfId="30219"/>
    <cellStyle name="Style 485 7 2 5" xfId="21648"/>
    <cellStyle name="Style 485 7 2 6" xfId="39051"/>
    <cellStyle name="Style 485 7 3" xfId="10655"/>
    <cellStyle name="Style 485 7 3 2" xfId="26298"/>
    <cellStyle name="Style 485 7 3 3" xfId="30222"/>
    <cellStyle name="Style 485 7 3 4" xfId="35563"/>
    <cellStyle name="Style 485 7 3 5" xfId="45215"/>
    <cellStyle name="Style 485 7 4" xfId="12010"/>
    <cellStyle name="Style 485 7 4 2" xfId="26299"/>
    <cellStyle name="Style 485 7 4 3" xfId="30223"/>
    <cellStyle name="Style 485 7 4 4" xfId="37474"/>
    <cellStyle name="Style 485 7 4 5" xfId="45119"/>
    <cellStyle name="Style 485 7 5" xfId="14842"/>
    <cellStyle name="Style 485 7 5 2" xfId="30224"/>
    <cellStyle name="Style 485 7 5 3" xfId="33490"/>
    <cellStyle name="Style 485 7 5 4" xfId="42350"/>
    <cellStyle name="Style 485 7 6" xfId="30218"/>
    <cellStyle name="Style 485 7 7" xfId="25402"/>
    <cellStyle name="Style 485 7 8" xfId="40204"/>
    <cellStyle name="Style 485 8" xfId="7099"/>
    <cellStyle name="Style 485 8 2" xfId="9440"/>
    <cellStyle name="Style 485 8 2 2" xfId="13695"/>
    <cellStyle name="Style 485 8 2 2 2" xfId="26303"/>
    <cellStyle name="Style 485 8 2 2 3" xfId="30227"/>
    <cellStyle name="Style 485 8 2 2 4" xfId="37527"/>
    <cellStyle name="Style 485 8 2 2 5" xfId="46484"/>
    <cellStyle name="Style 485 8 2 3" xfId="16432"/>
    <cellStyle name="Style 485 8 2 3 2" xfId="30228"/>
    <cellStyle name="Style 485 8 2 3 3" xfId="24461"/>
    <cellStyle name="Style 485 8 2 3 4" xfId="39913"/>
    <cellStyle name="Style 485 8 2 4" xfId="30226"/>
    <cellStyle name="Style 485 8 2 5" xfId="27499"/>
    <cellStyle name="Style 485 8 2 6" xfId="47205"/>
    <cellStyle name="Style 485 8 3" xfId="11015"/>
    <cellStyle name="Style 485 8 3 2" xfId="26305"/>
    <cellStyle name="Style 485 8 3 3" xfId="30229"/>
    <cellStyle name="Style 485 8 3 4" xfId="36009"/>
    <cellStyle name="Style 485 8 3 5" xfId="48295"/>
    <cellStyle name="Style 485 8 4" xfId="12370"/>
    <cellStyle name="Style 485 8 4 2" xfId="26306"/>
    <cellStyle name="Style 485 8 4 3" xfId="30230"/>
    <cellStyle name="Style 485 8 4 4" xfId="34965"/>
    <cellStyle name="Style 485 8 4 5" xfId="43065"/>
    <cellStyle name="Style 485 8 5" xfId="15202"/>
    <cellStyle name="Style 485 8 5 2" xfId="30231"/>
    <cellStyle name="Style 485 8 5 3" xfId="33059"/>
    <cellStyle name="Style 485 8 5 4" xfId="43951"/>
    <cellStyle name="Style 485 8 6" xfId="30225"/>
    <cellStyle name="Style 485 8 7" xfId="21745"/>
    <cellStyle name="Style 485 8 8" xfId="39309"/>
    <cellStyle name="Style 485 9" xfId="8272"/>
    <cellStyle name="Style 485 9 2" xfId="9710"/>
    <cellStyle name="Style 485 9 2 2" xfId="13947"/>
    <cellStyle name="Style 485 9 2 2 2" xfId="26309"/>
    <cellStyle name="Style 485 9 2 2 3" xfId="30234"/>
    <cellStyle name="Style 485 9 2 2 4" xfId="35917"/>
    <cellStyle name="Style 485 9 2 2 5" xfId="41339"/>
    <cellStyle name="Style 485 9 2 3" xfId="16684"/>
    <cellStyle name="Style 485 9 2 3 2" xfId="30235"/>
    <cellStyle name="Style 485 9 2 3 3" xfId="21632"/>
    <cellStyle name="Style 485 9 2 3 4" xfId="39155"/>
    <cellStyle name="Style 485 9 2 4" xfId="30233"/>
    <cellStyle name="Style 485 9 2 5" xfId="36370"/>
    <cellStyle name="Style 485 9 2 6" xfId="44941"/>
    <cellStyle name="Style 485 9 3" xfId="11267"/>
    <cellStyle name="Style 485 9 3 2" xfId="26311"/>
    <cellStyle name="Style 485 9 3 3" xfId="30236"/>
    <cellStyle name="Style 485 9 3 4" xfId="32562"/>
    <cellStyle name="Style 485 9 3 5" xfId="41202"/>
    <cellStyle name="Style 485 9 4" xfId="12622"/>
    <cellStyle name="Style 485 9 4 2" xfId="26312"/>
    <cellStyle name="Style 485 9 4 3" xfId="30237"/>
    <cellStyle name="Style 485 9 4 4" xfId="36537"/>
    <cellStyle name="Style 485 9 4 5" xfId="47673"/>
    <cellStyle name="Style 485 9 5" xfId="15454"/>
    <cellStyle name="Style 485 9 5 2" xfId="30238"/>
    <cellStyle name="Style 485 9 5 3" xfId="38188"/>
    <cellStyle name="Style 485 9 5 4" xfId="42116"/>
    <cellStyle name="Style 485 9 6" xfId="30232"/>
    <cellStyle name="Style 485 9 7" xfId="23786"/>
    <cellStyle name="Style 485 9 8" xfId="39827"/>
    <cellStyle name="Style 486" xfId="99"/>
    <cellStyle name="Style 486 10" xfId="8385"/>
    <cellStyle name="Style 486 10 2" xfId="9823"/>
    <cellStyle name="Style 486 10 2 2" xfId="14060"/>
    <cellStyle name="Style 486 10 2 2 2" xfId="26317"/>
    <cellStyle name="Style 486 10 2 2 3" xfId="30241"/>
    <cellStyle name="Style 486 10 2 2 4" xfId="33147"/>
    <cellStyle name="Style 486 10 2 2 5" xfId="43602"/>
    <cellStyle name="Style 486 10 2 3" xfId="16797"/>
    <cellStyle name="Style 486 10 2 3 2" xfId="30242"/>
    <cellStyle name="Style 486 10 2 3 3" xfId="22074"/>
    <cellStyle name="Style 486 10 2 3 4" xfId="40942"/>
    <cellStyle name="Style 486 10 2 4" xfId="30240"/>
    <cellStyle name="Style 486 10 2 5" xfId="34280"/>
    <cellStyle name="Style 486 10 2 6" xfId="47159"/>
    <cellStyle name="Style 486 10 3" xfId="11380"/>
    <cellStyle name="Style 486 10 3 2" xfId="26319"/>
    <cellStyle name="Style 486 10 3 3" xfId="30243"/>
    <cellStyle name="Style 486 10 3 4" xfId="33860"/>
    <cellStyle name="Style 486 10 3 5" xfId="46329"/>
    <cellStyle name="Style 486 10 4" xfId="12735"/>
    <cellStyle name="Style 486 10 4 2" xfId="26320"/>
    <cellStyle name="Style 486 10 4 3" xfId="30244"/>
    <cellStyle name="Style 486 10 4 4" xfId="35317"/>
    <cellStyle name="Style 486 10 4 5" xfId="40542"/>
    <cellStyle name="Style 486 10 5" xfId="15567"/>
    <cellStyle name="Style 486 10 5 2" xfId="30245"/>
    <cellStyle name="Style 486 10 5 3" xfId="32794"/>
    <cellStyle name="Style 486 10 5 4" xfId="46713"/>
    <cellStyle name="Style 486 10 6" xfId="30239"/>
    <cellStyle name="Style 486 10 7" xfId="38842"/>
    <cellStyle name="Style 486 10 8" xfId="46737"/>
    <cellStyle name="Style 486 11" xfId="8295"/>
    <cellStyle name="Style 486 11 2" xfId="9733"/>
    <cellStyle name="Style 486 11 2 2" xfId="13970"/>
    <cellStyle name="Style 486 11 2 2 2" xfId="26324"/>
    <cellStyle name="Style 486 11 2 2 3" xfId="30248"/>
    <cellStyle name="Style 486 11 2 2 4" xfId="32851"/>
    <cellStyle name="Style 486 11 2 2 5" xfId="43116"/>
    <cellStyle name="Style 486 11 2 3" xfId="16707"/>
    <cellStyle name="Style 486 11 2 3 2" xfId="30249"/>
    <cellStyle name="Style 486 11 2 3 3" xfId="21901"/>
    <cellStyle name="Style 486 11 2 3 4" xfId="47266"/>
    <cellStyle name="Style 486 11 2 4" xfId="30247"/>
    <cellStyle name="Style 486 11 2 5" xfId="35539"/>
    <cellStyle name="Style 486 11 2 6" xfId="44539"/>
    <cellStyle name="Style 486 11 3" xfId="11290"/>
    <cellStyle name="Style 486 11 3 2" xfId="26326"/>
    <cellStyle name="Style 486 11 3 3" xfId="30250"/>
    <cellStyle name="Style 486 11 3 4" xfId="34169"/>
    <cellStyle name="Style 486 11 3 5" xfId="40499"/>
    <cellStyle name="Style 486 11 4" xfId="12645"/>
    <cellStyle name="Style 486 11 4 2" xfId="26327"/>
    <cellStyle name="Style 486 11 4 3" xfId="30251"/>
    <cellStyle name="Style 486 11 4 4" xfId="36469"/>
    <cellStyle name="Style 486 11 4 5" xfId="42617"/>
    <cellStyle name="Style 486 11 5" xfId="15477"/>
    <cellStyle name="Style 486 11 5 2" xfId="30252"/>
    <cellStyle name="Style 486 11 5 3" xfId="33880"/>
    <cellStyle name="Style 486 11 5 4" xfId="45383"/>
    <cellStyle name="Style 486 11 6" xfId="30246"/>
    <cellStyle name="Style 486 11 7" xfId="19566"/>
    <cellStyle name="Style 486 11 8" xfId="42488"/>
    <cellStyle name="Style 486 12" xfId="8562"/>
    <cellStyle name="Style 486 12 2" xfId="9998"/>
    <cellStyle name="Style 486 12 2 2" xfId="14235"/>
    <cellStyle name="Style 486 12 2 2 2" xfId="26331"/>
    <cellStyle name="Style 486 12 2 2 3" xfId="30255"/>
    <cellStyle name="Style 486 12 2 2 4" xfId="35428"/>
    <cellStyle name="Style 486 12 2 2 5" xfId="40825"/>
    <cellStyle name="Style 486 12 2 3" xfId="16972"/>
    <cellStyle name="Style 486 12 2 3 2" xfId="30256"/>
    <cellStyle name="Style 486 12 2 3 3" xfId="36604"/>
    <cellStyle name="Style 486 12 2 3 4" xfId="47206"/>
    <cellStyle name="Style 486 12 2 4" xfId="30254"/>
    <cellStyle name="Style 486 12 2 5" xfId="33518"/>
    <cellStyle name="Style 486 12 2 6" xfId="41450"/>
    <cellStyle name="Style 486 12 3" xfId="11555"/>
    <cellStyle name="Style 486 12 3 2" xfId="26333"/>
    <cellStyle name="Style 486 12 3 3" xfId="30257"/>
    <cellStyle name="Style 486 12 3 4" xfId="37537"/>
    <cellStyle name="Style 486 12 3 5" xfId="40816"/>
    <cellStyle name="Style 486 12 4" xfId="12910"/>
    <cellStyle name="Style 486 12 4 2" xfId="26334"/>
    <cellStyle name="Style 486 12 4 3" xfId="30258"/>
    <cellStyle name="Style 486 12 4 4" xfId="32665"/>
    <cellStyle name="Style 486 12 4 5" xfId="44197"/>
    <cellStyle name="Style 486 12 5" xfId="15742"/>
    <cellStyle name="Style 486 12 5 2" xfId="30259"/>
    <cellStyle name="Style 486 12 5 3" xfId="28085"/>
    <cellStyle name="Style 486 12 5 4" xfId="47407"/>
    <cellStyle name="Style 486 12 6" xfId="30253"/>
    <cellStyle name="Style 486 12 7" xfId="27309"/>
    <cellStyle name="Style 486 12 8" xfId="46156"/>
    <cellStyle name="Style 486 13" xfId="8664"/>
    <cellStyle name="Style 486 13 2" xfId="10100"/>
    <cellStyle name="Style 486 13 2 2" xfId="14337"/>
    <cellStyle name="Style 486 13 2 2 2" xfId="26338"/>
    <cellStyle name="Style 486 13 2 2 3" xfId="30262"/>
    <cellStyle name="Style 486 13 2 2 4" xfId="35853"/>
    <cellStyle name="Style 486 13 2 2 5" xfId="42968"/>
    <cellStyle name="Style 486 13 2 3" xfId="17074"/>
    <cellStyle name="Style 486 13 2 3 2" xfId="30263"/>
    <cellStyle name="Style 486 13 2 3 3" xfId="37150"/>
    <cellStyle name="Style 486 13 2 3 4" xfId="46006"/>
    <cellStyle name="Style 486 13 2 4" xfId="30261"/>
    <cellStyle name="Style 486 13 2 5" xfId="38036"/>
    <cellStyle name="Style 486 13 2 6" xfId="48063"/>
    <cellStyle name="Style 486 13 3" xfId="11657"/>
    <cellStyle name="Style 486 13 3 2" xfId="26340"/>
    <cellStyle name="Style 486 13 3 3" xfId="30264"/>
    <cellStyle name="Style 486 13 3 4" xfId="34597"/>
    <cellStyle name="Style 486 13 3 5" xfId="42346"/>
    <cellStyle name="Style 486 13 4" xfId="13012"/>
    <cellStyle name="Style 486 13 4 2" xfId="26341"/>
    <cellStyle name="Style 486 13 4 3" xfId="30265"/>
    <cellStyle name="Style 486 13 4 4" xfId="35922"/>
    <cellStyle name="Style 486 13 4 5" xfId="44819"/>
    <cellStyle name="Style 486 13 5" xfId="15844"/>
    <cellStyle name="Style 486 13 5 2" xfId="30266"/>
    <cellStyle name="Style 486 13 5 3" xfId="31964"/>
    <cellStyle name="Style 486 13 5 4" xfId="42815"/>
    <cellStyle name="Style 486 13 6" xfId="30260"/>
    <cellStyle name="Style 486 13 7" xfId="27424"/>
    <cellStyle name="Style 486 13 8" xfId="43677"/>
    <cellStyle name="Style 486 14" xfId="8645"/>
    <cellStyle name="Style 486 14 2" xfId="10081"/>
    <cellStyle name="Style 486 14 2 2" xfId="14318"/>
    <cellStyle name="Style 486 14 2 2 2" xfId="26345"/>
    <cellStyle name="Style 486 14 2 2 3" xfId="30269"/>
    <cellStyle name="Style 486 14 2 2 4" xfId="37032"/>
    <cellStyle name="Style 486 14 2 2 5" xfId="44230"/>
    <cellStyle name="Style 486 14 2 3" xfId="17055"/>
    <cellStyle name="Style 486 14 2 3 2" xfId="30270"/>
    <cellStyle name="Style 486 14 2 3 3" xfId="33965"/>
    <cellStyle name="Style 486 14 2 3 4" xfId="43018"/>
    <cellStyle name="Style 486 14 2 4" xfId="30268"/>
    <cellStyle name="Style 486 14 2 5" xfId="35094"/>
    <cellStyle name="Style 486 14 2 6" xfId="47525"/>
    <cellStyle name="Style 486 14 3" xfId="11638"/>
    <cellStyle name="Style 486 14 3 2" xfId="26347"/>
    <cellStyle name="Style 486 14 3 3" xfId="30271"/>
    <cellStyle name="Style 486 14 3 4" xfId="34415"/>
    <cellStyle name="Style 486 14 3 5" xfId="43359"/>
    <cellStyle name="Style 486 14 4" xfId="12993"/>
    <cellStyle name="Style 486 14 4 2" xfId="26348"/>
    <cellStyle name="Style 486 14 4 3" xfId="30272"/>
    <cellStyle name="Style 486 14 4 4" xfId="34596"/>
    <cellStyle name="Style 486 14 4 5" xfId="41255"/>
    <cellStyle name="Style 486 14 5" xfId="15825"/>
    <cellStyle name="Style 486 14 5 2" xfId="30273"/>
    <cellStyle name="Style 486 14 5 3" xfId="38719"/>
    <cellStyle name="Style 486 14 5 4" xfId="41756"/>
    <cellStyle name="Style 486 14 6" xfId="30267"/>
    <cellStyle name="Style 486 14 7" xfId="27397"/>
    <cellStyle name="Style 486 14 8" xfId="47479"/>
    <cellStyle name="Style 486 15" xfId="8883"/>
    <cellStyle name="Style 486 15 2" xfId="13162"/>
    <cellStyle name="Style 486 15 2 2" xfId="26351"/>
    <cellStyle name="Style 486 15 2 3" xfId="30274"/>
    <cellStyle name="Style 486 15 2 4" xfId="36158"/>
    <cellStyle name="Style 486 15 2 5" xfId="48253"/>
    <cellStyle name="Style 486 15 3" xfId="14595"/>
    <cellStyle name="Style 486 15 3 2" xfId="26352"/>
    <cellStyle name="Style 486 15 3 3" xfId="30275"/>
    <cellStyle name="Style 486 15 3 4" xfId="37743"/>
    <cellStyle name="Style 486 15 3 5" xfId="44729"/>
    <cellStyle name="Style 486 15 4" xfId="26350"/>
    <cellStyle name="Style 486 16" xfId="10324"/>
    <cellStyle name="Style 486 16 2" xfId="14561"/>
    <cellStyle name="Style 486 16 2 2" xfId="26354"/>
    <cellStyle name="Style 486 16 2 3" xfId="30277"/>
    <cellStyle name="Style 486 16 2 4" xfId="34178"/>
    <cellStyle name="Style 486 16 2 5" xfId="44206"/>
    <cellStyle name="Style 486 16 3" xfId="17298"/>
    <cellStyle name="Style 486 16 3 2" xfId="30278"/>
    <cellStyle name="Style 486 16 3 3" xfId="33451"/>
    <cellStyle name="Style 486 16 3 4" xfId="47051"/>
    <cellStyle name="Style 486 16 4" xfId="30276"/>
    <cellStyle name="Style 486 16 5" xfId="35936"/>
    <cellStyle name="Style 486 16 6" xfId="44921"/>
    <cellStyle name="Style 486 17" xfId="10374"/>
    <cellStyle name="Style 486 17 2" xfId="26356"/>
    <cellStyle name="Style 486 17 3" xfId="30279"/>
    <cellStyle name="Style 486 17 4" xfId="38513"/>
    <cellStyle name="Style 486 17 5" xfId="45809"/>
    <cellStyle name="Style 486 18" xfId="10482"/>
    <cellStyle name="Style 486 18 2" xfId="26357"/>
    <cellStyle name="Style 486 18 3" xfId="30280"/>
    <cellStyle name="Style 486 18 4" xfId="32430"/>
    <cellStyle name="Style 486 18 5" xfId="41571"/>
    <cellStyle name="Style 486 19" xfId="11815"/>
    <cellStyle name="Style 486 19 2" xfId="26358"/>
    <cellStyle name="Style 486 19 3" xfId="30281"/>
    <cellStyle name="Style 486 19 4" xfId="36363"/>
    <cellStyle name="Style 486 19 5" xfId="44650"/>
    <cellStyle name="Style 486 2" xfId="6808"/>
    <cellStyle name="Style 486 2 2" xfId="10199"/>
    <cellStyle name="Style 486 2 2 2" xfId="11756"/>
    <cellStyle name="Style 486 2 2 2 2" xfId="26361"/>
    <cellStyle name="Style 486 2 2 2 3" xfId="30283"/>
    <cellStyle name="Style 486 2 2 2 4" xfId="38003"/>
    <cellStyle name="Style 486 2 2 2 5" xfId="46440"/>
    <cellStyle name="Style 486 2 2 3" xfId="14436"/>
    <cellStyle name="Style 486 2 2 3 2" xfId="26362"/>
    <cellStyle name="Style 486 2 2 3 3" xfId="30284"/>
    <cellStyle name="Style 486 2 2 3 4" xfId="33765"/>
    <cellStyle name="Style 486 2 2 3 5" xfId="47471"/>
    <cellStyle name="Style 486 2 2 4" xfId="17173"/>
    <cellStyle name="Style 486 2 2 4 2" xfId="30285"/>
    <cellStyle name="Style 486 2 2 4 3" xfId="38231"/>
    <cellStyle name="Style 486 2 2 4 4" xfId="47773"/>
    <cellStyle name="Style 486 2 2 5" xfId="30282"/>
    <cellStyle name="Style 486 2 2 6" xfId="38318"/>
    <cellStyle name="Style 486 2 2 7" xfId="46772"/>
    <cellStyle name="Style 486 2 3" xfId="9149"/>
    <cellStyle name="Style 486 2 3 2" xfId="13404"/>
    <cellStyle name="Style 486 2 3 2 2" xfId="26365"/>
    <cellStyle name="Style 486 2 3 2 3" xfId="30286"/>
    <cellStyle name="Style 486 2 3 2 4" xfId="35850"/>
    <cellStyle name="Style 486 2 3 2 5" xfId="46218"/>
    <cellStyle name="Style 486 2 3 3" xfId="14646"/>
    <cellStyle name="Style 486 2 3 3 2" xfId="26366"/>
    <cellStyle name="Style 486 2 3 3 3" xfId="30287"/>
    <cellStyle name="Style 486 2 3 3 4" xfId="35734"/>
    <cellStyle name="Style 486 2 3 3 5" xfId="42083"/>
    <cellStyle name="Style 486 2 3 4" xfId="26364"/>
    <cellStyle name="Style 486 2 4" xfId="10724"/>
    <cellStyle name="Style 486 2 4 2" xfId="26367"/>
    <cellStyle name="Style 486 2 4 3" xfId="30288"/>
    <cellStyle name="Style 486 2 4 4" xfId="33002"/>
    <cellStyle name="Style 486 2 4 5" xfId="43125"/>
    <cellStyle name="Style 486 2 5" xfId="12079"/>
    <cellStyle name="Style 486 2 5 2" xfId="26368"/>
    <cellStyle name="Style 486 2 5 3" xfId="30289"/>
    <cellStyle name="Style 486 2 5 4" xfId="35648"/>
    <cellStyle name="Style 486 2 5 5" xfId="46482"/>
    <cellStyle name="Style 486 2 6" xfId="14911"/>
    <cellStyle name="Style 486 2 6 2" xfId="30290"/>
    <cellStyle name="Style 486 2 6 3" xfId="35975"/>
    <cellStyle name="Style 486 2 6 4" xfId="46472"/>
    <cellStyle name="Style 486 2 7" xfId="32326"/>
    <cellStyle name="Style 486 2 8" xfId="44884"/>
    <cellStyle name="Style 486 3" xfId="6591"/>
    <cellStyle name="Style 486 3 2" xfId="8932"/>
    <cellStyle name="Style 486 3 2 2" xfId="13187"/>
    <cellStyle name="Style 486 3 2 2 2" xfId="26372"/>
    <cellStyle name="Style 486 3 2 2 3" xfId="30293"/>
    <cellStyle name="Style 486 3 2 2 4" xfId="37819"/>
    <cellStyle name="Style 486 3 2 2 5" xfId="42161"/>
    <cellStyle name="Style 486 3 2 3" xfId="15981"/>
    <cellStyle name="Style 486 3 2 3 2" xfId="30294"/>
    <cellStyle name="Style 486 3 2 3 3" xfId="22767"/>
    <cellStyle name="Style 486 3 2 3 4" xfId="39409"/>
    <cellStyle name="Style 486 3 2 4" xfId="30292"/>
    <cellStyle name="Style 486 3 2 5" xfId="26204"/>
    <cellStyle name="Style 486 3 2 6" xfId="40114"/>
    <cellStyle name="Style 486 3 3" xfId="10507"/>
    <cellStyle name="Style 486 3 3 2" xfId="26374"/>
    <cellStyle name="Style 486 3 3 3" xfId="30295"/>
    <cellStyle name="Style 486 3 3 4" xfId="27710"/>
    <cellStyle name="Style 486 3 3 5" xfId="44574"/>
    <cellStyle name="Style 486 3 4" xfId="11862"/>
    <cellStyle name="Style 486 3 4 2" xfId="26375"/>
    <cellStyle name="Style 486 3 4 3" xfId="30296"/>
    <cellStyle name="Style 486 3 4 4" xfId="33396"/>
    <cellStyle name="Style 486 3 4 5" xfId="46711"/>
    <cellStyle name="Style 486 3 5" xfId="14694"/>
    <cellStyle name="Style 486 3 5 2" xfId="30297"/>
    <cellStyle name="Style 486 3 5 3" xfId="35869"/>
    <cellStyle name="Style 486 3 5 4" xfId="47453"/>
    <cellStyle name="Style 486 3 6" xfId="30291"/>
    <cellStyle name="Style 486 3 7" xfId="22304"/>
    <cellStyle name="Style 486 3 8" xfId="39632"/>
    <cellStyle name="Style 486 4" xfId="6982"/>
    <cellStyle name="Style 486 4 2" xfId="9323"/>
    <cellStyle name="Style 486 4 2 2" xfId="13578"/>
    <cellStyle name="Style 486 4 2 2 2" xfId="26379"/>
    <cellStyle name="Style 486 4 2 2 3" xfId="30300"/>
    <cellStyle name="Style 486 4 2 2 4" xfId="36142"/>
    <cellStyle name="Style 486 4 2 2 5" xfId="42381"/>
    <cellStyle name="Style 486 4 2 3" xfId="16322"/>
    <cellStyle name="Style 486 4 2 3 2" xfId="30301"/>
    <cellStyle name="Style 486 4 2 3 3" xfId="32084"/>
    <cellStyle name="Style 486 4 2 3 4" xfId="39015"/>
    <cellStyle name="Style 486 4 2 4" xfId="30299"/>
    <cellStyle name="Style 486 4 2 5" xfId="26277"/>
    <cellStyle name="Style 486 4 2 6" xfId="48244"/>
    <cellStyle name="Style 486 4 3" xfId="10898"/>
    <cellStyle name="Style 486 4 3 2" xfId="26381"/>
    <cellStyle name="Style 486 4 3 3" xfId="30302"/>
    <cellStyle name="Style 486 4 3 4" xfId="38457"/>
    <cellStyle name="Style 486 4 3 5" xfId="45062"/>
    <cellStyle name="Style 486 4 4" xfId="12253"/>
    <cellStyle name="Style 486 4 4 2" xfId="26382"/>
    <cellStyle name="Style 486 4 4 3" xfId="30303"/>
    <cellStyle name="Style 486 4 4 4" xfId="34834"/>
    <cellStyle name="Style 486 4 4 5" xfId="40491"/>
    <cellStyle name="Style 486 4 5" xfId="15085"/>
    <cellStyle name="Style 486 4 5 2" xfId="30304"/>
    <cellStyle name="Style 486 4 5 3" xfId="36328"/>
    <cellStyle name="Style 486 4 5 4" xfId="46636"/>
    <cellStyle name="Style 486 4 6" xfId="30298"/>
    <cellStyle name="Style 486 4 7" xfId="21621"/>
    <cellStyle name="Style 486 4 8" xfId="42113"/>
    <cellStyle name="Style 486 5" xfId="6726"/>
    <cellStyle name="Style 486 5 2" xfId="9067"/>
    <cellStyle name="Style 486 5 2 2" xfId="13322"/>
    <cellStyle name="Style 486 5 2 2 2" xfId="26386"/>
    <cellStyle name="Style 486 5 2 2 3" xfId="30307"/>
    <cellStyle name="Style 486 5 2 2 4" xfId="37416"/>
    <cellStyle name="Style 486 5 2 2 5" xfId="47728"/>
    <cellStyle name="Style 486 5 2 3" xfId="16095"/>
    <cellStyle name="Style 486 5 2 3 2" xfId="30308"/>
    <cellStyle name="Style 486 5 2 3 3" xfId="21814"/>
    <cellStyle name="Style 486 5 2 3 4" xfId="43122"/>
    <cellStyle name="Style 486 5 2 4" xfId="30306"/>
    <cellStyle name="Style 486 5 2 5" xfId="23630"/>
    <cellStyle name="Style 486 5 2 6" xfId="39038"/>
    <cellStyle name="Style 486 5 3" xfId="10642"/>
    <cellStyle name="Style 486 5 3 2" xfId="26388"/>
    <cellStyle name="Style 486 5 3 3" xfId="30309"/>
    <cellStyle name="Style 486 5 3 4" xfId="27048"/>
    <cellStyle name="Style 486 5 3 5" xfId="40512"/>
    <cellStyle name="Style 486 5 4" xfId="11997"/>
    <cellStyle name="Style 486 5 4 2" xfId="26389"/>
    <cellStyle name="Style 486 5 4 3" xfId="30310"/>
    <cellStyle name="Style 486 5 4 4" xfId="37213"/>
    <cellStyle name="Style 486 5 4 5" xfId="38937"/>
    <cellStyle name="Style 486 5 5" xfId="14829"/>
    <cellStyle name="Style 486 5 5 2" xfId="30311"/>
    <cellStyle name="Style 486 5 5 3" xfId="38594"/>
    <cellStyle name="Style 486 5 5 4" xfId="45543"/>
    <cellStyle name="Style 486 5 6" xfId="30305"/>
    <cellStyle name="Style 486 5 7" xfId="32259"/>
    <cellStyle name="Style 486 5 8" xfId="41380"/>
    <cellStyle name="Style 486 6" xfId="7044"/>
    <cellStyle name="Style 486 6 2" xfId="9385"/>
    <cellStyle name="Style 486 6 2 2" xfId="13640"/>
    <cellStyle name="Style 486 6 2 2 2" xfId="26393"/>
    <cellStyle name="Style 486 6 2 2 3" xfId="30314"/>
    <cellStyle name="Style 486 6 2 2 4" xfId="32904"/>
    <cellStyle name="Style 486 6 2 2 5" xfId="41891"/>
    <cellStyle name="Style 486 6 2 3" xfId="16377"/>
    <cellStyle name="Style 486 6 2 3 2" xfId="30315"/>
    <cellStyle name="Style 486 6 2 3 3" xfId="32100"/>
    <cellStyle name="Style 486 6 2 3 4" xfId="39090"/>
    <cellStyle name="Style 486 6 2 4" xfId="30313"/>
    <cellStyle name="Style 486 6 2 5" xfId="32409"/>
    <cellStyle name="Style 486 6 2 6" xfId="43962"/>
    <cellStyle name="Style 486 6 3" xfId="10960"/>
    <cellStyle name="Style 486 6 3 2" xfId="26394"/>
    <cellStyle name="Style 486 6 3 3" xfId="30316"/>
    <cellStyle name="Style 486 6 3 4" xfId="36900"/>
    <cellStyle name="Style 486 6 3 5" xfId="47371"/>
    <cellStyle name="Style 486 6 4" xfId="12315"/>
    <cellStyle name="Style 486 6 4 2" xfId="26395"/>
    <cellStyle name="Style 486 6 4 3" xfId="30317"/>
    <cellStyle name="Style 486 6 4 4" xfId="35999"/>
    <cellStyle name="Style 486 6 4 5" xfId="43737"/>
    <cellStyle name="Style 486 6 5" xfId="15147"/>
    <cellStyle name="Style 486 6 5 2" xfId="30318"/>
    <cellStyle name="Style 486 6 5 3" xfId="32619"/>
    <cellStyle name="Style 486 6 5 4" xfId="41657"/>
    <cellStyle name="Style 486 6 6" xfId="30312"/>
    <cellStyle name="Style 486 6 7" xfId="24835"/>
    <cellStyle name="Style 486 6 8" xfId="39581"/>
    <cellStyle name="Style 486 7" xfId="6885"/>
    <cellStyle name="Style 486 7 2" xfId="9226"/>
    <cellStyle name="Style 486 7 2 2" xfId="13481"/>
    <cellStyle name="Style 486 7 2 2 2" xfId="26397"/>
    <cellStyle name="Style 486 7 2 2 3" xfId="30321"/>
    <cellStyle name="Style 486 7 2 2 4" xfId="34739"/>
    <cellStyle name="Style 486 7 2 2 5" xfId="46359"/>
    <cellStyle name="Style 486 7 2 3" xfId="16236"/>
    <cellStyle name="Style 486 7 2 3 2" xfId="30322"/>
    <cellStyle name="Style 486 7 2 3 3" xfId="22044"/>
    <cellStyle name="Style 486 7 2 3 4" xfId="48433"/>
    <cellStyle name="Style 486 7 2 4" xfId="30320"/>
    <cellStyle name="Style 486 7 2 5" xfId="31898"/>
    <cellStyle name="Style 486 7 2 6" xfId="39814"/>
    <cellStyle name="Style 486 7 3" xfId="10801"/>
    <cellStyle name="Style 486 7 3 2" xfId="26398"/>
    <cellStyle name="Style 486 7 3 3" xfId="30323"/>
    <cellStyle name="Style 486 7 3 4" xfId="35838"/>
    <cellStyle name="Style 486 7 3 5" xfId="47355"/>
    <cellStyle name="Style 486 7 4" xfId="12156"/>
    <cellStyle name="Style 486 7 4 2" xfId="26399"/>
    <cellStyle name="Style 486 7 4 3" xfId="30324"/>
    <cellStyle name="Style 486 7 4 4" xfId="34537"/>
    <cellStyle name="Style 486 7 4 5" xfId="44024"/>
    <cellStyle name="Style 486 7 5" xfId="14988"/>
    <cellStyle name="Style 486 7 5 2" xfId="30325"/>
    <cellStyle name="Style 486 7 5 3" xfId="34909"/>
    <cellStyle name="Style 486 7 5 4" xfId="41382"/>
    <cellStyle name="Style 486 7 6" xfId="30319"/>
    <cellStyle name="Style 486 7 7" xfId="23122"/>
    <cellStyle name="Style 486 7 8" xfId="39900"/>
    <cellStyle name="Style 486 8" xfId="7100"/>
    <cellStyle name="Style 486 8 2" xfId="9441"/>
    <cellStyle name="Style 486 8 2 2" xfId="13696"/>
    <cellStyle name="Style 486 8 2 2 2" xfId="26401"/>
    <cellStyle name="Style 486 8 2 2 3" xfId="30328"/>
    <cellStyle name="Style 486 8 2 2 4" xfId="35188"/>
    <cellStyle name="Style 486 8 2 2 5" xfId="45204"/>
    <cellStyle name="Style 486 8 2 3" xfId="16433"/>
    <cellStyle name="Style 486 8 2 3 2" xfId="30329"/>
    <cellStyle name="Style 486 8 2 3 3" xfId="38879"/>
    <cellStyle name="Style 486 8 2 3 4" xfId="39622"/>
    <cellStyle name="Style 486 8 2 4" xfId="30327"/>
    <cellStyle name="Style 486 8 2 5" xfId="27501"/>
    <cellStyle name="Style 486 8 2 6" xfId="41541"/>
    <cellStyle name="Style 486 8 3" xfId="11016"/>
    <cellStyle name="Style 486 8 3 2" xfId="26403"/>
    <cellStyle name="Style 486 8 3 3" xfId="30330"/>
    <cellStyle name="Style 486 8 3 4" xfId="37607"/>
    <cellStyle name="Style 486 8 3 5" xfId="43549"/>
    <cellStyle name="Style 486 8 4" xfId="12371"/>
    <cellStyle name="Style 486 8 4 2" xfId="26404"/>
    <cellStyle name="Style 486 8 4 3" xfId="30331"/>
    <cellStyle name="Style 486 8 4 4" xfId="33382"/>
    <cellStyle name="Style 486 8 4 5" xfId="48487"/>
    <cellStyle name="Style 486 8 5" xfId="15203"/>
    <cellStyle name="Style 486 8 5 2" xfId="30332"/>
    <cellStyle name="Style 486 8 5 3" xfId="36222"/>
    <cellStyle name="Style 486 8 5 4" xfId="44308"/>
    <cellStyle name="Style 486 8 6" xfId="30326"/>
    <cellStyle name="Style 486 8 7" xfId="22365"/>
    <cellStyle name="Style 486 8 8" xfId="40053"/>
    <cellStyle name="Style 486 9" xfId="8271"/>
    <cellStyle name="Style 486 9 2" xfId="9709"/>
    <cellStyle name="Style 486 9 2 2" xfId="13946"/>
    <cellStyle name="Style 486 9 2 2 2" xfId="26406"/>
    <cellStyle name="Style 486 9 2 2 3" xfId="30335"/>
    <cellStyle name="Style 486 9 2 2 4" xfId="32754"/>
    <cellStyle name="Style 486 9 2 2 5" xfId="40577"/>
    <cellStyle name="Style 486 9 2 3" xfId="16683"/>
    <cellStyle name="Style 486 9 2 3 2" xfId="30336"/>
    <cellStyle name="Style 486 9 2 3 3" xfId="24323"/>
    <cellStyle name="Style 486 9 2 3 4" xfId="39765"/>
    <cellStyle name="Style 486 9 2 4" xfId="30334"/>
    <cellStyle name="Style 486 9 2 5" xfId="33206"/>
    <cellStyle name="Style 486 9 2 6" xfId="44253"/>
    <cellStyle name="Style 486 9 3" xfId="11266"/>
    <cellStyle name="Style 486 9 3 2" xfId="26407"/>
    <cellStyle name="Style 486 9 3 3" xfId="30337"/>
    <cellStyle name="Style 486 9 3 4" xfId="34143"/>
    <cellStyle name="Style 486 9 3 5" xfId="47883"/>
    <cellStyle name="Style 486 9 4" xfId="12621"/>
    <cellStyle name="Style 486 9 4 2" xfId="26408"/>
    <cellStyle name="Style 486 9 4 3" xfId="30338"/>
    <cellStyle name="Style 486 9 4 4" xfId="33373"/>
    <cellStyle name="Style 486 9 4 5" xfId="48327"/>
    <cellStyle name="Style 486 9 5" xfId="15453"/>
    <cellStyle name="Style 486 9 5 2" xfId="30339"/>
    <cellStyle name="Style 486 9 5 3" xfId="36590"/>
    <cellStyle name="Style 486 9 5 4" xfId="47285"/>
    <cellStyle name="Style 486 9 6" xfId="30333"/>
    <cellStyle name="Style 486 9 7" xfId="22702"/>
    <cellStyle name="Style 486 9 8" xfId="39310"/>
    <cellStyle name="Style 495" xfId="100"/>
    <cellStyle name="Style 495 10" xfId="8383"/>
    <cellStyle name="Style 495 10 2" xfId="9821"/>
    <cellStyle name="Style 495 10 2 2" xfId="14058"/>
    <cellStyle name="Style 495 10 2 2 2" xfId="26412"/>
    <cellStyle name="Style 495 10 2 2 3" xfId="30342"/>
    <cellStyle name="Style 495 10 2 2 4" xfId="36831"/>
    <cellStyle name="Style 495 10 2 2 5" xfId="41972"/>
    <cellStyle name="Style 495 10 2 3" xfId="16795"/>
    <cellStyle name="Style 495 10 2 3 2" xfId="30343"/>
    <cellStyle name="Style 495 10 2 3 3" xfId="23542"/>
    <cellStyle name="Style 495 10 2 3 4" xfId="40289"/>
    <cellStyle name="Style 495 10 2 4" xfId="30341"/>
    <cellStyle name="Style 495 10 2 5" xfId="36383"/>
    <cellStyle name="Style 495 10 2 6" xfId="43812"/>
    <cellStyle name="Style 495 10 3" xfId="11378"/>
    <cellStyle name="Style 495 10 3 2" xfId="26413"/>
    <cellStyle name="Style 495 10 3 3" xfId="30344"/>
    <cellStyle name="Style 495 10 3 4" xfId="38421"/>
    <cellStyle name="Style 495 10 3 5" xfId="41502"/>
    <cellStyle name="Style 495 10 4" xfId="12733"/>
    <cellStyle name="Style 495 10 4 2" xfId="26414"/>
    <cellStyle name="Style 495 10 4 3" xfId="30345"/>
    <cellStyle name="Style 495 10 4 4" xfId="37588"/>
    <cellStyle name="Style 495 10 4 5" xfId="45129"/>
    <cellStyle name="Style 495 10 5" xfId="15565"/>
    <cellStyle name="Style 495 10 5 2" xfId="30346"/>
    <cellStyle name="Style 495 10 5 3" xfId="38077"/>
    <cellStyle name="Style 495 10 5 4" xfId="46445"/>
    <cellStyle name="Style 495 10 6" xfId="30340"/>
    <cellStyle name="Style 495 10 7" xfId="27131"/>
    <cellStyle name="Style 495 10 8" xfId="43328"/>
    <cellStyle name="Style 495 11" xfId="8395"/>
    <cellStyle name="Style 495 11 2" xfId="9833"/>
    <cellStyle name="Style 495 11 2 2" xfId="14070"/>
    <cellStyle name="Style 495 11 2 2 2" xfId="26418"/>
    <cellStyle name="Style 495 11 2 2 3" xfId="30349"/>
    <cellStyle name="Style 495 11 2 2 4" xfId="37035"/>
    <cellStyle name="Style 495 11 2 2 5" xfId="41749"/>
    <cellStyle name="Style 495 11 2 3" xfId="16807"/>
    <cellStyle name="Style 495 11 2 3 2" xfId="30350"/>
    <cellStyle name="Style 495 11 2 3 3" xfId="32125"/>
    <cellStyle name="Style 495 11 2 3 4" xfId="41081"/>
    <cellStyle name="Style 495 11 2 4" xfId="30348"/>
    <cellStyle name="Style 495 11 2 5" xfId="37777"/>
    <cellStyle name="Style 495 11 2 6" xfId="41704"/>
    <cellStyle name="Style 495 11 3" xfId="11390"/>
    <cellStyle name="Style 495 11 3 2" xfId="26419"/>
    <cellStyle name="Style 495 11 3 3" xfId="30351"/>
    <cellStyle name="Style 495 11 3 4" xfId="38625"/>
    <cellStyle name="Style 495 11 3 5" xfId="44664"/>
    <cellStyle name="Style 495 11 4" xfId="12745"/>
    <cellStyle name="Style 495 11 4 2" xfId="26420"/>
    <cellStyle name="Style 495 11 4 3" xfId="30352"/>
    <cellStyle name="Style 495 11 4 4" xfId="37462"/>
    <cellStyle name="Style 495 11 4 5" xfId="41377"/>
    <cellStyle name="Style 495 11 5" xfId="15577"/>
    <cellStyle name="Style 495 11 5 2" xfId="30353"/>
    <cellStyle name="Style 495 11 5 3" xfId="37941"/>
    <cellStyle name="Style 495 11 5 4" xfId="48066"/>
    <cellStyle name="Style 495 11 6" xfId="30347"/>
    <cellStyle name="Style 495 11 7" xfId="27163"/>
    <cellStyle name="Style 495 11 8" xfId="45221"/>
    <cellStyle name="Style 495 12" xfId="8507"/>
    <cellStyle name="Style 495 12 2" xfId="9943"/>
    <cellStyle name="Style 495 12 2 2" xfId="14180"/>
    <cellStyle name="Style 495 12 2 2 2" xfId="26422"/>
    <cellStyle name="Style 495 12 2 2 3" xfId="30356"/>
    <cellStyle name="Style 495 12 2 2 4" xfId="37721"/>
    <cellStyle name="Style 495 12 2 2 5" xfId="43449"/>
    <cellStyle name="Style 495 12 2 3" xfId="16917"/>
    <cellStyle name="Style 495 12 2 3 2" xfId="30357"/>
    <cellStyle name="Style 495 12 2 3 3" xfId="32131"/>
    <cellStyle name="Style 495 12 2 3 4" xfId="40916"/>
    <cellStyle name="Style 495 12 2 4" xfId="30355"/>
    <cellStyle name="Style 495 12 2 5" xfId="37800"/>
    <cellStyle name="Style 495 12 2 6" xfId="47648"/>
    <cellStyle name="Style 495 12 3" xfId="11500"/>
    <cellStyle name="Style 495 12 3 2" xfId="26424"/>
    <cellStyle name="Style 495 12 3 3" xfId="30358"/>
    <cellStyle name="Style 495 12 3 4" xfId="36953"/>
    <cellStyle name="Style 495 12 3 5" xfId="40842"/>
    <cellStyle name="Style 495 12 4" xfId="12855"/>
    <cellStyle name="Style 495 12 4 2" xfId="26425"/>
    <cellStyle name="Style 495 12 4 3" xfId="30359"/>
    <cellStyle name="Style 495 12 4 4" xfId="36709"/>
    <cellStyle name="Style 495 12 4 5" xfId="45498"/>
    <cellStyle name="Style 495 12 5" xfId="15687"/>
    <cellStyle name="Style 495 12 5 2" xfId="30360"/>
    <cellStyle name="Style 495 12 5 3" xfId="32423"/>
    <cellStyle name="Style 495 12 5 4" xfId="45051"/>
    <cellStyle name="Style 495 12 6" xfId="30354"/>
    <cellStyle name="Style 495 12 7" xfId="27215"/>
    <cellStyle name="Style 495 12 8" xfId="44918"/>
    <cellStyle name="Style 495 13" xfId="8524"/>
    <cellStyle name="Style 495 13 2" xfId="9960"/>
    <cellStyle name="Style 495 13 2 2" xfId="14197"/>
    <cellStyle name="Style 495 13 2 2 2" xfId="26427"/>
    <cellStyle name="Style 495 13 2 2 3" xfId="30363"/>
    <cellStyle name="Style 495 13 2 2 4" xfId="38872"/>
    <cellStyle name="Style 495 13 2 2 5" xfId="43891"/>
    <cellStyle name="Style 495 13 2 3" xfId="16934"/>
    <cellStyle name="Style 495 13 2 3 2" xfId="30364"/>
    <cellStyle name="Style 495 13 2 3 3" xfId="32235"/>
    <cellStyle name="Style 495 13 2 3 4" xfId="44513"/>
    <cellStyle name="Style 495 13 2 4" xfId="30362"/>
    <cellStyle name="Style 495 13 2 5" xfId="36046"/>
    <cellStyle name="Style 495 13 2 6" xfId="46651"/>
    <cellStyle name="Style 495 13 3" xfId="11517"/>
    <cellStyle name="Style 495 13 3 2" xfId="26428"/>
    <cellStyle name="Style 495 13 3 3" xfId="30365"/>
    <cellStyle name="Style 495 13 3 4" xfId="32544"/>
    <cellStyle name="Style 495 13 3 5" xfId="41198"/>
    <cellStyle name="Style 495 13 4" xfId="12872"/>
    <cellStyle name="Style 495 13 4 2" xfId="26429"/>
    <cellStyle name="Style 495 13 4 3" xfId="30366"/>
    <cellStyle name="Style 495 13 4 4" xfId="36554"/>
    <cellStyle name="Style 495 13 4 5" xfId="47134"/>
    <cellStyle name="Style 495 13 5" xfId="15704"/>
    <cellStyle name="Style 495 13 5 2" xfId="30367"/>
    <cellStyle name="Style 495 13 5 3" xfId="28053"/>
    <cellStyle name="Style 495 13 5 4" xfId="43221"/>
    <cellStyle name="Style 495 13 6" xfId="30361"/>
    <cellStyle name="Style 495 13 7" xfId="27245"/>
    <cellStyle name="Style 495 13 8" xfId="42525"/>
    <cellStyle name="Style 495 14" xfId="8480"/>
    <cellStyle name="Style 495 14 2" xfId="9916"/>
    <cellStyle name="Style 495 14 2 2" xfId="14153"/>
    <cellStyle name="Style 495 14 2 2 2" xfId="26431"/>
    <cellStyle name="Style 495 14 2 2 3" xfId="30370"/>
    <cellStyle name="Style 495 14 2 2 4" xfId="36983"/>
    <cellStyle name="Style 495 14 2 2 5" xfId="42463"/>
    <cellStyle name="Style 495 14 2 3" xfId="16890"/>
    <cellStyle name="Style 495 14 2 3 2" xfId="30371"/>
    <cellStyle name="Style 495 14 2 3 3" xfId="19460"/>
    <cellStyle name="Style 495 14 2 3 4" xfId="39778"/>
    <cellStyle name="Style 495 14 2 4" xfId="30369"/>
    <cellStyle name="Style 495 14 2 5" xfId="34554"/>
    <cellStyle name="Style 495 14 2 6" xfId="40770"/>
    <cellStyle name="Style 495 14 3" xfId="11473"/>
    <cellStyle name="Style 495 14 3 2" xfId="26432"/>
    <cellStyle name="Style 495 14 3 3" xfId="30372"/>
    <cellStyle name="Style 495 14 3 4" xfId="38610"/>
    <cellStyle name="Style 495 14 3 5" xfId="43372"/>
    <cellStyle name="Style 495 14 4" xfId="12828"/>
    <cellStyle name="Style 495 14 4 2" xfId="26433"/>
    <cellStyle name="Style 495 14 4 3" xfId="30373"/>
    <cellStyle name="Style 495 14 4 4" xfId="37411"/>
    <cellStyle name="Style 495 14 4 5" xfId="44293"/>
    <cellStyle name="Style 495 14 5" xfId="15660"/>
    <cellStyle name="Style 495 14 5 2" xfId="30374"/>
    <cellStyle name="Style 495 14 5 3" xfId="28003"/>
    <cellStyle name="Style 495 14 5 4" xfId="47175"/>
    <cellStyle name="Style 495 14 6" xfId="30368"/>
    <cellStyle name="Style 495 14 7" xfId="32934"/>
    <cellStyle name="Style 495 14 8" xfId="42298"/>
    <cellStyle name="Style 495 15" xfId="10287"/>
    <cellStyle name="Style 495 15 2" xfId="14524"/>
    <cellStyle name="Style 495 15 2 2" xfId="26434"/>
    <cellStyle name="Style 495 15 2 3" xfId="30376"/>
    <cellStyle name="Style 495 15 2 4" xfId="36453"/>
    <cellStyle name="Style 495 15 2 5" xfId="38944"/>
    <cellStyle name="Style 495 15 3" xfId="17261"/>
    <cellStyle name="Style 495 15 3 2" xfId="30377"/>
    <cellStyle name="Style 495 15 3 3" xfId="34533"/>
    <cellStyle name="Style 495 15 3 4" xfId="46810"/>
    <cellStyle name="Style 495 15 4" xfId="30375"/>
    <cellStyle name="Style 495 15 5" xfId="32541"/>
    <cellStyle name="Style 495 15 6" xfId="43451"/>
    <cellStyle name="Style 495 16" xfId="10375"/>
    <cellStyle name="Style 495 16 2" xfId="26436"/>
    <cellStyle name="Style 495 16 3" xfId="30378"/>
    <cellStyle name="Style 495 16 4" xfId="38649"/>
    <cellStyle name="Style 495 16 5" xfId="45352"/>
    <cellStyle name="Style 495 17" xfId="10443"/>
    <cellStyle name="Style 495 17 2" xfId="26437"/>
    <cellStyle name="Style 495 17 3" xfId="30379"/>
    <cellStyle name="Style 495 17 4" xfId="32731"/>
    <cellStyle name="Style 495 17 5" xfId="41559"/>
    <cellStyle name="Style 495 18" xfId="11816"/>
    <cellStyle name="Style 495 18 2" xfId="26438"/>
    <cellStyle name="Style 495 18 3" xfId="30380"/>
    <cellStyle name="Style 495 18 4" xfId="37961"/>
    <cellStyle name="Style 495 18 5" xfId="45943"/>
    <cellStyle name="Style 495 2" xfId="6905"/>
    <cellStyle name="Style 495 2 2" xfId="10210"/>
    <cellStyle name="Style 495 2 2 2" xfId="11767"/>
    <cellStyle name="Style 495 2 2 2 2" xfId="26439"/>
    <cellStyle name="Style 495 2 2 2 3" xfId="30382"/>
    <cellStyle name="Style 495 2 2 2 4" xfId="37799"/>
    <cellStyle name="Style 495 2 2 2 5" xfId="45419"/>
    <cellStyle name="Style 495 2 2 3" xfId="14447"/>
    <cellStyle name="Style 495 2 2 3 2" xfId="26440"/>
    <cellStyle name="Style 495 2 2 3 3" xfId="30383"/>
    <cellStyle name="Style 495 2 2 3 4" xfId="33561"/>
    <cellStyle name="Style 495 2 2 3 5" xfId="45172"/>
    <cellStyle name="Style 495 2 2 4" xfId="17184"/>
    <cellStyle name="Style 495 2 2 4 2" xfId="30384"/>
    <cellStyle name="Style 495 2 2 4 3" xfId="38209"/>
    <cellStyle name="Style 495 2 2 4 4" xfId="45387"/>
    <cellStyle name="Style 495 2 2 5" xfId="30381"/>
    <cellStyle name="Style 495 2 2 6" xfId="37099"/>
    <cellStyle name="Style 495 2 2 7" xfId="41399"/>
    <cellStyle name="Style 495 2 3" xfId="9246"/>
    <cellStyle name="Style 495 2 3 2" xfId="13501"/>
    <cellStyle name="Style 495 2 3 2 2" xfId="26443"/>
    <cellStyle name="Style 495 2 3 2 3" xfId="30385"/>
    <cellStyle name="Style 495 2 3 2 4" xfId="38443"/>
    <cellStyle name="Style 495 2 3 2 5" xfId="44856"/>
    <cellStyle name="Style 495 2 3 3" xfId="14657"/>
    <cellStyle name="Style 495 2 3 3 2" xfId="26444"/>
    <cellStyle name="Style 495 2 3 3 3" xfId="30386"/>
    <cellStyle name="Style 495 2 3 3 4" xfId="32774"/>
    <cellStyle name="Style 495 2 3 3 5" xfId="40458"/>
    <cellStyle name="Style 495 2 3 4" xfId="26442"/>
    <cellStyle name="Style 495 2 4" xfId="10821"/>
    <cellStyle name="Style 495 2 4 2" xfId="26445"/>
    <cellStyle name="Style 495 2 4 3" xfId="30387"/>
    <cellStyle name="Style 495 2 4 4" xfId="36441"/>
    <cellStyle name="Style 495 2 4 5" xfId="47817"/>
    <cellStyle name="Style 495 2 5" xfId="12176"/>
    <cellStyle name="Style 495 2 5 2" xfId="26446"/>
    <cellStyle name="Style 495 2 5 3" xfId="30388"/>
    <cellStyle name="Style 495 2 5 4" xfId="38867"/>
    <cellStyle name="Style 495 2 5 5" xfId="47213"/>
    <cellStyle name="Style 495 2 6" xfId="15008"/>
    <cellStyle name="Style 495 2 6 2" xfId="30389"/>
    <cellStyle name="Style 495 2 6 3" xfId="35091"/>
    <cellStyle name="Style 495 2 6 4" xfId="40514"/>
    <cellStyle name="Style 495 2 7" xfId="21998"/>
    <cellStyle name="Style 495 2 8" xfId="39283"/>
    <cellStyle name="Style 495 3" xfId="7011"/>
    <cellStyle name="Style 495 3 2" xfId="9352"/>
    <cellStyle name="Style 495 3 2 2" xfId="13607"/>
    <cellStyle name="Style 495 3 2 2 2" xfId="26447"/>
    <cellStyle name="Style 495 3 2 2 3" xfId="30392"/>
    <cellStyle name="Style 495 3 2 2 4" xfId="37297"/>
    <cellStyle name="Style 495 3 2 2 5" xfId="38914"/>
    <cellStyle name="Style 495 3 2 3" xfId="16345"/>
    <cellStyle name="Style 495 3 2 3 2" xfId="30393"/>
    <cellStyle name="Style 495 3 2 3 3" xfId="26227"/>
    <cellStyle name="Style 495 3 2 3 4" xfId="40165"/>
    <cellStyle name="Style 495 3 2 4" xfId="30391"/>
    <cellStyle name="Style 495 3 2 5" xfId="35589"/>
    <cellStyle name="Style 495 3 2 6" xfId="47595"/>
    <cellStyle name="Style 495 3 3" xfId="10927"/>
    <cellStyle name="Style 495 3 3 2" xfId="26449"/>
    <cellStyle name="Style 495 3 3 3" xfId="30394"/>
    <cellStyle name="Style 495 3 3 4" xfId="33419"/>
    <cellStyle name="Style 495 3 3 5" xfId="41740"/>
    <cellStyle name="Style 495 3 4" xfId="12282"/>
    <cellStyle name="Style 495 3 4 2" xfId="26450"/>
    <cellStyle name="Style 495 3 4 3" xfId="30395"/>
    <cellStyle name="Style 495 3 4 4" xfId="35543"/>
    <cellStyle name="Style 495 3 4 5" xfId="45763"/>
    <cellStyle name="Style 495 3 5" xfId="15114"/>
    <cellStyle name="Style 495 3 5 2" xfId="30396"/>
    <cellStyle name="Style 495 3 5 3" xfId="37472"/>
    <cellStyle name="Style 495 3 5 4" xfId="47308"/>
    <cellStyle name="Style 495 3 6" xfId="30390"/>
    <cellStyle name="Style 495 3 7" xfId="22226"/>
    <cellStyle name="Style 495 3 8" xfId="40197"/>
    <cellStyle name="Style 495 4" xfId="6677"/>
    <cellStyle name="Style 495 4 2" xfId="9018"/>
    <cellStyle name="Style 495 4 2 2" xfId="13273"/>
    <cellStyle name="Style 495 4 2 2 2" xfId="26453"/>
    <cellStyle name="Style 495 4 2 2 3" xfId="30399"/>
    <cellStyle name="Style 495 4 2 2 4" xfId="35711"/>
    <cellStyle name="Style 495 4 2 2 5" xfId="46462"/>
    <cellStyle name="Style 495 4 2 3" xfId="16057"/>
    <cellStyle name="Style 495 4 2 3 2" xfId="30400"/>
    <cellStyle name="Style 495 4 2 3 3" xfId="24911"/>
    <cellStyle name="Style 495 4 2 3 4" xfId="39593"/>
    <cellStyle name="Style 495 4 2 4" xfId="30398"/>
    <cellStyle name="Style 495 4 2 5" xfId="22091"/>
    <cellStyle name="Style 495 4 2 6" xfId="46916"/>
    <cellStyle name="Style 495 4 3" xfId="10593"/>
    <cellStyle name="Style 495 4 3 2" xfId="26454"/>
    <cellStyle name="Style 495 4 3 3" xfId="30401"/>
    <cellStyle name="Style 495 4 3 4" xfId="27821"/>
    <cellStyle name="Style 495 4 3 5" xfId="43883"/>
    <cellStyle name="Style 495 4 4" xfId="11948"/>
    <cellStyle name="Style 495 4 4 2" xfId="26455"/>
    <cellStyle name="Style 495 4 4 3" xfId="30402"/>
    <cellStyle name="Style 495 4 4 4" xfId="34431"/>
    <cellStyle name="Style 495 4 4 5" xfId="42376"/>
    <cellStyle name="Style 495 4 5" xfId="14780"/>
    <cellStyle name="Style 495 4 5 2" xfId="30403"/>
    <cellStyle name="Style 495 4 5 3" xfId="35921"/>
    <cellStyle name="Style 495 4 5 4" xfId="43702"/>
    <cellStyle name="Style 495 4 6" xfId="30397"/>
    <cellStyle name="Style 495 4 7" xfId="21683"/>
    <cellStyle name="Style 495 4 8" xfId="40981"/>
    <cellStyle name="Style 495 5" xfId="6681"/>
    <cellStyle name="Style 495 5 2" xfId="9022"/>
    <cellStyle name="Style 495 5 2 2" xfId="13277"/>
    <cellStyle name="Style 495 5 2 2 2" xfId="26456"/>
    <cellStyle name="Style 495 5 2 2 3" xfId="30406"/>
    <cellStyle name="Style 495 5 2 2 4" xfId="35473"/>
    <cellStyle name="Style 495 5 2 2 5" xfId="42616"/>
    <cellStyle name="Style 495 5 2 3" xfId="16061"/>
    <cellStyle name="Style 495 5 2 3 2" xfId="30407"/>
    <cellStyle name="Style 495 5 2 3 3" xfId="23352"/>
    <cellStyle name="Style 495 5 2 3 4" xfId="40251"/>
    <cellStyle name="Style 495 5 2 4" xfId="30405"/>
    <cellStyle name="Style 495 5 2 5" xfId="26219"/>
    <cellStyle name="Style 495 5 2 6" xfId="39978"/>
    <cellStyle name="Style 495 5 3" xfId="10597"/>
    <cellStyle name="Style 495 5 3 2" xfId="26458"/>
    <cellStyle name="Style 495 5 3 3" xfId="30408"/>
    <cellStyle name="Style 495 5 3 4" xfId="27827"/>
    <cellStyle name="Style 495 5 3 5" xfId="47391"/>
    <cellStyle name="Style 495 5 4" xfId="11952"/>
    <cellStyle name="Style 495 5 4 2" xfId="26459"/>
    <cellStyle name="Style 495 5 4 3" xfId="30409"/>
    <cellStyle name="Style 495 5 4 4" xfId="35203"/>
    <cellStyle name="Style 495 5 4 5" xfId="47692"/>
    <cellStyle name="Style 495 5 5" xfId="14784"/>
    <cellStyle name="Style 495 5 5 2" xfId="30410"/>
    <cellStyle name="Style 495 5 5 3" xfId="36760"/>
    <cellStyle name="Style 495 5 5 4" xfId="43697"/>
    <cellStyle name="Style 495 5 6" xfId="30404"/>
    <cellStyle name="Style 495 5 7" xfId="21995"/>
    <cellStyle name="Style 495 5 8" xfId="39799"/>
    <cellStyle name="Style 495 6" xfId="7000"/>
    <cellStyle name="Style 495 6 2" xfId="9341"/>
    <cellStyle name="Style 495 6 2 2" xfId="13596"/>
    <cellStyle name="Style 495 6 2 2 2" xfId="26460"/>
    <cellStyle name="Style 495 6 2 2 3" xfId="30413"/>
    <cellStyle name="Style 495 6 2 2 4" xfId="37490"/>
    <cellStyle name="Style 495 6 2 2 5" xfId="42992"/>
    <cellStyle name="Style 495 6 2 3" xfId="16340"/>
    <cellStyle name="Style 495 6 2 3 2" xfId="30414"/>
    <cellStyle name="Style 495 6 2 3 3" xfId="28967"/>
    <cellStyle name="Style 495 6 2 3 4" xfId="44804"/>
    <cellStyle name="Style 495 6 2 4" xfId="30412"/>
    <cellStyle name="Style 495 6 2 5" xfId="27065"/>
    <cellStyle name="Style 495 6 2 6" xfId="45344"/>
    <cellStyle name="Style 495 6 3" xfId="10916"/>
    <cellStyle name="Style 495 6 3 2" xfId="26461"/>
    <cellStyle name="Style 495 6 3 3" xfId="30415"/>
    <cellStyle name="Style 495 6 3 4" xfId="37796"/>
    <cellStyle name="Style 495 6 3 5" xfId="46755"/>
    <cellStyle name="Style 495 6 4" xfId="12271"/>
    <cellStyle name="Style 495 6 4 2" xfId="26462"/>
    <cellStyle name="Style 495 6 4 3" xfId="30416"/>
    <cellStyle name="Style 495 6 4 4" xfId="37298"/>
    <cellStyle name="Style 495 6 4 5" xfId="41239"/>
    <cellStyle name="Style 495 6 5" xfId="15103"/>
    <cellStyle name="Style 495 6 5 2" xfId="30417"/>
    <cellStyle name="Style 495 6 5 3" xfId="38451"/>
    <cellStyle name="Style 495 6 5 4" xfId="47203"/>
    <cellStyle name="Style 495 6 6" xfId="30411"/>
    <cellStyle name="Style 495 6 7" xfId="21936"/>
    <cellStyle name="Style 495 6 8" xfId="39361"/>
    <cellStyle name="Style 495 7" xfId="6632"/>
    <cellStyle name="Style 495 7 2" xfId="8973"/>
    <cellStyle name="Style 495 7 2 2" xfId="13228"/>
    <cellStyle name="Style 495 7 2 2 2" xfId="26463"/>
    <cellStyle name="Style 495 7 2 2 3" xfId="30420"/>
    <cellStyle name="Style 495 7 2 2 4" xfId="38614"/>
    <cellStyle name="Style 495 7 2 2 5" xfId="42120"/>
    <cellStyle name="Style 495 7 2 3" xfId="16013"/>
    <cellStyle name="Style 495 7 2 3 2" xfId="30421"/>
    <cellStyle name="Style 495 7 2 3 3" xfId="21964"/>
    <cellStyle name="Style 495 7 2 3 4" xfId="41627"/>
    <cellStyle name="Style 495 7 2 4" xfId="30419"/>
    <cellStyle name="Style 495 7 2 5" xfId="26245"/>
    <cellStyle name="Style 495 7 2 6" xfId="40152"/>
    <cellStyle name="Style 495 7 3" xfId="10548"/>
    <cellStyle name="Style 495 7 3 2" xfId="26464"/>
    <cellStyle name="Style 495 7 3 3" xfId="30422"/>
    <cellStyle name="Style 495 7 3 4" xfId="32431"/>
    <cellStyle name="Style 495 7 3 5" xfId="42730"/>
    <cellStyle name="Style 495 7 4" xfId="11903"/>
    <cellStyle name="Style 495 7 4 2" xfId="26465"/>
    <cellStyle name="Style 495 7 4 3" xfId="30423"/>
    <cellStyle name="Style 495 7 4 4" xfId="37442"/>
    <cellStyle name="Style 495 7 4 5" xfId="45722"/>
    <cellStyle name="Style 495 7 5" xfId="14735"/>
    <cellStyle name="Style 495 7 5 2" xfId="30424"/>
    <cellStyle name="Style 495 7 5 3" xfId="34935"/>
    <cellStyle name="Style 495 7 5 4" xfId="44029"/>
    <cellStyle name="Style 495 7 6" xfId="30418"/>
    <cellStyle name="Style 495 7 7" xfId="21873"/>
    <cellStyle name="Style 495 7 8" xfId="39959"/>
    <cellStyle name="Style 495 8" xfId="7101"/>
    <cellStyle name="Style 495 8 2" xfId="9442"/>
    <cellStyle name="Style 495 8 2 2" xfId="13697"/>
    <cellStyle name="Style 495 8 2 2 2" xfId="26466"/>
    <cellStyle name="Style 495 8 2 2 3" xfId="30427"/>
    <cellStyle name="Style 495 8 2 2 4" xfId="33605"/>
    <cellStyle name="Style 495 8 2 2 5" xfId="48093"/>
    <cellStyle name="Style 495 8 2 3" xfId="16434"/>
    <cellStyle name="Style 495 8 2 3 2" xfId="30428"/>
    <cellStyle name="Style 495 8 2 3 3" xfId="21956"/>
    <cellStyle name="Style 495 8 2 3 4" xfId="39883"/>
    <cellStyle name="Style 495 8 2 4" xfId="30426"/>
    <cellStyle name="Style 495 8 2 5" xfId="27504"/>
    <cellStyle name="Style 495 8 2 6" xfId="42640"/>
    <cellStyle name="Style 495 8 3" xfId="11017"/>
    <cellStyle name="Style 495 8 3 2" xfId="26467"/>
    <cellStyle name="Style 495 8 3 3" xfId="30429"/>
    <cellStyle name="Style 495 8 3 4" xfId="35200"/>
    <cellStyle name="Style 495 8 3 5" xfId="40701"/>
    <cellStyle name="Style 495 8 4" xfId="12372"/>
    <cellStyle name="Style 495 8 4 2" xfId="26468"/>
    <cellStyle name="Style 495 8 4 3" xfId="30430"/>
    <cellStyle name="Style 495 8 4 4" xfId="36546"/>
    <cellStyle name="Style 495 8 4 5" xfId="44549"/>
    <cellStyle name="Style 495 8 5" xfId="15204"/>
    <cellStyle name="Style 495 8 5 2" xfId="30431"/>
    <cellStyle name="Style 495 8 5 3" xfId="37820"/>
    <cellStyle name="Style 495 8 5 4" xfId="45617"/>
    <cellStyle name="Style 495 8 6" xfId="30425"/>
    <cellStyle name="Style 495 8 7" xfId="23417"/>
    <cellStyle name="Style 495 8 8" xfId="39868"/>
    <cellStyle name="Style 495 9" xfId="8238"/>
    <cellStyle name="Style 495 9 2" xfId="9676"/>
    <cellStyle name="Style 495 9 2 2" xfId="13913"/>
    <cellStyle name="Style 495 9 2 2 2" xfId="26469"/>
    <cellStyle name="Style 495 9 2 2 3" xfId="30434"/>
    <cellStyle name="Style 495 9 2 2 4" xfId="38617"/>
    <cellStyle name="Style 495 9 2 2 5" xfId="43407"/>
    <cellStyle name="Style 495 9 2 3" xfId="16650"/>
    <cellStyle name="Style 495 9 2 3 2" xfId="30435"/>
    <cellStyle name="Style 495 9 2 3 3" xfId="22037"/>
    <cellStyle name="Style 495 9 2 3 4" xfId="45885"/>
    <cellStyle name="Style 495 9 2 4" xfId="30433"/>
    <cellStyle name="Style 495 9 2 5" xfId="34721"/>
    <cellStyle name="Style 495 9 2 6" xfId="44595"/>
    <cellStyle name="Style 495 9 3" xfId="11233"/>
    <cellStyle name="Style 495 9 3 2" xfId="26470"/>
    <cellStyle name="Style 495 9 3 3" xfId="30436"/>
    <cellStyle name="Style 495 9 3 4" xfId="35855"/>
    <cellStyle name="Style 495 9 3 5" xfId="40492"/>
    <cellStyle name="Style 495 9 4" xfId="12588"/>
    <cellStyle name="Style 495 9 4 2" xfId="26471"/>
    <cellStyle name="Style 495 9 4 3" xfId="30437"/>
    <cellStyle name="Style 495 9 4 4" xfId="32471"/>
    <cellStyle name="Style 495 9 4 5" xfId="44764"/>
    <cellStyle name="Style 495 9 5" xfId="15420"/>
    <cellStyle name="Style 495 9 5 2" xfId="30438"/>
    <cellStyle name="Style 495 9 5 3" xfId="37403"/>
    <cellStyle name="Style 495 9 5 4" xfId="44501"/>
    <cellStyle name="Style 495 9 6" xfId="30432"/>
    <cellStyle name="Style 495 9 7" xfId="31589"/>
    <cellStyle name="Style 495 9 8" xfId="47575"/>
    <cellStyle name="Style 496" xfId="101"/>
    <cellStyle name="Style 497" xfId="102"/>
    <cellStyle name="Style 497 10" xfId="8381"/>
    <cellStyle name="Style 497 10 2" xfId="9819"/>
    <cellStyle name="Style 497 10 2 2" xfId="14056"/>
    <cellStyle name="Style 497 10 2 2 2" xfId="26472"/>
    <cellStyle name="Style 497 10 2 2 3" xfId="30441"/>
    <cellStyle name="Style 497 10 2 2 4" xfId="35251"/>
    <cellStyle name="Style 497 10 2 2 5" xfId="41558"/>
    <cellStyle name="Style 497 10 2 3" xfId="16793"/>
    <cellStyle name="Style 497 10 2 3 2" xfId="30442"/>
    <cellStyle name="Style 497 10 2 3 3" xfId="21760"/>
    <cellStyle name="Style 497 10 2 3 4" xfId="42179"/>
    <cellStyle name="Style 497 10 2 4" xfId="30440"/>
    <cellStyle name="Style 497 10 2 5" xfId="34802"/>
    <cellStyle name="Style 497 10 2 6" xfId="45752"/>
    <cellStyle name="Style 497 10 3" xfId="11376"/>
    <cellStyle name="Style 497 10 3 2" xfId="26473"/>
    <cellStyle name="Style 497 10 3 3" xfId="30443"/>
    <cellStyle name="Style 497 10 3 4" xfId="35777"/>
    <cellStyle name="Style 497 10 3 5" xfId="42436"/>
    <cellStyle name="Style 497 10 4" xfId="12731"/>
    <cellStyle name="Style 497 10 4 2" xfId="26474"/>
    <cellStyle name="Style 497 10 4 3" xfId="30444"/>
    <cellStyle name="Style 497 10 4 4" xfId="32827"/>
    <cellStyle name="Style 497 10 4 5" xfId="45739"/>
    <cellStyle name="Style 497 10 5" xfId="15563"/>
    <cellStyle name="Style 497 10 5 2" xfId="30445"/>
    <cellStyle name="Style 497 10 5 3" xfId="33315"/>
    <cellStyle name="Style 497 10 5 4" xfId="45478"/>
    <cellStyle name="Style 497 10 6" xfId="30439"/>
    <cellStyle name="Style 497 10 7" xfId="27129"/>
    <cellStyle name="Style 497 10 8" xfId="45489"/>
    <cellStyle name="Style 497 11" xfId="8417"/>
    <cellStyle name="Style 497 11 2" xfId="9855"/>
    <cellStyle name="Style 497 11 2 2" xfId="14092"/>
    <cellStyle name="Style 497 11 2 2 2" xfId="26475"/>
    <cellStyle name="Style 497 11 2 2 3" xfId="30448"/>
    <cellStyle name="Style 497 11 2 2 4" xfId="33532"/>
    <cellStyle name="Style 497 11 2 2 5" xfId="41675"/>
    <cellStyle name="Style 497 11 2 3" xfId="16829"/>
    <cellStyle name="Style 497 11 2 3 2" xfId="30449"/>
    <cellStyle name="Style 497 11 2 3 3" xfId="21836"/>
    <cellStyle name="Style 497 11 2 3 4" xfId="47526"/>
    <cellStyle name="Style 497 11 2 4" xfId="30447"/>
    <cellStyle name="Style 497 11 2 5" xfId="33601"/>
    <cellStyle name="Style 497 11 2 6" xfId="38948"/>
    <cellStyle name="Style 497 11 3" xfId="11412"/>
    <cellStyle name="Style 497 11 3 2" xfId="26476"/>
    <cellStyle name="Style 497 11 3 3" xfId="30450"/>
    <cellStyle name="Style 497 11 3 4" xfId="37249"/>
    <cellStyle name="Style 497 11 3 5" xfId="42546"/>
    <cellStyle name="Style 497 11 4" xfId="12767"/>
    <cellStyle name="Style 497 11 4 2" xfId="26477"/>
    <cellStyle name="Style 497 11 4 3" xfId="30451"/>
    <cellStyle name="Style 497 11 4 4" xfId="32746"/>
    <cellStyle name="Style 497 11 4 5" xfId="45137"/>
    <cellStyle name="Style 497 11 5" xfId="15599"/>
    <cellStyle name="Style 497 11 5 2" xfId="30452"/>
    <cellStyle name="Style 497 11 5 3" xfId="33247"/>
    <cellStyle name="Style 497 11 5 4" xfId="48109"/>
    <cellStyle name="Style 497 11 6" xfId="30446"/>
    <cellStyle name="Style 497 11 7" xfId="27199"/>
    <cellStyle name="Style 497 11 8" xfId="45355"/>
    <cellStyle name="Style 497 12" xfId="8470"/>
    <cellStyle name="Style 497 12 2" xfId="9906"/>
    <cellStyle name="Style 497 12 2 2" xfId="14143"/>
    <cellStyle name="Style 497 12 2 2 2" xfId="26478"/>
    <cellStyle name="Style 497 12 2 2 3" xfId="30455"/>
    <cellStyle name="Style 497 12 2 2 4" xfId="33095"/>
    <cellStyle name="Style 497 12 2 2 5" xfId="45484"/>
    <cellStyle name="Style 497 12 2 3" xfId="16880"/>
    <cellStyle name="Style 497 12 2 3 2" xfId="30456"/>
    <cellStyle name="Style 497 12 2 3 3" xfId="21806"/>
    <cellStyle name="Style 497 12 2 3 4" xfId="48445"/>
    <cellStyle name="Style 497 12 2 4" xfId="30454"/>
    <cellStyle name="Style 497 12 2 5" xfId="33175"/>
    <cellStyle name="Style 497 12 2 6" xfId="42940"/>
    <cellStyle name="Style 497 12 3" xfId="11463"/>
    <cellStyle name="Style 497 12 3 2" xfId="26479"/>
    <cellStyle name="Style 497 12 3 3" xfId="30457"/>
    <cellStyle name="Style 497 12 3 4" xfId="33845"/>
    <cellStyle name="Style 497 12 3 5" xfId="44930"/>
    <cellStyle name="Style 497 12 4" xfId="12818"/>
    <cellStyle name="Style 497 12 4 2" xfId="26480"/>
    <cellStyle name="Style 497 12 4 3" xfId="30458"/>
    <cellStyle name="Style 497 12 4 4" xfId="35265"/>
    <cellStyle name="Style 497 12 4 5" xfId="41498"/>
    <cellStyle name="Style 497 12 5" xfId="15650"/>
    <cellStyle name="Style 497 12 5 2" xfId="30459"/>
    <cellStyle name="Style 497 12 5 3" xfId="27989"/>
    <cellStyle name="Style 497 12 5 4" xfId="41387"/>
    <cellStyle name="Style 497 12 6" xfId="30453"/>
    <cellStyle name="Style 497 12 7" xfId="35590"/>
    <cellStyle name="Style 497 12 8" xfId="41815"/>
    <cellStyle name="Style 497 13" xfId="8537"/>
    <cellStyle name="Style 497 13 2" xfId="9973"/>
    <cellStyle name="Style 497 13 2 2" xfId="14210"/>
    <cellStyle name="Style 497 13 2 2 2" xfId="26481"/>
    <cellStyle name="Style 497 13 2 2 3" xfId="30462"/>
    <cellStyle name="Style 497 13 2 2 4" xfId="38517"/>
    <cellStyle name="Style 497 13 2 2 5" xfId="47059"/>
    <cellStyle name="Style 497 13 2 3" xfId="16947"/>
    <cellStyle name="Style 497 13 2 3 2" xfId="30463"/>
    <cellStyle name="Style 497 13 2 3 3" xfId="37196"/>
    <cellStyle name="Style 497 13 2 3 4" xfId="45973"/>
    <cellStyle name="Style 497 13 2 4" xfId="30461"/>
    <cellStyle name="Style 497 13 2 5" xfId="38419"/>
    <cellStyle name="Style 497 13 2 6" xfId="44914"/>
    <cellStyle name="Style 497 13 3" xfId="11530"/>
    <cellStyle name="Style 497 13 3 2" xfId="26482"/>
    <cellStyle name="Style 497 13 3 3" xfId="30464"/>
    <cellStyle name="Style 497 13 3 4" xfId="32844"/>
    <cellStyle name="Style 497 13 3 5" xfId="43340"/>
    <cellStyle name="Style 497 13 4" xfId="12885"/>
    <cellStyle name="Style 497 13 4 2" xfId="26483"/>
    <cellStyle name="Style 497 13 4 3" xfId="30465"/>
    <cellStyle name="Style 497 13 4 4" xfId="34179"/>
    <cellStyle name="Style 497 13 4 5" xfId="46507"/>
    <cellStyle name="Style 497 13 5" xfId="15717"/>
    <cellStyle name="Style 497 13 5 2" xfId="30466"/>
    <cellStyle name="Style 497 13 5 3" xfId="36593"/>
    <cellStyle name="Style 497 13 5 4" xfId="41381"/>
    <cellStyle name="Style 497 13 6" xfId="30460"/>
    <cellStyle name="Style 497 13 7" xfId="27274"/>
    <cellStyle name="Style 497 13 8" xfId="41494"/>
    <cellStyle name="Style 497 14" xfId="8623"/>
    <cellStyle name="Style 497 14 2" xfId="10059"/>
    <cellStyle name="Style 497 14 2 2" xfId="14296"/>
    <cellStyle name="Style 497 14 2 2 2" xfId="26484"/>
    <cellStyle name="Style 497 14 2 2 3" xfId="30469"/>
    <cellStyle name="Style 497 14 2 2 4" xfId="35522"/>
    <cellStyle name="Style 497 14 2 2 5" xfId="41305"/>
    <cellStyle name="Style 497 14 2 3" xfId="17033"/>
    <cellStyle name="Style 497 14 2 3 2" xfId="30470"/>
    <cellStyle name="Style 497 14 2 3 3" xfId="32921"/>
    <cellStyle name="Style 497 14 2 3 4" xfId="44287"/>
    <cellStyle name="Style 497 14 2 4" xfId="30468"/>
    <cellStyle name="Style 497 14 2 5" xfId="37014"/>
    <cellStyle name="Style 497 14 2 6" xfId="41703"/>
    <cellStyle name="Style 497 14 3" xfId="11616"/>
    <cellStyle name="Style 497 14 3 2" xfId="26485"/>
    <cellStyle name="Style 497 14 3 3" xfId="30471"/>
    <cellStyle name="Style 497 14 3 4" xfId="36581"/>
    <cellStyle name="Style 497 14 3 5" xfId="43791"/>
    <cellStyle name="Style 497 14 4" xfId="12971"/>
    <cellStyle name="Style 497 14 4 2" xfId="26486"/>
    <cellStyle name="Style 497 14 4 3" xfId="30472"/>
    <cellStyle name="Style 497 14 4 4" xfId="33353"/>
    <cellStyle name="Style 497 14 4 5" xfId="43649"/>
    <cellStyle name="Style 497 14 5" xfId="15803"/>
    <cellStyle name="Style 497 14 5 2" xfId="30473"/>
    <cellStyle name="Style 497 14 5 3" xfId="38715"/>
    <cellStyle name="Style 497 14 5 4" xfId="45432"/>
    <cellStyle name="Style 497 14 6" xfId="30467"/>
    <cellStyle name="Style 497 14 7" xfId="26105"/>
    <cellStyle name="Style 497 14 8" xfId="46494"/>
    <cellStyle name="Style 497 15" xfId="10255"/>
    <cellStyle name="Style 497 15 2" xfId="14492"/>
    <cellStyle name="Style 497 15 2 2" xfId="26488"/>
    <cellStyle name="Style 497 15 2 3" xfId="30475"/>
    <cellStyle name="Style 497 15 2 4" xfId="35979"/>
    <cellStyle name="Style 497 15 2 5" xfId="47488"/>
    <cellStyle name="Style 497 15 3" xfId="17229"/>
    <cellStyle name="Style 497 15 3 2" xfId="30476"/>
    <cellStyle name="Style 497 15 3 3" xfId="33471"/>
    <cellStyle name="Style 497 15 3 4" xfId="44505"/>
    <cellStyle name="Style 497 15 4" xfId="30474"/>
    <cellStyle name="Style 497 15 5" xfId="35111"/>
    <cellStyle name="Style 497 15 6" xfId="46758"/>
    <cellStyle name="Style 497 16" xfId="10376"/>
    <cellStyle name="Style 497 16 2" xfId="26489"/>
    <cellStyle name="Style 497 16 3" xfId="30477"/>
    <cellStyle name="Style 497 16 4" xfId="35492"/>
    <cellStyle name="Style 497 16 5" xfId="48362"/>
    <cellStyle name="Style 497 17" xfId="10414"/>
    <cellStyle name="Style 497 17 2" xfId="26490"/>
    <cellStyle name="Style 497 17 3" xfId="30478"/>
    <cellStyle name="Style 497 17 4" xfId="34767"/>
    <cellStyle name="Style 497 17 5" xfId="47664"/>
    <cellStyle name="Style 497 18" xfId="11817"/>
    <cellStyle name="Style 497 18 2" xfId="26491"/>
    <cellStyle name="Style 497 18 3" xfId="30479"/>
    <cellStyle name="Style 497 18 4" xfId="34260"/>
    <cellStyle name="Style 497 18 5" xfId="41338"/>
    <cellStyle name="Style 497 2" xfId="6839"/>
    <cellStyle name="Style 497 2 2" xfId="10203"/>
    <cellStyle name="Style 497 2 2 2" xfId="11760"/>
    <cellStyle name="Style 497 2 2 2 2" xfId="26493"/>
    <cellStyle name="Style 497 2 2 2 3" xfId="30481"/>
    <cellStyle name="Style 497 2 2 2 4" xfId="37481"/>
    <cellStyle name="Style 497 2 2 2 5" xfId="44031"/>
    <cellStyle name="Style 497 2 2 3" xfId="14440"/>
    <cellStyle name="Style 497 2 2 3 2" xfId="26494"/>
    <cellStyle name="Style 497 2 2 3 3" xfId="30482"/>
    <cellStyle name="Style 497 2 2 3 4" xfId="36407"/>
    <cellStyle name="Style 497 2 2 3 5" xfId="43152"/>
    <cellStyle name="Style 497 2 2 4" xfId="17177"/>
    <cellStyle name="Style 497 2 2 4 2" xfId="30483"/>
    <cellStyle name="Style 497 2 2 4 3" xfId="37709"/>
    <cellStyle name="Style 497 2 2 4 4" xfId="47775"/>
    <cellStyle name="Style 497 2 2 5" xfId="30480"/>
    <cellStyle name="Style 497 2 2 6" xfId="38684"/>
    <cellStyle name="Style 497 2 2 7" xfId="40496"/>
    <cellStyle name="Style 497 2 3" xfId="9180"/>
    <cellStyle name="Style 497 2 3 2" xfId="13435"/>
    <cellStyle name="Style 497 2 3 2 2" xfId="26496"/>
    <cellStyle name="Style 497 2 3 2 3" xfId="30484"/>
    <cellStyle name="Style 497 2 3 2 4" xfId="36223"/>
    <cellStyle name="Style 497 2 3 2 5" xfId="46609"/>
    <cellStyle name="Style 497 2 3 3" xfId="14650"/>
    <cellStyle name="Style 497 2 3 3 2" xfId="26497"/>
    <cellStyle name="Style 497 2 3 3 3" xfId="30485"/>
    <cellStyle name="Style 497 2 3 3 4" xfId="33817"/>
    <cellStyle name="Style 497 2 3 3 5" xfId="44791"/>
    <cellStyle name="Style 497 2 3 4" xfId="26495"/>
    <cellStyle name="Style 497 2 4" xfId="10755"/>
    <cellStyle name="Style 497 2 4 2" xfId="26498"/>
    <cellStyle name="Style 497 2 4 3" xfId="30486"/>
    <cellStyle name="Style 497 2 4 4" xfId="38361"/>
    <cellStyle name="Style 497 2 4 5" xfId="41537"/>
    <cellStyle name="Style 497 2 5" xfId="12110"/>
    <cellStyle name="Style 497 2 5 2" xfId="26499"/>
    <cellStyle name="Style 497 2 5 3" xfId="30487"/>
    <cellStyle name="Style 497 2 5 4" xfId="34944"/>
    <cellStyle name="Style 497 2 5 5" xfId="42994"/>
    <cellStyle name="Style 497 2 6" xfId="14942"/>
    <cellStyle name="Style 497 2 6 2" xfId="30488"/>
    <cellStyle name="Style 497 2 6 3" xfId="33290"/>
    <cellStyle name="Style 497 2 6 4" xfId="44318"/>
    <cellStyle name="Style 497 2 7" xfId="23936"/>
    <cellStyle name="Style 497 2 8" xfId="39407"/>
    <cellStyle name="Style 497 3" xfId="6590"/>
    <cellStyle name="Style 497 3 2" xfId="8931"/>
    <cellStyle name="Style 497 3 2 2" xfId="13186"/>
    <cellStyle name="Style 497 3 2 2 2" xfId="26500"/>
    <cellStyle name="Style 497 3 2 2 3" xfId="30491"/>
    <cellStyle name="Style 497 3 2 2 4" xfId="36221"/>
    <cellStyle name="Style 497 3 2 2 5" xfId="43205"/>
    <cellStyle name="Style 497 3 2 3" xfId="15980"/>
    <cellStyle name="Style 497 3 2 3 2" xfId="30492"/>
    <cellStyle name="Style 497 3 2 3 3" xfId="21899"/>
    <cellStyle name="Style 497 3 2 3 4" xfId="47307"/>
    <cellStyle name="Style 497 3 2 4" xfId="30490"/>
    <cellStyle name="Style 497 3 2 5" xfId="22270"/>
    <cellStyle name="Style 497 3 2 6" xfId="39148"/>
    <cellStyle name="Style 497 3 3" xfId="10506"/>
    <cellStyle name="Style 497 3 3 2" xfId="26501"/>
    <cellStyle name="Style 497 3 3 3" xfId="30493"/>
    <cellStyle name="Style 497 3 3 4" xfId="27707"/>
    <cellStyle name="Style 497 3 3 5" xfId="44132"/>
    <cellStyle name="Style 497 3 4" xfId="11861"/>
    <cellStyle name="Style 497 3 4 2" xfId="26502"/>
    <cellStyle name="Style 497 3 4 3" xfId="30494"/>
    <cellStyle name="Style 497 3 4 4" xfId="34979"/>
    <cellStyle name="Style 497 3 4 5" xfId="43179"/>
    <cellStyle name="Style 497 3 5" xfId="14693"/>
    <cellStyle name="Style 497 3 5 2" xfId="30495"/>
    <cellStyle name="Style 497 3 5 3" xfId="32706"/>
    <cellStyle name="Style 497 3 5 4" xfId="43588"/>
    <cellStyle name="Style 497 3 6" xfId="30489"/>
    <cellStyle name="Style 497 3 7" xfId="21687"/>
    <cellStyle name="Style 497 3 8" xfId="40985"/>
    <cellStyle name="Style 497 4" xfId="7024"/>
    <cellStyle name="Style 497 4 2" xfId="9365"/>
    <cellStyle name="Style 497 4 2 2" xfId="13620"/>
    <cellStyle name="Style 497 4 2 2 2" xfId="26503"/>
    <cellStyle name="Style 497 4 2 2 3" xfId="30498"/>
    <cellStyle name="Style 497 4 2 2 4" xfId="36585"/>
    <cellStyle name="Style 497 4 2 2 5" xfId="42599"/>
    <cellStyle name="Style 497 4 2 3" xfId="16357"/>
    <cellStyle name="Style 497 4 2 3 2" xfId="30499"/>
    <cellStyle name="Style 497 4 2 3 3" xfId="22558"/>
    <cellStyle name="Style 497 4 2 3 4" xfId="39297"/>
    <cellStyle name="Style 497 4 2 4" xfId="30497"/>
    <cellStyle name="Style 497 4 2 5" xfId="35015"/>
    <cellStyle name="Style 497 4 2 6" xfId="48132"/>
    <cellStyle name="Style 497 4 3" xfId="10940"/>
    <cellStyle name="Style 497 4 3 2" xfId="26505"/>
    <cellStyle name="Style 497 4 3 3" xfId="30500"/>
    <cellStyle name="Style 497 4 3 4" xfId="37909"/>
    <cellStyle name="Style 497 4 3 5" xfId="41152"/>
    <cellStyle name="Style 497 4 4" xfId="12295"/>
    <cellStyle name="Style 497 4 4 2" xfId="26506"/>
    <cellStyle name="Style 497 4 4 3" xfId="30501"/>
    <cellStyle name="Style 497 4 4 4" xfId="37107"/>
    <cellStyle name="Style 497 4 4 5" xfId="46200"/>
    <cellStyle name="Style 497 4 5" xfId="15127"/>
    <cellStyle name="Style 497 4 5 2" xfId="30502"/>
    <cellStyle name="Style 497 4 5 3" xfId="38519"/>
    <cellStyle name="Style 497 4 5 4" xfId="43543"/>
    <cellStyle name="Style 497 4 6" xfId="30496"/>
    <cellStyle name="Style 497 4 7" xfId="21959"/>
    <cellStyle name="Style 497 4 8" xfId="40219"/>
    <cellStyle name="Style 497 5" xfId="6916"/>
    <cellStyle name="Style 497 5 2" xfId="9257"/>
    <cellStyle name="Style 497 5 2 2" xfId="13512"/>
    <cellStyle name="Style 497 5 2 2 2" xfId="26508"/>
    <cellStyle name="Style 497 5 2 2 3" xfId="30505"/>
    <cellStyle name="Style 497 5 2 2 4" xfId="38866"/>
    <cellStyle name="Style 497 5 2 2 5" xfId="44911"/>
    <cellStyle name="Style 497 5 2 3" xfId="16262"/>
    <cellStyle name="Style 497 5 2 3 2" xfId="30506"/>
    <cellStyle name="Style 497 5 2 3 3" xfId="23703"/>
    <cellStyle name="Style 497 5 2 3 4" xfId="42612"/>
    <cellStyle name="Style 497 5 2 4" xfId="30504"/>
    <cellStyle name="Style 497 5 2 5" xfId="32282"/>
    <cellStyle name="Style 497 5 2 6" xfId="39961"/>
    <cellStyle name="Style 497 5 3" xfId="10832"/>
    <cellStyle name="Style 497 5 3 2" xfId="26509"/>
    <cellStyle name="Style 497 5 3 3" xfId="30507"/>
    <cellStyle name="Style 497 5 3 4" xfId="36237"/>
    <cellStyle name="Style 497 5 3 5" xfId="46850"/>
    <cellStyle name="Style 497 5 4" xfId="12187"/>
    <cellStyle name="Style 497 5 4 2" xfId="26510"/>
    <cellStyle name="Style 497 5 4 3" xfId="30508"/>
    <cellStyle name="Style 497 5 4 4" xfId="37272"/>
    <cellStyle name="Style 497 5 4 5" xfId="47596"/>
    <cellStyle name="Style 497 5 5" xfId="15019"/>
    <cellStyle name="Style 497 5 5 2" xfId="30509"/>
    <cellStyle name="Style 497 5 5 3" xfId="38273"/>
    <cellStyle name="Style 497 5 5 4" xfId="44530"/>
    <cellStyle name="Style 497 5 6" xfId="30503"/>
    <cellStyle name="Style 497 5 7" xfId="22358"/>
    <cellStyle name="Style 497 5 8" xfId="40344"/>
    <cellStyle name="Style 497 6" xfId="7043"/>
    <cellStyle name="Style 497 6 2" xfId="9384"/>
    <cellStyle name="Style 497 6 2 2" xfId="13639"/>
    <cellStyle name="Style 497 6 2 2 2" xfId="26512"/>
    <cellStyle name="Style 497 6 2 2 3" xfId="30512"/>
    <cellStyle name="Style 497 6 2 2 4" xfId="34486"/>
    <cellStyle name="Style 497 6 2 2 5" xfId="46650"/>
    <cellStyle name="Style 497 6 2 3" xfId="16376"/>
    <cellStyle name="Style 497 6 2 3 2" xfId="30513"/>
    <cellStyle name="Style 497 6 2 3 3" xfId="32099"/>
    <cellStyle name="Style 497 6 2 3 4" xfId="39533"/>
    <cellStyle name="Style 497 6 2 4" xfId="30511"/>
    <cellStyle name="Style 497 6 2 5" xfId="27089"/>
    <cellStyle name="Style 497 6 2 6" xfId="43186"/>
    <cellStyle name="Style 497 6 3" xfId="10959"/>
    <cellStyle name="Style 497 6 3 2" xfId="26513"/>
    <cellStyle name="Style 497 6 3 3" xfId="30514"/>
    <cellStyle name="Style 497 6 3 4" xfId="33737"/>
    <cellStyle name="Style 497 6 3 5" xfId="46084"/>
    <cellStyle name="Style 497 6 4" xfId="12314"/>
    <cellStyle name="Style 497 6 4 2" xfId="26514"/>
    <cellStyle name="Style 497 6 4 3" xfId="30515"/>
    <cellStyle name="Style 497 6 4 4" xfId="32836"/>
    <cellStyle name="Style 497 6 4 5" xfId="40683"/>
    <cellStyle name="Style 497 6 5" xfId="15146"/>
    <cellStyle name="Style 497 6 5 2" xfId="30516"/>
    <cellStyle name="Style 497 6 5 3" xfId="34200"/>
    <cellStyle name="Style 497 6 5 4" xfId="46402"/>
    <cellStyle name="Style 497 6 6" xfId="30510"/>
    <cellStyle name="Style 497 6 7" xfId="22010"/>
    <cellStyle name="Style 497 6 8" xfId="39220"/>
    <cellStyle name="Style 497 7" xfId="7005"/>
    <cellStyle name="Style 497 7 2" xfId="9346"/>
    <cellStyle name="Style 497 7 2 2" xfId="13601"/>
    <cellStyle name="Style 497 7 2 2 2" xfId="26516"/>
    <cellStyle name="Style 497 7 2 2 3" xfId="30519"/>
    <cellStyle name="Style 497 7 2 2 4" xfId="33047"/>
    <cellStyle name="Style 497 7 2 2 5" xfId="47144"/>
    <cellStyle name="Style 497 7 2 3" xfId="16342"/>
    <cellStyle name="Style 497 7 2 3 2" xfId="30520"/>
    <cellStyle name="Style 497 7 2 3 3" xfId="25315"/>
    <cellStyle name="Style 497 7 2 3 4" xfId="40128"/>
    <cellStyle name="Style 497 7 2 4" xfId="30518"/>
    <cellStyle name="Style 497 7 2 5" xfId="33998"/>
    <cellStyle name="Style 497 7 2 6" xfId="46285"/>
    <cellStyle name="Style 497 7 3" xfId="10921"/>
    <cellStyle name="Style 497 7 3 2" xfId="26518"/>
    <cellStyle name="Style 497 7 3 3" xfId="30521"/>
    <cellStyle name="Style 497 7 3 4" xfId="38321"/>
    <cellStyle name="Style 497 7 3 5" xfId="45076"/>
    <cellStyle name="Style 497 7 4" xfId="12276"/>
    <cellStyle name="Style 497 7 4 2" xfId="26519"/>
    <cellStyle name="Style 497 7 4 3" xfId="30522"/>
    <cellStyle name="Style 497 7 4 4" xfId="33935"/>
    <cellStyle name="Style 497 7 4 5" xfId="42064"/>
    <cellStyle name="Style 497 7 5" xfId="15108"/>
    <cellStyle name="Style 497 7 5 2" xfId="30523"/>
    <cellStyle name="Style 497 7 5 3" xfId="33232"/>
    <cellStyle name="Style 497 7 5 4" xfId="48105"/>
    <cellStyle name="Style 497 7 6" xfId="30517"/>
    <cellStyle name="Style 497 7 7" xfId="26040"/>
    <cellStyle name="Style 497 7 8" xfId="45088"/>
    <cellStyle name="Style 497 8" xfId="7102"/>
    <cellStyle name="Style 497 8 2" xfId="9443"/>
    <cellStyle name="Style 497 8 2 2" xfId="13698"/>
    <cellStyle name="Style 497 8 2 2 2" xfId="26521"/>
    <cellStyle name="Style 497 8 2 2 3" xfId="30526"/>
    <cellStyle name="Style 497 8 2 2 4" xfId="36768"/>
    <cellStyle name="Style 497 8 2 2 5" xfId="43583"/>
    <cellStyle name="Style 497 8 2 3" xfId="16435"/>
    <cellStyle name="Style 497 8 2 3 2" xfId="30527"/>
    <cellStyle name="Style 497 8 2 3 3" xfId="24554"/>
    <cellStyle name="Style 497 8 2 3 4" xfId="39158"/>
    <cellStyle name="Style 497 8 2 4" xfId="30525"/>
    <cellStyle name="Style 497 8 2 5" xfId="27505"/>
    <cellStyle name="Style 497 8 2 6" xfId="46077"/>
    <cellStyle name="Style 497 8 3" xfId="11018"/>
    <cellStyle name="Style 497 8 3 2" xfId="26522"/>
    <cellStyle name="Style 497 8 3 3" xfId="30528"/>
    <cellStyle name="Style 497 8 3 4" xfId="33617"/>
    <cellStyle name="Style 497 8 3 5" xfId="42491"/>
    <cellStyle name="Style 497 8 4" xfId="12373"/>
    <cellStyle name="Style 497 8 4 2" xfId="26523"/>
    <cellStyle name="Style 497 8 4 3" xfId="30529"/>
    <cellStyle name="Style 497 8 4 4" xfId="38144"/>
    <cellStyle name="Style 497 8 4 5" xfId="44011"/>
    <cellStyle name="Style 497 8 5" xfId="15205"/>
    <cellStyle name="Style 497 8 5 2" xfId="30530"/>
    <cellStyle name="Style 497 8 5 3" xfId="34119"/>
    <cellStyle name="Style 497 8 5 4" xfId="45697"/>
    <cellStyle name="Style 497 8 6" xfId="30524"/>
    <cellStyle name="Style 497 8 7" xfId="31860"/>
    <cellStyle name="Style 497 8 8" xfId="47873"/>
    <cellStyle name="Style 497 9" xfId="8328"/>
    <cellStyle name="Style 497 9 2" xfId="9766"/>
    <cellStyle name="Style 497 9 2 2" xfId="14003"/>
    <cellStyle name="Style 497 9 2 2 2" xfId="26524"/>
    <cellStyle name="Style 497 9 2 2 3" xfId="30533"/>
    <cellStyle name="Style 497 9 2 2 4" xfId="37930"/>
    <cellStyle name="Style 497 9 2 2 5" xfId="38955"/>
    <cellStyle name="Style 497 9 2 3" xfId="16740"/>
    <cellStyle name="Style 497 9 2 3 2" xfId="30534"/>
    <cellStyle name="Style 497 9 2 3 3" xfId="24830"/>
    <cellStyle name="Style 497 9 2 3 4" xfId="39710"/>
    <cellStyle name="Style 497 9 2 4" xfId="30532"/>
    <cellStyle name="Style 497 9 2 5" xfId="37307"/>
    <cellStyle name="Style 497 9 2 6" xfId="42208"/>
    <cellStyle name="Style 497 9 3" xfId="11323"/>
    <cellStyle name="Style 497 9 3 2" xfId="26525"/>
    <cellStyle name="Style 497 9 3 3" xfId="30535"/>
    <cellStyle name="Style 497 9 3 4" xfId="36137"/>
    <cellStyle name="Style 497 9 3 5" xfId="48043"/>
    <cellStyle name="Style 497 9 4" xfId="12678"/>
    <cellStyle name="Style 497 9 4 2" xfId="26526"/>
    <cellStyle name="Style 497 9 4 3" xfId="30536"/>
    <cellStyle name="Style 497 9 4 4" xfId="36922"/>
    <cellStyle name="Style 497 9 4 5" xfId="43222"/>
    <cellStyle name="Style 497 9 5" xfId="15510"/>
    <cellStyle name="Style 497 9 5 2" xfId="30537"/>
    <cellStyle name="Style 497 9 5 3" xfId="38305"/>
    <cellStyle name="Style 497 9 5 4" xfId="41235"/>
    <cellStyle name="Style 497 9 6" xfId="30531"/>
    <cellStyle name="Style 497 9 7" xfId="22909"/>
    <cellStyle name="Style 497 9 8" xfId="39424"/>
    <cellStyle name="Style 498" xfId="103"/>
    <cellStyle name="Style 498 10" xfId="8401"/>
    <cellStyle name="Style 498 10 2" xfId="9839"/>
    <cellStyle name="Style 498 10 2 2" xfId="14076"/>
    <cellStyle name="Style 498 10 2 2 2" xfId="26528"/>
    <cellStyle name="Style 498 10 2 2 3" xfId="30540"/>
    <cellStyle name="Style 498 10 2 2 4" xfId="32829"/>
    <cellStyle name="Style 498 10 2 2 5" xfId="43565"/>
    <cellStyle name="Style 498 10 2 3" xfId="16813"/>
    <cellStyle name="Style 498 10 2 3 2" xfId="30541"/>
    <cellStyle name="Style 498 10 2 3 3" xfId="25512"/>
    <cellStyle name="Style 498 10 2 3 4" xfId="39862"/>
    <cellStyle name="Style 498 10 2 4" xfId="30539"/>
    <cellStyle name="Style 498 10 2 5" xfId="38506"/>
    <cellStyle name="Style 498 10 2 6" xfId="43136"/>
    <cellStyle name="Style 498 10 3" xfId="11396"/>
    <cellStyle name="Style 498 10 3 2" xfId="26529"/>
    <cellStyle name="Style 498 10 3 3" xfId="30542"/>
    <cellStyle name="Style 498 10 3 4" xfId="36366"/>
    <cellStyle name="Style 498 10 3 5" xfId="42554"/>
    <cellStyle name="Style 498 10 4" xfId="12751"/>
    <cellStyle name="Style 498 10 4 2" xfId="26530"/>
    <cellStyle name="Style 498 10 4 3" xfId="30543"/>
    <cellStyle name="Style 498 10 4 4" xfId="36172"/>
    <cellStyle name="Style 498 10 4 5" xfId="48179"/>
    <cellStyle name="Style 498 10 5" xfId="15583"/>
    <cellStyle name="Style 498 10 5 2" xfId="30544"/>
    <cellStyle name="Style 498 10 5 3" xfId="33498"/>
    <cellStyle name="Style 498 10 5 4" xfId="41280"/>
    <cellStyle name="Style 498 10 6" xfId="30538"/>
    <cellStyle name="Style 498 10 7" xfId="27171"/>
    <cellStyle name="Style 498 10 8" xfId="45379"/>
    <cellStyle name="Style 498 11" xfId="8245"/>
    <cellStyle name="Style 498 11 2" xfId="9683"/>
    <cellStyle name="Style 498 11 2 2" xfId="13920"/>
    <cellStyle name="Style 498 11 2 2 2" xfId="26532"/>
    <cellStyle name="Style 498 11 2 2 3" xfId="30547"/>
    <cellStyle name="Style 498 11 2 2 4" xfId="37956"/>
    <cellStyle name="Style 498 11 2 2 5" xfId="43928"/>
    <cellStyle name="Style 498 11 2 3" xfId="16657"/>
    <cellStyle name="Style 498 11 2 3 2" xfId="30548"/>
    <cellStyle name="Style 498 11 2 3 3" xfId="22049"/>
    <cellStyle name="Style 498 11 2 3 4" xfId="45684"/>
    <cellStyle name="Style 498 11 2 4" xfId="30546"/>
    <cellStyle name="Style 498 11 2 5" xfId="32618"/>
    <cellStyle name="Style 498 11 2 6" xfId="40880"/>
    <cellStyle name="Style 498 11 3" xfId="11240"/>
    <cellStyle name="Style 498 11 3 2" xfId="26533"/>
    <cellStyle name="Style 498 11 3 3" xfId="30549"/>
    <cellStyle name="Style 498 11 3 4" xfId="36173"/>
    <cellStyle name="Style 498 11 3 5" xfId="43797"/>
    <cellStyle name="Style 498 11 4" xfId="12595"/>
    <cellStyle name="Style 498 11 4 2" xfId="26534"/>
    <cellStyle name="Style 498 11 4 3" xfId="30550"/>
    <cellStyle name="Style 498 11 4 4" xfId="36961"/>
    <cellStyle name="Style 498 11 4 5" xfId="42335"/>
    <cellStyle name="Style 498 11 5" xfId="15427"/>
    <cellStyle name="Style 498 11 5 2" xfId="30551"/>
    <cellStyle name="Style 498 11 5 3" xfId="37041"/>
    <cellStyle name="Style 498 11 5 4" xfId="40413"/>
    <cellStyle name="Style 498 11 6" xfId="30545"/>
    <cellStyle name="Style 498 11 7" xfId="18950"/>
    <cellStyle name="Style 498 11 8" xfId="44604"/>
    <cellStyle name="Style 498 12" xfId="8581"/>
    <cellStyle name="Style 498 12 2" xfId="10017"/>
    <cellStyle name="Style 498 12 2 2" xfId="14254"/>
    <cellStyle name="Style 498 12 2 2 2" xfId="26535"/>
    <cellStyle name="Style 498 12 2 2 3" xfId="30554"/>
    <cellStyle name="Style 498 12 2 2 4" xfId="34249"/>
    <cellStyle name="Style 498 12 2 2 5" xfId="44520"/>
    <cellStyle name="Style 498 12 2 3" xfId="16991"/>
    <cellStyle name="Style 498 12 2 3 2" xfId="30555"/>
    <cellStyle name="Style 498 12 2 3 3" xfId="38225"/>
    <cellStyle name="Style 498 12 2 3 4" xfId="43084"/>
    <cellStyle name="Style 498 12 2 4" xfId="30553"/>
    <cellStyle name="Style 498 12 2 5" xfId="34320"/>
    <cellStyle name="Style 498 12 2 6" xfId="41909"/>
    <cellStyle name="Style 498 12 3" xfId="11574"/>
    <cellStyle name="Style 498 12 3 2" xfId="26536"/>
    <cellStyle name="Style 498 12 3 3" xfId="30556"/>
    <cellStyle name="Style 498 12 3 4" xfId="37720"/>
    <cellStyle name="Style 498 12 3 5" xfId="47828"/>
    <cellStyle name="Style 498 12 4" xfId="12929"/>
    <cellStyle name="Style 498 12 4 2" xfId="26537"/>
    <cellStyle name="Style 498 12 4 3" xfId="30557"/>
    <cellStyle name="Style 498 12 4 4" xfId="34836"/>
    <cellStyle name="Style 498 12 4 5" xfId="43984"/>
    <cellStyle name="Style 498 12 5" xfId="15761"/>
    <cellStyle name="Style 498 12 5 2" xfId="30558"/>
    <cellStyle name="Style 498 12 5 3" xfId="37178"/>
    <cellStyle name="Style 498 12 5 4" xfId="40589"/>
    <cellStyle name="Style 498 12 6" xfId="30552"/>
    <cellStyle name="Style 498 12 7" xfId="27343"/>
    <cellStyle name="Style 498 12 8" xfId="47672"/>
    <cellStyle name="Style 498 13" xfId="8630"/>
    <cellStyle name="Style 498 13 2" xfId="10066"/>
    <cellStyle name="Style 498 13 2 2" xfId="14303"/>
    <cellStyle name="Style 498 13 2 2 2" xfId="26539"/>
    <cellStyle name="Style 498 13 2 2 3" xfId="30561"/>
    <cellStyle name="Style 498 13 2 2 4" xfId="37655"/>
    <cellStyle name="Style 498 13 2 2 5" xfId="44032"/>
    <cellStyle name="Style 498 13 2 3" xfId="17040"/>
    <cellStyle name="Style 498 13 2 3 2" xfId="30562"/>
    <cellStyle name="Style 498 13 2 3 3" xfId="32236"/>
    <cellStyle name="Style 498 13 2 3 4" xfId="41613"/>
    <cellStyle name="Style 498 13 2 4" xfId="30560"/>
    <cellStyle name="Style 498 13 2 5" xfId="35971"/>
    <cellStyle name="Style 498 13 2 6" xfId="46826"/>
    <cellStyle name="Style 498 13 3" xfId="11623"/>
    <cellStyle name="Style 498 13 3 2" xfId="26540"/>
    <cellStyle name="Style 498 13 3 3" xfId="30563"/>
    <cellStyle name="Style 498 13 3 4" xfId="33151"/>
    <cellStyle name="Style 498 13 3 5" xfId="42489"/>
    <cellStyle name="Style 498 13 4" xfId="12978"/>
    <cellStyle name="Style 498 13 4 2" xfId="26541"/>
    <cellStyle name="Style 498 13 4 3" xfId="30564"/>
    <cellStyle name="Style 498 13 4 4" xfId="38640"/>
    <cellStyle name="Style 498 13 4 5" xfId="44788"/>
    <cellStyle name="Style 498 13 5" xfId="15810"/>
    <cellStyle name="Style 498 13 5 2" xfId="30565"/>
    <cellStyle name="Style 498 13 5 3" xfId="38717"/>
    <cellStyle name="Style 498 13 5 4" xfId="40554"/>
    <cellStyle name="Style 498 13 6" xfId="30559"/>
    <cellStyle name="Style 498 13 7" xfId="27396"/>
    <cellStyle name="Style 498 13 8" xfId="43092"/>
    <cellStyle name="Style 498 14" xfId="8628"/>
    <cellStyle name="Style 498 14 2" xfId="10064"/>
    <cellStyle name="Style 498 14 2 2" xfId="14301"/>
    <cellStyle name="Style 498 14 2 2 2" xfId="26543"/>
    <cellStyle name="Style 498 14 2 2 3" xfId="30568"/>
    <cellStyle name="Style 498 14 2 2 4" xfId="32894"/>
    <cellStyle name="Style 498 14 2 2 5" xfId="43703"/>
    <cellStyle name="Style 498 14 2 3" xfId="17038"/>
    <cellStyle name="Style 498 14 2 3 2" xfId="30569"/>
    <cellStyle name="Style 498 14 2 3 3" xfId="38735"/>
    <cellStyle name="Style 498 14 2 3 4" xfId="47260"/>
    <cellStyle name="Style 498 14 2 4" xfId="30567"/>
    <cellStyle name="Style 498 14 2 5" xfId="34390"/>
    <cellStyle name="Style 498 14 2 6" xfId="43461"/>
    <cellStyle name="Style 498 14 3" xfId="11621"/>
    <cellStyle name="Style 498 14 3 2" xfId="26545"/>
    <cellStyle name="Style 498 14 3 3" xfId="30570"/>
    <cellStyle name="Style 498 14 3 4" xfId="36835"/>
    <cellStyle name="Style 498 14 3 5" xfId="44372"/>
    <cellStyle name="Style 498 14 4" xfId="12976"/>
    <cellStyle name="Style 498 14 4 2" xfId="26546"/>
    <cellStyle name="Style 498 14 4 3" xfId="30571"/>
    <cellStyle name="Style 498 14 4 4" xfId="35995"/>
    <cellStyle name="Style 498 14 4 5" xfId="44136"/>
    <cellStyle name="Style 498 14 5" xfId="15808"/>
    <cellStyle name="Style 498 14 5 2" xfId="30572"/>
    <cellStyle name="Style 498 14 5 3" xfId="38856"/>
    <cellStyle name="Style 498 14 5 4" xfId="46003"/>
    <cellStyle name="Style 498 14 6" xfId="30566"/>
    <cellStyle name="Style 498 14 7" xfId="38695"/>
    <cellStyle name="Style 498 14 8" xfId="40456"/>
    <cellStyle name="Style 498 15" xfId="8884"/>
    <cellStyle name="Style 498 15 2" xfId="13163"/>
    <cellStyle name="Style 498 15 2 2" xfId="26548"/>
    <cellStyle name="Style 498 15 2 3" xfId="30573"/>
    <cellStyle name="Style 498 15 2 4" xfId="37756"/>
    <cellStyle name="Style 498 15 2 5" xfId="43949"/>
    <cellStyle name="Style 498 15 3" xfId="14596"/>
    <cellStyle name="Style 498 15 3 2" xfId="26549"/>
    <cellStyle name="Style 498 15 3 3" xfId="30574"/>
    <cellStyle name="Style 498 15 3 4" xfId="34042"/>
    <cellStyle name="Style 498 15 3 5" xfId="44634"/>
    <cellStyle name="Style 498 15 4" xfId="26547"/>
    <cellStyle name="Style 498 16" xfId="10256"/>
    <cellStyle name="Style 498 16 2" xfId="14493"/>
    <cellStyle name="Style 498 16 2 2" xfId="26550"/>
    <cellStyle name="Style 498 16 2 3" xfId="30576"/>
    <cellStyle name="Style 498 16 2 4" xfId="37577"/>
    <cellStyle name="Style 498 16 2 5" xfId="43954"/>
    <cellStyle name="Style 498 16 3" xfId="17230"/>
    <cellStyle name="Style 498 16 3 2" xfId="30577"/>
    <cellStyle name="Style 498 16 3 3" xfId="36634"/>
    <cellStyle name="Style 498 16 3 4" xfId="43015"/>
    <cellStyle name="Style 498 16 4" xfId="30575"/>
    <cellStyle name="Style 498 16 5" xfId="33528"/>
    <cellStyle name="Style 498 16 6" xfId="48211"/>
    <cellStyle name="Style 498 17" xfId="10377"/>
    <cellStyle name="Style 498 17 2" xfId="26552"/>
    <cellStyle name="Style 498 17 3" xfId="30578"/>
    <cellStyle name="Style 498 17 4" xfId="33910"/>
    <cellStyle name="Style 498 17 5" xfId="43669"/>
    <cellStyle name="Style 498 18" xfId="10406"/>
    <cellStyle name="Style 498 18 2" xfId="26553"/>
    <cellStyle name="Style 498 18 3" xfId="30579"/>
    <cellStyle name="Style 498 18 4" xfId="34381"/>
    <cellStyle name="Style 498 18 5" xfId="42582"/>
    <cellStyle name="Style 498 19" xfId="11818"/>
    <cellStyle name="Style 498 19 2" xfId="26554"/>
    <cellStyle name="Style 498 19 3" xfId="30580"/>
    <cellStyle name="Style 498 19 4" xfId="32678"/>
    <cellStyle name="Style 498 19 5" xfId="43384"/>
    <cellStyle name="Style 498 2" xfId="6939"/>
    <cellStyle name="Style 498 2 2" xfId="10212"/>
    <cellStyle name="Style 498 2 2 2" xfId="11769"/>
    <cellStyle name="Style 498 2 2 2 2" xfId="26555"/>
    <cellStyle name="Style 498 2 2 2 3" xfId="30582"/>
    <cellStyle name="Style 498 2 2 2 4" xfId="32517"/>
    <cellStyle name="Style 498 2 2 2 5" xfId="41158"/>
    <cellStyle name="Style 498 2 2 3" xfId="14449"/>
    <cellStyle name="Style 498 2 2 3 2" xfId="26556"/>
    <cellStyle name="Style 498 2 2 3 3" xfId="30583"/>
    <cellStyle name="Style 498 2 2 3 4" xfId="34622"/>
    <cellStyle name="Style 498 2 2 3 5" xfId="45075"/>
    <cellStyle name="Style 498 2 2 4" xfId="17186"/>
    <cellStyle name="Style 498 2 2 4 2" xfId="30584"/>
    <cellStyle name="Style 498 2 2 4 3" xfId="32926"/>
    <cellStyle name="Style 498 2 2 4 4" xfId="45801"/>
    <cellStyle name="Style 498 2 2 5" xfId="30581"/>
    <cellStyle name="Style 498 2 2 6" xfId="33414"/>
    <cellStyle name="Style 498 2 2 7" xfId="47717"/>
    <cellStyle name="Style 498 2 3" xfId="9280"/>
    <cellStyle name="Style 498 2 3 2" xfId="13535"/>
    <cellStyle name="Style 498 2 3 2 2" xfId="26558"/>
    <cellStyle name="Style 498 2 3 2 3" xfId="30585"/>
    <cellStyle name="Style 498 2 3 2 4" xfId="32865"/>
    <cellStyle name="Style 498 2 3 2 5" xfId="43251"/>
    <cellStyle name="Style 498 2 3 3" xfId="14659"/>
    <cellStyle name="Style 498 2 3 3 2" xfId="26559"/>
    <cellStyle name="Style 498 2 3 3 3" xfId="30586"/>
    <cellStyle name="Style 498 2 3 3 4" xfId="37535"/>
    <cellStyle name="Style 498 2 3 3 5" xfId="44388"/>
    <cellStyle name="Style 498 2 3 4" xfId="26557"/>
    <cellStyle name="Style 498 2 4" xfId="10855"/>
    <cellStyle name="Style 498 2 4 2" xfId="26560"/>
    <cellStyle name="Style 498 2 4 3" xfId="30587"/>
    <cellStyle name="Style 498 2 4 4" xfId="33103"/>
    <cellStyle name="Style 498 2 4 5" xfId="47744"/>
    <cellStyle name="Style 498 2 5" xfId="12210"/>
    <cellStyle name="Style 498 2 5 2" xfId="26561"/>
    <cellStyle name="Style 498 2 5 3" xfId="30588"/>
    <cellStyle name="Style 498 2 5 4" xfId="32595"/>
    <cellStyle name="Style 498 2 5 5" xfId="43716"/>
    <cellStyle name="Style 498 2 6" xfId="15042"/>
    <cellStyle name="Style 498 2 6 2" xfId="30589"/>
    <cellStyle name="Style 498 2 6 3" xfId="37318"/>
    <cellStyle name="Style 498 2 6 4" xfId="48275"/>
    <cellStyle name="Style 498 2 7" xfId="17407"/>
    <cellStyle name="Style 498 2 8" xfId="44232"/>
    <cellStyle name="Style 498 3" xfId="7010"/>
    <cellStyle name="Style 498 3 2" xfId="9351"/>
    <cellStyle name="Style 498 3 2 2" xfId="13606"/>
    <cellStyle name="Style 498 3 2 2 2" xfId="26562"/>
    <cellStyle name="Style 498 3 2 2 3" xfId="30592"/>
    <cellStyle name="Style 498 3 2 2 4" xfId="35689"/>
    <cellStyle name="Style 498 3 2 2 5" xfId="42964"/>
    <cellStyle name="Style 498 3 2 3" xfId="16344"/>
    <cellStyle name="Style 498 3 2 3 2" xfId="30593"/>
    <cellStyle name="Style 498 3 2 3 3" xfId="22279"/>
    <cellStyle name="Style 498 3 2 3 4" xfId="41835"/>
    <cellStyle name="Style 498 3 2 4" xfId="30591"/>
    <cellStyle name="Style 498 3 2 5" xfId="32426"/>
    <cellStyle name="Style 498 3 2 6" xfId="45780"/>
    <cellStyle name="Style 498 3 3" xfId="10926"/>
    <cellStyle name="Style 498 3 3 2" xfId="26563"/>
    <cellStyle name="Style 498 3 3 3" xfId="30594"/>
    <cellStyle name="Style 498 3 3 4" xfId="35002"/>
    <cellStyle name="Style 498 3 3 5" xfId="43666"/>
    <cellStyle name="Style 498 3 4" xfId="12281"/>
    <cellStyle name="Style 498 3 4 2" xfId="26564"/>
    <cellStyle name="Style 498 3 4 3" xfId="30595"/>
    <cellStyle name="Style 498 3 4 4" xfId="27938"/>
    <cellStyle name="Style 498 3 4 5" xfId="48137"/>
    <cellStyle name="Style 498 3 5" xfId="15113"/>
    <cellStyle name="Style 498 3 5 2" xfId="30596"/>
    <cellStyle name="Style 498 3 5 3" xfId="35874"/>
    <cellStyle name="Style 498 3 5 4" xfId="42060"/>
    <cellStyle name="Style 498 3 6" xfId="30590"/>
    <cellStyle name="Style 498 3 7" xfId="21610"/>
    <cellStyle name="Style 498 3 8" xfId="45081"/>
    <cellStyle name="Style 498 4" xfId="6758"/>
    <cellStyle name="Style 498 4 2" xfId="9099"/>
    <cellStyle name="Style 498 4 2 2" xfId="13354"/>
    <cellStyle name="Style 498 4 2 2 2" xfId="26565"/>
    <cellStyle name="Style 498 4 2 2 3" xfId="30599"/>
    <cellStyle name="Style 498 4 2 2 4" xfId="34090"/>
    <cellStyle name="Style 498 4 2 2 5" xfId="43506"/>
    <cellStyle name="Style 498 4 2 3" xfId="16126"/>
    <cellStyle name="Style 498 4 2 3 2" xfId="30600"/>
    <cellStyle name="Style 498 4 2 3 3" xfId="21628"/>
    <cellStyle name="Style 498 4 2 3 4" xfId="39555"/>
    <cellStyle name="Style 498 4 2 4" xfId="30598"/>
    <cellStyle name="Style 498 4 2 5" xfId="25286"/>
    <cellStyle name="Style 498 4 2 6" xfId="47021"/>
    <cellStyle name="Style 498 4 3" xfId="10674"/>
    <cellStyle name="Style 498 4 3 2" xfId="26566"/>
    <cellStyle name="Style 498 4 3 3" xfId="30601"/>
    <cellStyle name="Style 498 4 3 4" xfId="35513"/>
    <cellStyle name="Style 498 4 3 5" xfId="40662"/>
    <cellStyle name="Style 498 4 4" xfId="12029"/>
    <cellStyle name="Style 498 4 4 2" xfId="26567"/>
    <cellStyle name="Style 498 4 4 3" xfId="30602"/>
    <cellStyle name="Style 498 4 4 4" xfId="36577"/>
    <cellStyle name="Style 498 4 4 5" xfId="41395"/>
    <cellStyle name="Style 498 4 5" xfId="14861"/>
    <cellStyle name="Style 498 4 5 2" xfId="30603"/>
    <cellStyle name="Style 498 4 5 3" xfId="34300"/>
    <cellStyle name="Style 498 4 5 4" xfId="44035"/>
    <cellStyle name="Style 498 4 6" xfId="30597"/>
    <cellStyle name="Style 498 4 7" xfId="21564"/>
    <cellStyle name="Style 498 4 8" xfId="41712"/>
    <cellStyle name="Style 498 5" xfId="7030"/>
    <cellStyle name="Style 498 5 2" xfId="9371"/>
    <cellStyle name="Style 498 5 2 2" xfId="13626"/>
    <cellStyle name="Style 498 5 2 2 2" xfId="26568"/>
    <cellStyle name="Style 498 5 2 2 3" xfId="30606"/>
    <cellStyle name="Style 498 5 2 2 4" xfId="38755"/>
    <cellStyle name="Style 498 5 2 2 5" xfId="47166"/>
    <cellStyle name="Style 498 5 2 3" xfId="16363"/>
    <cellStyle name="Style 498 5 2 3 2" xfId="30607"/>
    <cellStyle name="Style 498 5 2 3 3" xfId="22278"/>
    <cellStyle name="Style 498 5 2 3 4" xfId="47870"/>
    <cellStyle name="Style 498 5 2 4" xfId="30605"/>
    <cellStyle name="Style 498 5 2 5" xfId="36074"/>
    <cellStyle name="Style 498 5 2 6" xfId="47290"/>
    <cellStyle name="Style 498 5 3" xfId="10946"/>
    <cellStyle name="Style 498 5 3 2" xfId="26569"/>
    <cellStyle name="Style 498 5 3 3" xfId="30608"/>
    <cellStyle name="Style 498 5 3 4" xfId="35455"/>
    <cellStyle name="Style 498 5 3 5" xfId="43624"/>
    <cellStyle name="Style 498 5 4" xfId="12301"/>
    <cellStyle name="Style 498 5 4 2" xfId="26570"/>
    <cellStyle name="Style 498 5 4 3" xfId="30609"/>
    <cellStyle name="Style 498 5 4 4" xfId="32901"/>
    <cellStyle name="Style 498 5 4 5" xfId="46803"/>
    <cellStyle name="Style 498 5 5" xfId="15133"/>
    <cellStyle name="Style 498 5 5 2" xfId="30610"/>
    <cellStyle name="Style 498 5 5 3" xfId="36575"/>
    <cellStyle name="Style 498 5 5 4" xfId="45055"/>
    <cellStyle name="Style 498 5 6" xfId="30604"/>
    <cellStyle name="Style 498 5 7" xfId="21965"/>
    <cellStyle name="Style 498 5 8" xfId="39374"/>
    <cellStyle name="Style 498 6" xfId="6716"/>
    <cellStyle name="Style 498 6 2" xfId="9057"/>
    <cellStyle name="Style 498 6 2 2" xfId="13312"/>
    <cellStyle name="Style 498 6 2 2 2" xfId="26573"/>
    <cellStyle name="Style 498 6 2 2 3" xfId="30613"/>
    <cellStyle name="Style 498 6 2 2 4" xfId="35270"/>
    <cellStyle name="Style 498 6 2 2 5" xfId="44985"/>
    <cellStyle name="Style 498 6 2 3" xfId="16087"/>
    <cellStyle name="Style 498 6 2 3 2" xfId="30614"/>
    <cellStyle name="Style 498 6 2 3 3" xfId="21827"/>
    <cellStyle name="Style 498 6 2 3 4" xfId="41061"/>
    <cellStyle name="Style 498 6 2 4" xfId="30612"/>
    <cellStyle name="Style 498 6 2 5" xfId="27473"/>
    <cellStyle name="Style 498 6 2 6" xfId="39111"/>
    <cellStyle name="Style 498 6 3" xfId="10632"/>
    <cellStyle name="Style 498 6 3 2" xfId="26574"/>
    <cellStyle name="Style 498 6 3 3" xfId="30615"/>
    <cellStyle name="Style 498 6 3 4" xfId="27857"/>
    <cellStyle name="Style 498 6 3 5" xfId="41919"/>
    <cellStyle name="Style 498 6 4" xfId="11987"/>
    <cellStyle name="Style 498 6 4 2" xfId="26575"/>
    <cellStyle name="Style 498 6 4 3" xfId="30616"/>
    <cellStyle name="Style 498 6 4 4" xfId="35068"/>
    <cellStyle name="Style 498 6 4 5" xfId="42811"/>
    <cellStyle name="Style 498 6 5" xfId="14819"/>
    <cellStyle name="Style 498 6 5 2" xfId="30617"/>
    <cellStyle name="Style 498 6 5 3" xfId="33829"/>
    <cellStyle name="Style 498 6 5 4" xfId="48271"/>
    <cellStyle name="Style 498 6 6" xfId="30611"/>
    <cellStyle name="Style 498 6 7" xfId="30639"/>
    <cellStyle name="Style 498 6 8" xfId="47147"/>
    <cellStyle name="Style 498 7" xfId="6633"/>
    <cellStyle name="Style 498 7 2" xfId="8974"/>
    <cellStyle name="Style 498 7 2 2" xfId="13229"/>
    <cellStyle name="Style 498 7 2 2 2" xfId="26577"/>
    <cellStyle name="Style 498 7 2 2 3" xfId="30620"/>
    <cellStyle name="Style 498 7 2 2 4" xfId="35296"/>
    <cellStyle name="Style 498 7 2 2 5" xfId="40711"/>
    <cellStyle name="Style 498 7 2 3" xfId="16014"/>
    <cellStyle name="Style 498 7 2 3 2" xfId="30621"/>
    <cellStyle name="Style 498 7 2 3 3" xfId="24588"/>
    <cellStyle name="Style 498 7 2 3 4" xfId="41589"/>
    <cellStyle name="Style 498 7 2 4" xfId="30619"/>
    <cellStyle name="Style 498 7 2 5" xfId="21765"/>
    <cellStyle name="Style 498 7 2 6" xfId="41040"/>
    <cellStyle name="Style 498 7 3" xfId="10549"/>
    <cellStyle name="Style 498 7 3 2" xfId="26578"/>
    <cellStyle name="Style 498 7 3 3" xfId="30622"/>
    <cellStyle name="Style 498 7 3 4" xfId="35594"/>
    <cellStyle name="Style 498 7 3 5" xfId="44000"/>
    <cellStyle name="Style 498 7 4" xfId="11904"/>
    <cellStyle name="Style 498 7 4 2" xfId="26579"/>
    <cellStyle name="Style 498 7 4 3" xfId="30623"/>
    <cellStyle name="Style 498 7 4 4" xfId="35093"/>
    <cellStyle name="Style 498 7 4 5" xfId="45280"/>
    <cellStyle name="Style 498 7 5" xfId="14736"/>
    <cellStyle name="Style 498 7 5 2" xfId="30624"/>
    <cellStyle name="Style 498 7 5 3" xfId="33352"/>
    <cellStyle name="Style 498 7 5 4" xfId="48035"/>
    <cellStyle name="Style 498 7 6" xfId="30618"/>
    <cellStyle name="Style 498 7 7" xfId="22742"/>
    <cellStyle name="Style 498 7 8" xfId="40277"/>
    <cellStyle name="Style 498 8" xfId="7103"/>
    <cellStyle name="Style 498 8 2" xfId="9444"/>
    <cellStyle name="Style 498 8 2 2" xfId="13699"/>
    <cellStyle name="Style 498 8 2 2 2" xfId="26580"/>
    <cellStyle name="Style 498 8 2 2 3" xfId="30627"/>
    <cellStyle name="Style 498 8 2 2 4" xfId="34666"/>
    <cellStyle name="Style 498 8 2 2 5" xfId="43021"/>
    <cellStyle name="Style 498 8 2 3" xfId="16436"/>
    <cellStyle name="Style 498 8 2 3 2" xfId="30628"/>
    <cellStyle name="Style 498 8 2 3 3" xfId="38881"/>
    <cellStyle name="Style 498 8 2 3 4" xfId="39653"/>
    <cellStyle name="Style 498 8 2 4" xfId="30626"/>
    <cellStyle name="Style 498 8 2 5" xfId="27506"/>
    <cellStyle name="Style 498 8 2 6" xfId="48291"/>
    <cellStyle name="Style 498 8 3" xfId="11019"/>
    <cellStyle name="Style 498 8 3 2" xfId="26581"/>
    <cellStyle name="Style 498 8 3 3" xfId="30629"/>
    <cellStyle name="Style 498 8 3 4" xfId="36780"/>
    <cellStyle name="Style 498 8 3 5" xfId="45945"/>
    <cellStyle name="Style 498 8 4" xfId="12374"/>
    <cellStyle name="Style 498 8 4 2" xfId="26582"/>
    <cellStyle name="Style 498 8 4 3" xfId="30630"/>
    <cellStyle name="Style 498 8 4 4" xfId="34443"/>
    <cellStyle name="Style 498 8 4 5" xfId="47096"/>
    <cellStyle name="Style 498 8 5" xfId="15206"/>
    <cellStyle name="Style 498 8 5 2" xfId="30631"/>
    <cellStyle name="Style 498 8 5 3" xfId="32538"/>
    <cellStyle name="Style 498 8 5 4" xfId="42164"/>
    <cellStyle name="Style 498 8 6" xfId="30625"/>
    <cellStyle name="Style 498 8 7" xfId="22059"/>
    <cellStyle name="Style 498 8 8" xfId="39502"/>
    <cellStyle name="Style 498 9" xfId="8374"/>
    <cellStyle name="Style 498 9 2" xfId="9812"/>
    <cellStyle name="Style 498 9 2 2" xfId="14049"/>
    <cellStyle name="Style 498 9 2 2 2" xfId="26583"/>
    <cellStyle name="Style 498 9 2 2 3" xfId="30634"/>
    <cellStyle name="Style 498 9 2 2 4" xfId="33418"/>
    <cellStyle name="Style 498 9 2 2 5" xfId="40429"/>
    <cellStyle name="Style 498 9 2 3" xfId="16786"/>
    <cellStyle name="Style 498 9 2 3 2" xfId="30635"/>
    <cellStyle name="Style 498 9 2 3 3" xfId="21758"/>
    <cellStyle name="Style 498 9 2 3 4" xfId="45393"/>
    <cellStyle name="Style 498 9 2 4" xfId="30633"/>
    <cellStyle name="Style 498 9 2 5" xfId="32834"/>
    <cellStyle name="Style 498 9 2 6" xfId="45906"/>
    <cellStyle name="Style 498 9 3" xfId="11369"/>
    <cellStyle name="Style 498 9 3 2" xfId="26584"/>
    <cellStyle name="Style 498 9 3 3" xfId="30636"/>
    <cellStyle name="Style 498 9 3 4" xfId="36819"/>
    <cellStyle name="Style 498 9 3 5" xfId="47607"/>
    <cellStyle name="Style 498 9 4" xfId="12724"/>
    <cellStyle name="Style 498 9 4 2" xfId="26585"/>
    <cellStyle name="Style 498 9 4 3" xfId="30637"/>
    <cellStyle name="Style 498 9 4 4" xfId="33870"/>
    <cellStyle name="Style 498 9 4 5" xfId="46416"/>
    <cellStyle name="Style 498 9 5" xfId="15556"/>
    <cellStyle name="Style 498 9 5 2" xfId="30638"/>
    <cellStyle name="Style 498 9 5 3" xfId="35754"/>
    <cellStyle name="Style 498 9 5 4" xfId="40752"/>
    <cellStyle name="Style 498 9 6" xfId="30632"/>
    <cellStyle name="Style 498 9 7" xfId="27116"/>
    <cellStyle name="Style 498 9 8" xfId="45219"/>
    <cellStyle name="Style 499" xfId="104"/>
    <cellStyle name="Style 501" xfId="105"/>
    <cellStyle name="Style 501 10" xfId="8290"/>
    <cellStyle name="Style 501 10 2" xfId="9728"/>
    <cellStyle name="Style 501 10 2 2" xfId="13965"/>
    <cellStyle name="Style 501 10 2 2 2" xfId="26587"/>
    <cellStyle name="Style 501 10 2 2 3" xfId="30642"/>
    <cellStyle name="Style 501 10 2 2 4" xfId="34955"/>
    <cellStyle name="Style 501 10 2 2 5" xfId="42070"/>
    <cellStyle name="Style 501 10 2 3" xfId="16702"/>
    <cellStyle name="Style 501 10 2 3 2" xfId="30643"/>
    <cellStyle name="Style 501 10 2 3 3" xfId="32386"/>
    <cellStyle name="Style 501 10 2 3 4" xfId="39127"/>
    <cellStyle name="Style 501 10 2 4" xfId="30641"/>
    <cellStyle name="Style 501 10 2 5" xfId="38493"/>
    <cellStyle name="Style 501 10 2 6" xfId="47505"/>
    <cellStyle name="Style 501 10 3" xfId="11285"/>
    <cellStyle name="Style 501 10 3 2" xfId="26588"/>
    <cellStyle name="Style 501 10 3 3" xfId="30644"/>
    <cellStyle name="Style 501 10 3 4" xfId="36793"/>
    <cellStyle name="Style 501 10 3 5" xfId="42549"/>
    <cellStyle name="Style 501 10 4" xfId="12640"/>
    <cellStyle name="Style 501 10 4 2" xfId="26589"/>
    <cellStyle name="Style 501 10 4 3" xfId="30645"/>
    <cellStyle name="Style 501 10 4 4" xfId="35409"/>
    <cellStyle name="Style 501 10 4 5" xfId="45243"/>
    <cellStyle name="Style 501 10 5" xfId="15472"/>
    <cellStyle name="Style 501 10 5 2" xfId="30646"/>
    <cellStyle name="Style 501 10 5 3" xfId="32634"/>
    <cellStyle name="Style 501 10 5 4" xfId="45146"/>
    <cellStyle name="Style 501 10 6" xfId="30640"/>
    <cellStyle name="Style 501 10 7" xfId="32344"/>
    <cellStyle name="Style 501 10 8" xfId="47523"/>
    <cellStyle name="Style 501 11" xfId="8242"/>
    <cellStyle name="Style 501 11 2" xfId="9680"/>
    <cellStyle name="Style 501 11 2 2" xfId="13917"/>
    <cellStyle name="Style 501 11 2 2 2" xfId="26590"/>
    <cellStyle name="Style 501 11 2 2 3" xfId="30649"/>
    <cellStyle name="Style 501 11 2 2 4" xfId="34777"/>
    <cellStyle name="Style 501 11 2 2 5" xfId="46479"/>
    <cellStyle name="Style 501 11 2 3" xfId="16654"/>
    <cellStyle name="Style 501 11 2 3 2" xfId="30650"/>
    <cellStyle name="Style 501 11 2 3 3" xfId="22354"/>
    <cellStyle name="Style 501 11 2 3 4" xfId="39869"/>
    <cellStyle name="Style 501 11 2 4" xfId="30648"/>
    <cellStyle name="Style 501 11 2 5" xfId="27667"/>
    <cellStyle name="Style 501 11 2 6" xfId="41761"/>
    <cellStyle name="Style 501 11 3" xfId="11237"/>
    <cellStyle name="Style 501 11 3 2" xfId="26591"/>
    <cellStyle name="Style 501 11 3 3" xfId="30651"/>
    <cellStyle name="Style 501 11 3 4" xfId="36694"/>
    <cellStyle name="Style 501 11 3 5" xfId="43841"/>
    <cellStyle name="Style 501 11 4" xfId="12592"/>
    <cellStyle name="Style 501 11 4 2" xfId="26592"/>
    <cellStyle name="Style 501 11 4 3" xfId="30652"/>
    <cellStyle name="Style 501 11 4 4" xfId="38482"/>
    <cellStyle name="Style 501 11 4 5" xfId="45453"/>
    <cellStyle name="Style 501 11 5" xfId="15424"/>
    <cellStyle name="Style 501 11 5 2" xfId="30653"/>
    <cellStyle name="Style 501 11 5 3" xfId="27044"/>
    <cellStyle name="Style 501 11 5 4" xfId="43968"/>
    <cellStyle name="Style 501 11 6" xfId="30647"/>
    <cellStyle name="Style 501 11 7" xfId="21828"/>
    <cellStyle name="Style 501 11 8" xfId="39865"/>
    <cellStyle name="Style 501 12" xfId="8528"/>
    <cellStyle name="Style 501 12 2" xfId="9964"/>
    <cellStyle name="Style 501 12 2 2" xfId="14201"/>
    <cellStyle name="Style 501 12 2 2 2" xfId="26593"/>
    <cellStyle name="Style 501 12 2 2 3" xfId="30656"/>
    <cellStyle name="Style 501 12 2 2 4" xfId="34609"/>
    <cellStyle name="Style 501 12 2 2 5" xfId="47267"/>
    <cellStyle name="Style 501 12 2 3" xfId="16938"/>
    <cellStyle name="Style 501 12 2 3 2" xfId="30657"/>
    <cellStyle name="Style 501 12 2 3 3" xfId="38855"/>
    <cellStyle name="Style 501 12 2 3 4" xfId="45675"/>
    <cellStyle name="Style 501 12 2 4" xfId="30655"/>
    <cellStyle name="Style 501 12 2 5" xfId="36817"/>
    <cellStyle name="Style 501 12 2 6" xfId="41921"/>
    <cellStyle name="Style 501 12 3" xfId="11521"/>
    <cellStyle name="Style 501 12 3 2" xfId="26594"/>
    <cellStyle name="Style 501 12 3 3" xfId="30658"/>
    <cellStyle name="Style 501 12 3 4" xfId="38555"/>
    <cellStyle name="Style 501 12 3 5" xfId="40550"/>
    <cellStyle name="Style 501 12 4" xfId="12876"/>
    <cellStyle name="Style 501 12 4 2" xfId="26595"/>
    <cellStyle name="Style 501 12 4 3" xfId="30659"/>
    <cellStyle name="Style 501 12 4 4" xfId="36032"/>
    <cellStyle name="Style 501 12 4 5" xfId="46194"/>
    <cellStyle name="Style 501 12 5" xfId="15708"/>
    <cellStyle name="Style 501 12 5 2" xfId="30660"/>
    <cellStyle name="Style 501 12 5 3" xfId="37172"/>
    <cellStyle name="Style 501 12 5 4" xfId="41980"/>
    <cellStyle name="Style 501 12 6" xfId="30654"/>
    <cellStyle name="Style 501 12 7" xfId="27255"/>
    <cellStyle name="Style 501 12 8" xfId="44912"/>
    <cellStyle name="Style 501 13" xfId="8560"/>
    <cellStyle name="Style 501 13 2" xfId="9996"/>
    <cellStyle name="Style 501 13 2 2" xfId="14233"/>
    <cellStyle name="Style 501 13 2 2 2" xfId="26597"/>
    <cellStyle name="Style 501 13 2 2 3" xfId="30663"/>
    <cellStyle name="Style 501 13 2 2 4" xfId="37371"/>
    <cellStyle name="Style 501 13 2 2 5" xfId="44045"/>
    <cellStyle name="Style 501 13 2 3" xfId="16970"/>
    <cellStyle name="Style 501 13 2 3 2" xfId="30664"/>
    <cellStyle name="Style 501 13 2 3 3" xfId="35023"/>
    <cellStyle name="Style 501 13 2 3 4" xfId="42002"/>
    <cellStyle name="Style 501 13 2 4" xfId="30662"/>
    <cellStyle name="Style 501 13 2 5" xfId="37450"/>
    <cellStyle name="Style 501 13 2 6" xfId="45837"/>
    <cellStyle name="Style 501 13 3" xfId="11553"/>
    <cellStyle name="Style 501 13 3 2" xfId="26598"/>
    <cellStyle name="Style 501 13 3 3" xfId="30665"/>
    <cellStyle name="Style 501 13 3 4" xfId="32776"/>
    <cellStyle name="Style 501 13 3 5" xfId="45227"/>
    <cellStyle name="Style 501 13 4" xfId="12908"/>
    <cellStyle name="Style 501 13 4 2" xfId="26599"/>
    <cellStyle name="Style 501 13 4 3" xfId="30666"/>
    <cellStyle name="Style 501 13 4 4" xfId="37948"/>
    <cellStyle name="Style 501 13 4 5" xfId="48172"/>
    <cellStyle name="Style 501 13 5" xfId="15740"/>
    <cellStyle name="Style 501 13 5 2" xfId="30667"/>
    <cellStyle name="Style 501 13 5 3" xfId="28083"/>
    <cellStyle name="Style 501 13 5 4" xfId="44775"/>
    <cellStyle name="Style 501 13 6" xfId="30661"/>
    <cellStyle name="Style 501 13 7" xfId="27307"/>
    <cellStyle name="Style 501 13 8" xfId="42716"/>
    <cellStyle name="Style 501 14" xfId="8672"/>
    <cellStyle name="Style 501 14 2" xfId="10108"/>
    <cellStyle name="Style 501 14 2 2" xfId="14345"/>
    <cellStyle name="Style 501 14 2 2 2" xfId="26600"/>
    <cellStyle name="Style 501 14 2 2 3" xfId="30670"/>
    <cellStyle name="Style 501 14 2 2 4" xfId="37769"/>
    <cellStyle name="Style 501 14 2 2 5" xfId="42895"/>
    <cellStyle name="Style 501 14 2 3" xfId="17082"/>
    <cellStyle name="Style 501 14 2 3 2" xfId="30671"/>
    <cellStyle name="Style 501 14 2 3 3" xfId="37706"/>
    <cellStyle name="Style 501 14 2 3 4" xfId="44403"/>
    <cellStyle name="Style 501 14 2 4" xfId="30669"/>
    <cellStyle name="Style 501 14 2 5" xfId="34653"/>
    <cellStyle name="Style 501 14 2 6" xfId="44355"/>
    <cellStyle name="Style 501 14 3" xfId="11665"/>
    <cellStyle name="Style 501 14 3 2" xfId="26601"/>
    <cellStyle name="Style 501 14 3 3" xfId="30672"/>
    <cellStyle name="Style 501 14 3 4" xfId="38301"/>
    <cellStyle name="Style 501 14 3 5" xfId="41307"/>
    <cellStyle name="Style 501 14 4" xfId="13020"/>
    <cellStyle name="Style 501 14 4 2" xfId="26602"/>
    <cellStyle name="Style 501 14 4 3" xfId="30673"/>
    <cellStyle name="Style 501 14 4 4" xfId="37838"/>
    <cellStyle name="Style 501 14 4 5" xfId="40899"/>
    <cellStyle name="Style 501 14 5" xfId="15852"/>
    <cellStyle name="Style 501 14 5 2" xfId="30674"/>
    <cellStyle name="Style 501 14 5 3" xfId="31972"/>
    <cellStyle name="Style 501 14 5 4" xfId="45435"/>
    <cellStyle name="Style 501 14 6" xfId="30668"/>
    <cellStyle name="Style 501 14 7" xfId="27438"/>
    <cellStyle name="Style 501 14 8" xfId="44832"/>
    <cellStyle name="Style 501 15" xfId="8885"/>
    <cellStyle name="Style 501 15 2" xfId="13164"/>
    <cellStyle name="Style 501 15 2 2" xfId="26605"/>
    <cellStyle name="Style 501 15 2 3" xfId="30676"/>
    <cellStyle name="Style 501 15 2 4" xfId="34055"/>
    <cellStyle name="Style 501 15 2 5" xfId="45089"/>
    <cellStyle name="Style 501 15 3" xfId="14597"/>
    <cellStyle name="Style 501 15 3 2" xfId="26606"/>
    <cellStyle name="Style 501 15 3 3" xfId="30677"/>
    <cellStyle name="Style 501 15 3 4" xfId="32461"/>
    <cellStyle name="Style 501 15 3 5" xfId="48068"/>
    <cellStyle name="Style 501 15 4" xfId="26604"/>
    <cellStyle name="Style 501 16" xfId="10314"/>
    <cellStyle name="Style 501 16 2" xfId="14551"/>
    <cellStyle name="Style 501 16 2 2" xfId="26607"/>
    <cellStyle name="Style 501 16 2 3" xfId="30679"/>
    <cellStyle name="Style 501 16 2 4" xfId="32868"/>
    <cellStyle name="Style 501 16 2 5" xfId="40828"/>
    <cellStyle name="Style 501 16 3" xfId="17288"/>
    <cellStyle name="Style 501 16 3 2" xfId="30680"/>
    <cellStyle name="Style 501 16 3 3" xfId="36636"/>
    <cellStyle name="Style 501 16 3 4" xfId="41847"/>
    <cellStyle name="Style 501 16 4" xfId="30678"/>
    <cellStyle name="Style 501 16 5" xfId="38377"/>
    <cellStyle name="Style 501 16 6" xfId="46680"/>
    <cellStyle name="Style 501 17" xfId="10378"/>
    <cellStyle name="Style 501 17 2" xfId="26608"/>
    <cellStyle name="Style 501 17 3" xfId="30681"/>
    <cellStyle name="Style 501 17 4" xfId="37073"/>
    <cellStyle name="Style 501 17 5" xfId="45750"/>
    <cellStyle name="Style 501 18" xfId="10387"/>
    <cellStyle name="Style 501 18 2" xfId="26609"/>
    <cellStyle name="Style 501 18 3" xfId="30682"/>
    <cellStyle name="Style 501 18 4" xfId="35221"/>
    <cellStyle name="Style 501 18 5" xfId="40823"/>
    <cellStyle name="Style 501 19" xfId="11819"/>
    <cellStyle name="Style 501 19 2" xfId="26610"/>
    <cellStyle name="Style 501 19 3" xfId="30683"/>
    <cellStyle name="Style 501 19 4" xfId="35841"/>
    <cellStyle name="Style 501 19 5" xfId="46132"/>
    <cellStyle name="Style 501 2" xfId="6627"/>
    <cellStyle name="Style 501 2 2" xfId="10175"/>
    <cellStyle name="Style 501 2 2 2" xfId="11732"/>
    <cellStyle name="Style 501 2 2 2 2" xfId="26611"/>
    <cellStyle name="Style 501 2 2 2 3" xfId="30685"/>
    <cellStyle name="Style 501 2 2 2 4" xfId="37935"/>
    <cellStyle name="Style 501 2 2 2 5" xfId="43651"/>
    <cellStyle name="Style 501 2 2 3" xfId="14412"/>
    <cellStyle name="Style 501 2 2 3 2" xfId="26612"/>
    <cellStyle name="Style 501 2 2 3 3" xfId="30686"/>
    <cellStyle name="Style 501 2 2 3 4" xfId="33697"/>
    <cellStyle name="Style 501 2 2 3 5" xfId="44552"/>
    <cellStyle name="Style 501 2 2 4" xfId="17149"/>
    <cellStyle name="Style 501 2 2 4 2" xfId="30687"/>
    <cellStyle name="Style 501 2 2 4 3" xfId="35550"/>
    <cellStyle name="Style 501 2 2 4 4" xfId="45563"/>
    <cellStyle name="Style 501 2 2 5" xfId="30684"/>
    <cellStyle name="Style 501 2 2 6" xfId="38250"/>
    <cellStyle name="Style 501 2 2 7" xfId="43108"/>
    <cellStyle name="Style 501 2 3" xfId="8968"/>
    <cellStyle name="Style 501 2 3 2" xfId="13223"/>
    <cellStyle name="Style 501 2 3 2 2" xfId="26615"/>
    <cellStyle name="Style 501 2 3 2 3" xfId="30688"/>
    <cellStyle name="Style 501 2 3 2 4" xfId="38089"/>
    <cellStyle name="Style 501 2 3 2 5" xfId="41165"/>
    <cellStyle name="Style 501 2 3 3" xfId="14622"/>
    <cellStyle name="Style 501 2 3 3 2" xfId="26616"/>
    <cellStyle name="Style 501 2 3 3 3" xfId="30689"/>
    <cellStyle name="Style 501 2 3 3 4" xfId="35705"/>
    <cellStyle name="Style 501 2 3 3 5" xfId="40453"/>
    <cellStyle name="Style 501 2 3 4" xfId="26614"/>
    <cellStyle name="Style 501 2 4" xfId="10543"/>
    <cellStyle name="Style 501 2 4 2" xfId="26617"/>
    <cellStyle name="Style 501 2 4 3" xfId="30690"/>
    <cellStyle name="Style 501 2 4 4" xfId="34012"/>
    <cellStyle name="Style 501 2 4 5" xfId="42981"/>
    <cellStyle name="Style 501 2 5" xfId="11898"/>
    <cellStyle name="Style 501 2 5 2" xfId="26618"/>
    <cellStyle name="Style 501 2 5 3" xfId="30691"/>
    <cellStyle name="Style 501 2 5 4" xfId="36356"/>
    <cellStyle name="Style 501 2 5 5" xfId="44771"/>
    <cellStyle name="Style 501 2 6" xfId="14730"/>
    <cellStyle name="Style 501 2 6 2" xfId="30692"/>
    <cellStyle name="Style 501 2 6 3" xfId="37399"/>
    <cellStyle name="Style 501 2 6 4" xfId="45397"/>
    <cellStyle name="Style 501 2 7" xfId="23895"/>
    <cellStyle name="Style 501 2 8" xfId="39763"/>
    <cellStyle name="Style 501 3" xfId="6874"/>
    <cellStyle name="Style 501 3 2" xfId="9215"/>
    <cellStyle name="Style 501 3 2 2" xfId="13470"/>
    <cellStyle name="Style 501 3 2 2 2" xfId="26621"/>
    <cellStyle name="Style 501 3 2 2 3" xfId="30695"/>
    <cellStyle name="Style 501 3 2 2 4" xfId="33292"/>
    <cellStyle name="Style 501 3 2 2 5" xfId="40645"/>
    <cellStyle name="Style 501 3 2 3" xfId="16225"/>
    <cellStyle name="Style 501 3 2 3 2" xfId="30696"/>
    <cellStyle name="Style 501 3 2 3 3" xfId="21725"/>
    <cellStyle name="Style 501 3 2 3 4" xfId="39455"/>
    <cellStyle name="Style 501 3 2 4" xfId="30694"/>
    <cellStyle name="Style 501 3 2 5" xfId="26603"/>
    <cellStyle name="Style 501 3 2 6" xfId="39994"/>
    <cellStyle name="Style 501 3 3" xfId="10790"/>
    <cellStyle name="Style 501 3 3 2" xfId="26622"/>
    <cellStyle name="Style 501 3 3 3" xfId="30697"/>
    <cellStyle name="Style 501 3 3 4" xfId="37572"/>
    <cellStyle name="Style 501 3 3 5" xfId="47363"/>
    <cellStyle name="Style 501 3 4" xfId="12145"/>
    <cellStyle name="Style 501 3 4 2" xfId="26623"/>
    <cellStyle name="Style 501 3 4 3" xfId="30698"/>
    <cellStyle name="Style 501 3 4 4" xfId="34740"/>
    <cellStyle name="Style 501 3 4 5" xfId="43210"/>
    <cellStyle name="Style 501 3 5" xfId="14977"/>
    <cellStyle name="Style 501 3 5 2" xfId="30699"/>
    <cellStyle name="Style 501 3 5 3" xfId="33123"/>
    <cellStyle name="Style 501 3 5 4" xfId="45626"/>
    <cellStyle name="Style 501 3 6" xfId="30693"/>
    <cellStyle name="Style 501 3 7" xfId="24745"/>
    <cellStyle name="Style 501 3 8" xfId="39241"/>
    <cellStyle name="Style 501 4" xfId="7023"/>
    <cellStyle name="Style 501 4 2" xfId="9364"/>
    <cellStyle name="Style 501 4 2 2" xfId="13619"/>
    <cellStyle name="Style 501 4 2 2 2" xfId="26624"/>
    <cellStyle name="Style 501 4 2 2 3" xfId="30702"/>
    <cellStyle name="Style 501 4 2 2 4" xfId="33421"/>
    <cellStyle name="Style 501 4 2 2 5" xfId="47452"/>
    <cellStyle name="Style 501 4 2 3" xfId="16356"/>
    <cellStyle name="Style 501 4 2 3 2" xfId="30703"/>
    <cellStyle name="Style 501 4 2 3 3" xfId="21777"/>
    <cellStyle name="Style 501 4 2 3 4" xfId="38984"/>
    <cellStyle name="Style 501 4 2 4" xfId="30701"/>
    <cellStyle name="Style 501 4 2 5" xfId="37117"/>
    <cellStyle name="Style 501 4 2 6" xfId="42069"/>
    <cellStyle name="Style 501 4 3" xfId="10939"/>
    <cellStyle name="Style 501 4 3 2" xfId="26625"/>
    <cellStyle name="Style 501 4 3 3" xfId="30704"/>
    <cellStyle name="Style 501 4 3 4" xfId="36311"/>
    <cellStyle name="Style 501 4 3 5" xfId="47748"/>
    <cellStyle name="Style 501 4 4" xfId="12294"/>
    <cellStyle name="Style 501 4 4 2" xfId="26626"/>
    <cellStyle name="Style 501 4 4 3" xfId="30705"/>
    <cellStyle name="Style 501 4 4 4" xfId="33944"/>
    <cellStyle name="Style 501 4 4 5" xfId="46101"/>
    <cellStyle name="Style 501 4 5" xfId="15126"/>
    <cellStyle name="Style 501 4 5 2" xfId="30706"/>
    <cellStyle name="Style 501 4 5 3" xfId="38315"/>
    <cellStyle name="Style 501 4 5 4" xfId="43911"/>
    <cellStyle name="Style 501 4 6" xfId="30700"/>
    <cellStyle name="Style 501 4 7" xfId="38876"/>
    <cellStyle name="Style 501 4 8" xfId="40254"/>
    <cellStyle name="Style 501 5" xfId="6721"/>
    <cellStyle name="Style 501 5 2" xfId="9062"/>
    <cellStyle name="Style 501 5 2 2" xfId="13317"/>
    <cellStyle name="Style 501 5 2 2 2" xfId="26627"/>
    <cellStyle name="Style 501 5 2 2 3" xfId="30709"/>
    <cellStyle name="Style 501 5 2 2 4" xfId="36329"/>
    <cellStyle name="Style 501 5 2 2 5" xfId="40377"/>
    <cellStyle name="Style 501 5 2 3" xfId="16090"/>
    <cellStyle name="Style 501 5 2 3 2" xfId="30710"/>
    <cellStyle name="Style 501 5 2 3 3" xfId="18895"/>
    <cellStyle name="Style 501 5 2 3 4" xfId="40310"/>
    <cellStyle name="Style 501 5 2 4" xfId="30708"/>
    <cellStyle name="Style 501 5 2 5" xfId="21669"/>
    <cellStyle name="Style 501 5 2 6" xfId="39344"/>
    <cellStyle name="Style 501 5 3" xfId="10637"/>
    <cellStyle name="Style 501 5 3 2" xfId="26629"/>
    <cellStyle name="Style 501 5 3 3" xfId="30711"/>
    <cellStyle name="Style 501 5 3 4" xfId="27866"/>
    <cellStyle name="Style 501 5 3 5" xfId="42562"/>
    <cellStyle name="Style 501 5 4" xfId="11992"/>
    <cellStyle name="Style 501 5 4 2" xfId="26630"/>
    <cellStyle name="Style 501 5 4 3" xfId="30712"/>
    <cellStyle name="Style 501 5 4 4" xfId="36127"/>
    <cellStyle name="Style 501 5 4 5" xfId="40832"/>
    <cellStyle name="Style 501 5 5" xfId="14824"/>
    <cellStyle name="Style 501 5 5 2" xfId="30713"/>
    <cellStyle name="Style 501 5 5 3" xfId="38069"/>
    <cellStyle name="Style 501 5 5 4" xfId="48462"/>
    <cellStyle name="Style 501 5 6" xfId="30707"/>
    <cellStyle name="Style 501 5 7" xfId="22602"/>
    <cellStyle name="Style 501 5 8" xfId="39610"/>
    <cellStyle name="Style 501 6" xfId="6796"/>
    <cellStyle name="Style 501 6 2" xfId="9137"/>
    <cellStyle name="Style 501 6 2 2" xfId="13392"/>
    <cellStyle name="Style 501 6 2 2 2" xfId="26631"/>
    <cellStyle name="Style 501 6 2 2 3" xfId="30716"/>
    <cellStyle name="Style 501 6 2 2 4" xfId="35986"/>
    <cellStyle name="Style 501 6 2 2 5" xfId="47736"/>
    <cellStyle name="Style 501 6 2 3" xfId="16161"/>
    <cellStyle name="Style 501 6 2 3 2" xfId="30717"/>
    <cellStyle name="Style 501 6 2 3 3" xfId="31945"/>
    <cellStyle name="Style 501 6 2 3 4" xfId="40216"/>
    <cellStyle name="Style 501 6 2 4" xfId="30715"/>
    <cellStyle name="Style 501 6 2 5" xfId="23654"/>
    <cellStyle name="Style 501 6 2 6" xfId="39497"/>
    <cellStyle name="Style 501 6 3" xfId="10712"/>
    <cellStyle name="Style 501 6 3 2" xfId="26632"/>
    <cellStyle name="Style 501 6 3 3" xfId="30718"/>
    <cellStyle name="Style 501 6 3 4" xfId="34788"/>
    <cellStyle name="Style 501 6 3 5" xfId="48095"/>
    <cellStyle name="Style 501 6 4" xfId="12067"/>
    <cellStyle name="Style 501 6 4 2" xfId="26633"/>
    <cellStyle name="Style 501 6 4 3" xfId="30719"/>
    <cellStyle name="Style 501 6 4 4" xfId="32688"/>
    <cellStyle name="Style 501 6 4 5" xfId="40520"/>
    <cellStyle name="Style 501 6 5" xfId="14899"/>
    <cellStyle name="Style 501 6 5 2" xfId="30720"/>
    <cellStyle name="Style 501 6 5 3" xfId="35772"/>
    <cellStyle name="Style 501 6 5 4" xfId="43639"/>
    <cellStyle name="Style 501 6 6" xfId="30714"/>
    <cellStyle name="Style 501 6 7" xfId="22732"/>
    <cellStyle name="Style 501 6 8" xfId="39301"/>
    <cellStyle name="Style 501 7" xfId="6686"/>
    <cellStyle name="Style 501 7 2" xfId="9027"/>
    <cellStyle name="Style 501 7 2 2" xfId="13282"/>
    <cellStyle name="Style 501 7 2 2 2" xfId="26634"/>
    <cellStyle name="Style 501 7 2 2 3" xfId="30723"/>
    <cellStyle name="Style 501 7 2 2 4" xfId="36533"/>
    <cellStyle name="Style 501 7 2 2 5" xfId="46649"/>
    <cellStyle name="Style 501 7 2 3" xfId="16066"/>
    <cellStyle name="Style 501 7 2 3 2" xfId="30724"/>
    <cellStyle name="Style 501 7 2 3 3" xfId="21731"/>
    <cellStyle name="Style 501 7 2 3 4" xfId="40891"/>
    <cellStyle name="Style 501 7 2 4" xfId="30722"/>
    <cellStyle name="Style 501 7 2 5" xfId="24035"/>
    <cellStyle name="Style 501 7 2 6" xfId="39104"/>
    <cellStyle name="Style 501 7 3" xfId="10602"/>
    <cellStyle name="Style 501 7 3 2" xfId="26635"/>
    <cellStyle name="Style 501 7 3 3" xfId="30725"/>
    <cellStyle name="Style 501 7 3 4" xfId="26090"/>
    <cellStyle name="Style 501 7 3 5" xfId="45923"/>
    <cellStyle name="Style 501 7 4" xfId="11957"/>
    <cellStyle name="Style 501 7 4 2" xfId="26636"/>
    <cellStyle name="Style 501 7 4 3" xfId="30726"/>
    <cellStyle name="Style 501 7 4 4" xfId="36262"/>
    <cellStyle name="Style 501 7 4 5" xfId="46091"/>
    <cellStyle name="Style 501 7 5" xfId="14789"/>
    <cellStyle name="Style 501 7 5 2" xfId="30727"/>
    <cellStyle name="Style 501 7 5 3" xfId="34136"/>
    <cellStyle name="Style 501 7 5 4" xfId="42226"/>
    <cellStyle name="Style 501 7 6" xfId="30721"/>
    <cellStyle name="Style 501 7 7" xfId="23387"/>
    <cellStyle name="Style 501 7 8" xfId="40113"/>
    <cellStyle name="Style 501 8" xfId="7104"/>
    <cellStyle name="Style 501 8 2" xfId="9445"/>
    <cellStyle name="Style 501 8 2 2" xfId="13700"/>
    <cellStyle name="Style 501 8 2 2 2" xfId="26637"/>
    <cellStyle name="Style 501 8 2 2 3" xfId="30730"/>
    <cellStyle name="Style 501 8 2 2 4" xfId="33084"/>
    <cellStyle name="Style 501 8 2 2 5" xfId="44463"/>
    <cellStyle name="Style 501 8 2 3" xfId="16437"/>
    <cellStyle name="Style 501 8 2 3 2" xfId="30731"/>
    <cellStyle name="Style 501 8 2 3 3" xfId="21954"/>
    <cellStyle name="Style 501 8 2 3 4" xfId="42094"/>
    <cellStyle name="Style 501 8 2 4" xfId="30729"/>
    <cellStyle name="Style 501 8 2 5" xfId="27508"/>
    <cellStyle name="Style 501 8 2 6" xfId="43908"/>
    <cellStyle name="Style 501 8 3" xfId="11020"/>
    <cellStyle name="Style 501 8 3 2" xfId="26638"/>
    <cellStyle name="Style 501 8 3 3" xfId="30732"/>
    <cellStyle name="Style 501 8 3 4" xfId="34678"/>
    <cellStyle name="Style 501 8 3 5" xfId="45627"/>
    <cellStyle name="Style 501 8 4" xfId="12375"/>
    <cellStyle name="Style 501 8 4 2" xfId="26639"/>
    <cellStyle name="Style 501 8 4 3" xfId="30733"/>
    <cellStyle name="Style 501 8 4 4" xfId="32861"/>
    <cellStyle name="Style 501 8 4 5" xfId="40641"/>
    <cellStyle name="Style 501 8 5" xfId="15207"/>
    <cellStyle name="Style 501 8 5 2" xfId="30734"/>
    <cellStyle name="Style 501 8 5 3" xfId="35701"/>
    <cellStyle name="Style 501 8 5 4" xfId="46315"/>
    <cellStyle name="Style 501 8 6" xfId="30728"/>
    <cellStyle name="Style 501 8 7" xfId="25070"/>
    <cellStyle name="Style 501 8 8" xfId="39485"/>
    <cellStyle name="Style 501 9" xfId="8346"/>
    <cellStyle name="Style 501 9 2" xfId="9784"/>
    <cellStyle name="Style 501 9 2 2" xfId="14021"/>
    <cellStyle name="Style 501 9 2 2 2" xfId="26641"/>
    <cellStyle name="Style 501 9 2 2 3" xfId="30737"/>
    <cellStyle name="Style 501 9 2 2 4" xfId="35341"/>
    <cellStyle name="Style 501 9 2 2 5" xfId="45737"/>
    <cellStyle name="Style 501 9 2 3" xfId="16758"/>
    <cellStyle name="Style 501 9 2 3 2" xfId="30738"/>
    <cellStyle name="Style 501 9 2 3 3" xfId="23242"/>
    <cellStyle name="Style 501 9 2 3 4" xfId="40138"/>
    <cellStyle name="Style 501 9 2 4" xfId="30736"/>
    <cellStyle name="Style 501 9 2 5" xfId="32218"/>
    <cellStyle name="Style 501 9 2 6" xfId="43002"/>
    <cellStyle name="Style 501 9 3" xfId="11341"/>
    <cellStyle name="Style 501 9 3 2" xfId="26643"/>
    <cellStyle name="Style 501 9 3 3" xfId="30739"/>
    <cellStyle name="Style 501 9 3 4" xfId="37484"/>
    <cellStyle name="Style 501 9 3 5" xfId="43971"/>
    <cellStyle name="Style 501 9 4" xfId="12696"/>
    <cellStyle name="Style 501 9 4 2" xfId="26644"/>
    <cellStyle name="Style 501 9 4 3" xfId="30740"/>
    <cellStyle name="Style 501 9 4 4" xfId="35676"/>
    <cellStyle name="Style 501 9 4 5" xfId="44926"/>
    <cellStyle name="Style 501 9 5" xfId="15528"/>
    <cellStyle name="Style 501 9 5 2" xfId="30741"/>
    <cellStyle name="Style 501 9 5 3" xfId="36248"/>
    <cellStyle name="Style 501 9 5 4" xfId="45721"/>
    <cellStyle name="Style 501 9 6" xfId="30735"/>
    <cellStyle name="Style 501 9 7" xfId="25874"/>
    <cellStyle name="Style 501 9 8" xfId="41156"/>
    <cellStyle name="Style 502" xfId="106"/>
    <cellStyle name="Style 502 10" xfId="8342"/>
    <cellStyle name="Style 502 10 2" xfId="9780"/>
    <cellStyle name="Style 502 10 2 2" xfId="14017"/>
    <cellStyle name="Style 502 10 2 2 2" xfId="26645"/>
    <cellStyle name="Style 502 10 2 2 3" xfId="30744"/>
    <cellStyle name="Style 502 10 2 2 4" xfId="35608"/>
    <cellStyle name="Style 502 10 2 2 5" xfId="44944"/>
    <cellStyle name="Style 502 10 2 3" xfId="16754"/>
    <cellStyle name="Style 502 10 2 3 2" xfId="30745"/>
    <cellStyle name="Style 502 10 2 3 3" xfId="24854"/>
    <cellStyle name="Style 502 10 2 3 4" xfId="40319"/>
    <cellStyle name="Style 502 10 2 4" xfId="30743"/>
    <cellStyle name="Style 502 10 2 5" xfId="38798"/>
    <cellStyle name="Style 502 10 2 6" xfId="40860"/>
    <cellStyle name="Style 502 10 3" xfId="11337"/>
    <cellStyle name="Style 502 10 3 2" xfId="26646"/>
    <cellStyle name="Style 502 10 3 3" xfId="30746"/>
    <cellStyle name="Style 502 10 3 4" xfId="38006"/>
    <cellStyle name="Style 502 10 3 5" xfId="45277"/>
    <cellStyle name="Style 502 10 4" xfId="12692"/>
    <cellStyle name="Style 502 10 4 2" xfId="26647"/>
    <cellStyle name="Style 502 10 4 3" xfId="30747"/>
    <cellStyle name="Style 502 10 4 4" xfId="36197"/>
    <cellStyle name="Style 502 10 4 5" xfId="41798"/>
    <cellStyle name="Style 502 10 5" xfId="15524"/>
    <cellStyle name="Style 502 10 5 2" xfId="30748"/>
    <cellStyle name="Style 502 10 5 3" xfId="33606"/>
    <cellStyle name="Style 502 10 5 4" xfId="43707"/>
    <cellStyle name="Style 502 10 6" xfId="30742"/>
    <cellStyle name="Style 502 10 7" xfId="22786"/>
    <cellStyle name="Style 502 10 8" xfId="40196"/>
    <cellStyle name="Style 502 11" xfId="8277"/>
    <cellStyle name="Style 502 11 2" xfId="9715"/>
    <cellStyle name="Style 502 11 2 2" xfId="13952"/>
    <cellStyle name="Style 502 11 2 2 2" xfId="26649"/>
    <cellStyle name="Style 502 11 2 2 3" xfId="30751"/>
    <cellStyle name="Style 502 11 2 2 4" xfId="34654"/>
    <cellStyle name="Style 502 11 2 2 5" xfId="46655"/>
    <cellStyle name="Style 502 11 2 3" xfId="16689"/>
    <cellStyle name="Style 502 11 2 3 2" xfId="30752"/>
    <cellStyle name="Style 502 11 2 3 3" xfId="22781"/>
    <cellStyle name="Style 502 11 2 3 4" xfId="39123"/>
    <cellStyle name="Style 502 11 2 4" xfId="30750"/>
    <cellStyle name="Style 502 11 2 5" xfId="37456"/>
    <cellStyle name="Style 502 11 2 6" xfId="42352"/>
    <cellStyle name="Style 502 11 3" xfId="11272"/>
    <cellStyle name="Style 502 11 3 2" xfId="26650"/>
    <cellStyle name="Style 502 11 3 3" xfId="30753"/>
    <cellStyle name="Style 502 11 3 4" xfId="35484"/>
    <cellStyle name="Style 502 11 3 5" xfId="48438"/>
    <cellStyle name="Style 502 11 4" xfId="12627"/>
    <cellStyle name="Style 502 11 4 2" xfId="26651"/>
    <cellStyle name="Style 502 11 4 3" xfId="30754"/>
    <cellStyle name="Style 502 11 4 4" xfId="37613"/>
    <cellStyle name="Style 502 11 4 5" xfId="42390"/>
    <cellStyle name="Style 502 11 5" xfId="15459"/>
    <cellStyle name="Style 502 11 5 2" xfId="30755"/>
    <cellStyle name="Style 502 11 5 3" xfId="38762"/>
    <cellStyle name="Style 502 11 5 4" xfId="40849"/>
    <cellStyle name="Style 502 11 6" xfId="30749"/>
    <cellStyle name="Style 502 11 7" xfId="21896"/>
    <cellStyle name="Style 502 11 8" xfId="39414"/>
    <cellStyle name="Style 502 12" xfId="8599"/>
    <cellStyle name="Style 502 12 2" xfId="10035"/>
    <cellStyle name="Style 502 12 2 2" xfId="14272"/>
    <cellStyle name="Style 502 12 2 2 2" xfId="26653"/>
    <cellStyle name="Style 502 12 2 2 3" xfId="30758"/>
    <cellStyle name="Style 502 12 2 2 4" xfId="33776"/>
    <cellStyle name="Style 502 12 2 2 5" xfId="40441"/>
    <cellStyle name="Style 502 12 2 3" xfId="17009"/>
    <cellStyle name="Style 502 12 2 3 2" xfId="30759"/>
    <cellStyle name="Style 502 12 2 3 3" xfId="38734"/>
    <cellStyle name="Style 502 12 2 3 4" xfId="41892"/>
    <cellStyle name="Style 502 12 2 4" xfId="30757"/>
    <cellStyle name="Style 502 12 2 5" xfId="33919"/>
    <cellStyle name="Style 502 12 2 6" xfId="44831"/>
    <cellStyle name="Style 502 12 3" xfId="11592"/>
    <cellStyle name="Style 502 12 3 2" xfId="26655"/>
    <cellStyle name="Style 502 12 3 3" xfId="30760"/>
    <cellStyle name="Style 502 12 3 4" xfId="35130"/>
    <cellStyle name="Style 502 12 3 5" xfId="43590"/>
    <cellStyle name="Style 502 12 4" xfId="12947"/>
    <cellStyle name="Style 502 12 4 2" xfId="26656"/>
    <cellStyle name="Style 502 12 4 3" xfId="30761"/>
    <cellStyle name="Style 502 12 4 4" xfId="37300"/>
    <cellStyle name="Style 502 12 4 5" xfId="47986"/>
    <cellStyle name="Style 502 12 5" xfId="15779"/>
    <cellStyle name="Style 502 12 5 2" xfId="30762"/>
    <cellStyle name="Style 502 12 5 3" xfId="36594"/>
    <cellStyle name="Style 502 12 5 4" xfId="42820"/>
    <cellStyle name="Style 502 12 6" xfId="30756"/>
    <cellStyle name="Style 502 12 7" xfId="27374"/>
    <cellStyle name="Style 502 12 8" xfId="47564"/>
    <cellStyle name="Style 502 13" xfId="8569"/>
    <cellStyle name="Style 502 13 2" xfId="10005"/>
    <cellStyle name="Style 502 13 2 2" xfId="14242"/>
    <cellStyle name="Style 502 13 2 2 2" xfId="26657"/>
    <cellStyle name="Style 502 13 2 2 3" xfId="30765"/>
    <cellStyle name="Style 502 13 2 2 4" xfId="34385"/>
    <cellStyle name="Style 502 13 2 2 5" xfId="44970"/>
    <cellStyle name="Style 502 13 2 3" xfId="16979"/>
    <cellStyle name="Style 502 13 2 3 2" xfId="30766"/>
    <cellStyle name="Style 502 13 2 3 3" xfId="32147"/>
    <cellStyle name="Style 502 13 2 3 4" xfId="43919"/>
    <cellStyle name="Style 502 13 2 4" xfId="30764"/>
    <cellStyle name="Style 502 13 2 5" xfId="32476"/>
    <cellStyle name="Style 502 13 2 6" xfId="47832"/>
    <cellStyle name="Style 502 13 3" xfId="11562"/>
    <cellStyle name="Style 502 13 3 2" xfId="26658"/>
    <cellStyle name="Style 502 13 3 3" xfId="30767"/>
    <cellStyle name="Style 502 13 3 4" xfId="36325"/>
    <cellStyle name="Style 502 13 3 5" xfId="47621"/>
    <cellStyle name="Style 502 13 4" xfId="12917"/>
    <cellStyle name="Style 502 13 4 2" xfId="26659"/>
    <cellStyle name="Style 502 13 4 3" xfId="30768"/>
    <cellStyle name="Style 502 13 4 4" xfId="32983"/>
    <cellStyle name="Style 502 13 4 5" xfId="46670"/>
    <cellStyle name="Style 502 13 5" xfId="15749"/>
    <cellStyle name="Style 502 13 5 2" xfId="30769"/>
    <cellStyle name="Style 502 13 5 3" xfId="26933"/>
    <cellStyle name="Style 502 13 5 4" xfId="41888"/>
    <cellStyle name="Style 502 13 6" xfId="30763"/>
    <cellStyle name="Style 502 13 7" xfId="27322"/>
    <cellStyle name="Style 502 13 8" xfId="46501"/>
    <cellStyle name="Style 502 14" xfId="8515"/>
    <cellStyle name="Style 502 14 2" xfId="9951"/>
    <cellStyle name="Style 502 14 2 2" xfId="14188"/>
    <cellStyle name="Style 502 14 2 2 2" xfId="26660"/>
    <cellStyle name="Style 502 14 2 2 3" xfId="30772"/>
    <cellStyle name="Style 502 14 2 2 4" xfId="33752"/>
    <cellStyle name="Style 502 14 2 2 5" xfId="42746"/>
    <cellStyle name="Style 502 14 2 3" xfId="16925"/>
    <cellStyle name="Style 502 14 2 3 2" xfId="30773"/>
    <cellStyle name="Style 502 14 2 3 3" xfId="32139"/>
    <cellStyle name="Style 502 14 2 3 4" xfId="41683"/>
    <cellStyle name="Style 502 14 2 4" xfId="30771"/>
    <cellStyle name="Style 502 14 2 5" xfId="35508"/>
    <cellStyle name="Style 502 14 2 6" xfId="45528"/>
    <cellStyle name="Style 502 14 3" xfId="11508"/>
    <cellStyle name="Style 502 14 3 2" xfId="26661"/>
    <cellStyle name="Style 502 14 3 3" xfId="30774"/>
    <cellStyle name="Style 502 14 3 4" xfId="37508"/>
    <cellStyle name="Style 502 14 3 5" xfId="42038"/>
    <cellStyle name="Style 502 14 4" xfId="12863"/>
    <cellStyle name="Style 502 14 4 2" xfId="26662"/>
    <cellStyle name="Style 502 14 4 3" xfId="30775"/>
    <cellStyle name="Style 502 14 4 4" xfId="37275"/>
    <cellStyle name="Style 502 14 4 5" xfId="46608"/>
    <cellStyle name="Style 502 14 5" xfId="15695"/>
    <cellStyle name="Style 502 14 5 2" xfId="30776"/>
    <cellStyle name="Style 502 14 5 3" xfId="28038"/>
    <cellStyle name="Style 502 14 5 4" xfId="48372"/>
    <cellStyle name="Style 502 14 6" xfId="30770"/>
    <cellStyle name="Style 502 14 7" xfId="27229"/>
    <cellStyle name="Style 502 14 8" xfId="47282"/>
    <cellStyle name="Style 502 15" xfId="8886"/>
    <cellStyle name="Style 502 15 2" xfId="13165"/>
    <cellStyle name="Style 502 15 2 2" xfId="26664"/>
    <cellStyle name="Style 502 15 2 3" xfId="30777"/>
    <cellStyle name="Style 502 15 2 4" xfId="32474"/>
    <cellStyle name="Style 502 15 2 5" xfId="44563"/>
    <cellStyle name="Style 502 15 3" xfId="14598"/>
    <cellStyle name="Style 502 15 3 2" xfId="26665"/>
    <cellStyle name="Style 502 15 3 3" xfId="30778"/>
    <cellStyle name="Style 502 15 3 4" xfId="35624"/>
    <cellStyle name="Style 502 15 3 5" xfId="42077"/>
    <cellStyle name="Style 502 15 4" xfId="26663"/>
    <cellStyle name="Style 502 16" xfId="10281"/>
    <cellStyle name="Style 502 16 2" xfId="14518"/>
    <cellStyle name="Style 502 16 2 2" xfId="26666"/>
    <cellStyle name="Style 502 16 2 3" xfId="30780"/>
    <cellStyle name="Style 502 16 2 4" xfId="38488"/>
    <cellStyle name="Style 502 16 2 5" xfId="41979"/>
    <cellStyle name="Style 502 16 3" xfId="17255"/>
    <cellStyle name="Style 502 16 3 2" xfId="30781"/>
    <cellStyle name="Style 502 16 3 3" xfId="33993"/>
    <cellStyle name="Style 502 16 3 4" xfId="43238"/>
    <cellStyle name="Style 502 16 4" xfId="30779"/>
    <cellStyle name="Style 502 16 5" xfId="36746"/>
    <cellStyle name="Style 502 16 6" xfId="43394"/>
    <cellStyle name="Style 502 17" xfId="10379"/>
    <cellStyle name="Style 502 17 2" xfId="26668"/>
    <cellStyle name="Style 502 17 3" xfId="30782"/>
    <cellStyle name="Style 502 17 4" xfId="34971"/>
    <cellStyle name="Style 502 17 5" xfId="47527"/>
    <cellStyle name="Style 502 18" xfId="10344"/>
    <cellStyle name="Style 502 18 2" xfId="26669"/>
    <cellStyle name="Style 502 18 3" xfId="30783"/>
    <cellStyle name="Style 502 18 4" xfId="37717"/>
    <cellStyle name="Style 502 18 5" xfId="40846"/>
    <cellStyle name="Style 502 19" xfId="11820"/>
    <cellStyle name="Style 502 19 2" xfId="26670"/>
    <cellStyle name="Style 502 19 3" xfId="30784"/>
    <cellStyle name="Style 502 19 4" xfId="37449"/>
    <cellStyle name="Style 502 19 5" xfId="42393"/>
    <cellStyle name="Style 502 2" xfId="6873"/>
    <cellStyle name="Style 502 2 2" xfId="10206"/>
    <cellStyle name="Style 502 2 2 2" xfId="11763"/>
    <cellStyle name="Style 502 2 2 2 2" xfId="26672"/>
    <cellStyle name="Style 502 2 2 2 3" xfId="30786"/>
    <cellStyle name="Style 502 2 2 2 4" xfId="36722"/>
    <cellStyle name="Style 502 2 2 2 5" xfId="42011"/>
    <cellStyle name="Style 502 2 2 3" xfId="14443"/>
    <cellStyle name="Style 502 2 2 3 2" xfId="26673"/>
    <cellStyle name="Style 502 2 2 3 3" xfId="30787"/>
    <cellStyle name="Style 502 2 2 3 4" xfId="32722"/>
    <cellStyle name="Style 502 2 2 3 5" xfId="44727"/>
    <cellStyle name="Style 502 2 2 4" xfId="17180"/>
    <cellStyle name="Style 502 2 2 4 2" xfId="30788"/>
    <cellStyle name="Style 502 2 2 4 3" xfId="37132"/>
    <cellStyle name="Style 502 2 2 4 4" xfId="42081"/>
    <cellStyle name="Style 502 2 2 5" xfId="30785"/>
    <cellStyle name="Style 502 2 2 6" xfId="36079"/>
    <cellStyle name="Style 502 2 2 7" xfId="41591"/>
    <cellStyle name="Style 502 2 3" xfId="9214"/>
    <cellStyle name="Style 502 2 3 2" xfId="13469"/>
    <cellStyle name="Style 502 2 3 2 2" xfId="26676"/>
    <cellStyle name="Style 502 2 3 2 3" xfId="30789"/>
    <cellStyle name="Style 502 2 3 2 4" xfId="34875"/>
    <cellStyle name="Style 502 2 3 2 5" xfId="45299"/>
    <cellStyle name="Style 502 2 3 3" xfId="14653"/>
    <cellStyle name="Style 502 2 3 3 2" xfId="26677"/>
    <cellStyle name="Style 502 2 3 3 3" xfId="30790"/>
    <cellStyle name="Style 502 2 3 3 4" xfId="33295"/>
    <cellStyle name="Style 502 2 3 3 5" xfId="47643"/>
    <cellStyle name="Style 502 2 3 4" xfId="26675"/>
    <cellStyle name="Style 502 2 4" xfId="10789"/>
    <cellStyle name="Style 502 2 4 2" xfId="26678"/>
    <cellStyle name="Style 502 2 4 3" xfId="30791"/>
    <cellStyle name="Style 502 2 4 4" xfId="35974"/>
    <cellStyle name="Style 502 2 4 5" xfId="44172"/>
    <cellStyle name="Style 502 2 5" xfId="12144"/>
    <cellStyle name="Style 502 2 5 2" xfId="26679"/>
    <cellStyle name="Style 502 2 5 3" xfId="30792"/>
    <cellStyle name="Style 502 2 5 4" xfId="36842"/>
    <cellStyle name="Style 502 2 5 5" xfId="44364"/>
    <cellStyle name="Style 502 2 6" xfId="14976"/>
    <cellStyle name="Style 502 2 6 2" xfId="30793"/>
    <cellStyle name="Style 502 2 6 3" xfId="34705"/>
    <cellStyle name="Style 502 2 6 4" xfId="41536"/>
    <cellStyle name="Style 502 2 7" xfId="21991"/>
    <cellStyle name="Style 502 2 8" xfId="40099"/>
    <cellStyle name="Style 502 3" xfId="6702"/>
    <cellStyle name="Style 502 3 2" xfId="9043"/>
    <cellStyle name="Style 502 3 2 2" xfId="13298"/>
    <cellStyle name="Style 502 3 2 2 2" xfId="26682"/>
    <cellStyle name="Style 502 3 2 2 3" xfId="30796"/>
    <cellStyle name="Style 502 3 2 2 4" xfId="37348"/>
    <cellStyle name="Style 502 3 2 2 5" xfId="47218"/>
    <cellStyle name="Style 502 3 2 3" xfId="16082"/>
    <cellStyle name="Style 502 3 2 3 2" xfId="30797"/>
    <cellStyle name="Style 502 3 2 3 3" xfId="23704"/>
    <cellStyle name="Style 502 3 2 3 4" xfId="39415"/>
    <cellStyle name="Style 502 3 2 4" xfId="30795"/>
    <cellStyle name="Style 502 3 2 5" xfId="22900"/>
    <cellStyle name="Style 502 3 2 6" xfId="39791"/>
    <cellStyle name="Style 502 3 3" xfId="10618"/>
    <cellStyle name="Style 502 3 3 2" xfId="26683"/>
    <cellStyle name="Style 502 3 3 3" xfId="30798"/>
    <cellStyle name="Style 502 3 3 4" xfId="27837"/>
    <cellStyle name="Style 502 3 3 5" xfId="42809"/>
    <cellStyle name="Style 502 3 4" xfId="11973"/>
    <cellStyle name="Style 502 3 4 2" xfId="26684"/>
    <cellStyle name="Style 502 3 4 3" xfId="30799"/>
    <cellStyle name="Style 502 3 4 4" xfId="35944"/>
    <cellStyle name="Style 502 3 4 5" xfId="47186"/>
    <cellStyle name="Style 502 3 5" xfId="14805"/>
    <cellStyle name="Style 502 3 5 2" xfId="30800"/>
    <cellStyle name="Style 502 3 5 3" xfId="37615"/>
    <cellStyle name="Style 502 3 5 4" xfId="48048"/>
    <cellStyle name="Style 502 3 6" xfId="30794"/>
    <cellStyle name="Style 502 3 7" xfId="31867"/>
    <cellStyle name="Style 502 3 8" xfId="44830"/>
    <cellStyle name="Style 502 4" xfId="6881"/>
    <cellStyle name="Style 502 4 2" xfId="9222"/>
    <cellStyle name="Style 502 4 2 2" xfId="13477"/>
    <cellStyle name="Style 502 4 2 2 2" xfId="26685"/>
    <cellStyle name="Style 502 4 2 2 3" xfId="30803"/>
    <cellStyle name="Style 502 4 2 2 4" xfId="38579"/>
    <cellStyle name="Style 502 4 2 2 5" xfId="41875"/>
    <cellStyle name="Style 502 4 2 3" xfId="16232"/>
    <cellStyle name="Style 502 4 2 3 2" xfId="30804"/>
    <cellStyle name="Style 502 4 2 3 3" xfId="21730"/>
    <cellStyle name="Style 502 4 2 3 4" xfId="38974"/>
    <cellStyle name="Style 502 4 2 4" xfId="30802"/>
    <cellStyle name="Style 502 4 2 5" xfId="26457"/>
    <cellStyle name="Style 502 4 2 6" xfId="39834"/>
    <cellStyle name="Style 502 4 3" xfId="10797"/>
    <cellStyle name="Style 502 4 3 2" xfId="26686"/>
    <cellStyle name="Style 502 4 3 3" xfId="30805"/>
    <cellStyle name="Style 502 4 3 4" xfId="36360"/>
    <cellStyle name="Style 502 4 3 5" xfId="45705"/>
    <cellStyle name="Style 502 4 4" xfId="12152"/>
    <cellStyle name="Style 502 4 4 2" xfId="26687"/>
    <cellStyle name="Style 502 4 4 3" xfId="30806"/>
    <cellStyle name="Style 502 4 4 4" xfId="37408"/>
    <cellStyle name="Style 502 4 4 5" xfId="45350"/>
    <cellStyle name="Style 502 4 5" xfId="14984"/>
    <cellStyle name="Style 502 4 5 2" xfId="30807"/>
    <cellStyle name="Style 502 4 5 3" xfId="38409"/>
    <cellStyle name="Style 502 4 5 4" xfId="45910"/>
    <cellStyle name="Style 502 4 6" xfId="30801"/>
    <cellStyle name="Style 502 4 7" xfId="24749"/>
    <cellStyle name="Style 502 4 8" xfId="39137"/>
    <cellStyle name="Style 502 5" xfId="6606"/>
    <cellStyle name="Style 502 5 2" xfId="8947"/>
    <cellStyle name="Style 502 5 2 2" xfId="13202"/>
    <cellStyle name="Style 502 5 2 2 2" xfId="26688"/>
    <cellStyle name="Style 502 5 2 2 3" xfId="30810"/>
    <cellStyle name="Style 502 5 2 2 4" xfId="32874"/>
    <cellStyle name="Style 502 5 2 2 5" xfId="46845"/>
    <cellStyle name="Style 502 5 2 3" xfId="15989"/>
    <cellStyle name="Style 502 5 2 3 2" xfId="30811"/>
    <cellStyle name="Style 502 5 2 3 3" xfId="23903"/>
    <cellStyle name="Style 502 5 2 3 4" xfId="39298"/>
    <cellStyle name="Style 502 5 2 4" xfId="30809"/>
    <cellStyle name="Style 502 5 2 5" xfId="29977"/>
    <cellStyle name="Style 502 5 2 6" xfId="46815"/>
    <cellStyle name="Style 502 5 3" xfId="10522"/>
    <cellStyle name="Style 502 5 3 2" xfId="26689"/>
    <cellStyle name="Style 502 5 3 3" xfId="30812"/>
    <cellStyle name="Style 502 5 3 4" xfId="37144"/>
    <cellStyle name="Style 502 5 3 5" xfId="43559"/>
    <cellStyle name="Style 502 5 4" xfId="11877"/>
    <cellStyle name="Style 502 5 4 2" xfId="26690"/>
    <cellStyle name="Style 502 5 4 3" xfId="30813"/>
    <cellStyle name="Style 502 5 4 4" xfId="32604"/>
    <cellStyle name="Style 502 5 4 5" xfId="47156"/>
    <cellStyle name="Style 502 5 5" xfId="14709"/>
    <cellStyle name="Style 502 5 5 2" xfId="30814"/>
    <cellStyle name="Style 502 5 5 3" xfId="38650"/>
    <cellStyle name="Style 502 5 5 4" xfId="45266"/>
    <cellStyle name="Style 502 5 6" xfId="30808"/>
    <cellStyle name="Style 502 5 7" xfId="23697"/>
    <cellStyle name="Style 502 5 8" xfId="40200"/>
    <cellStyle name="Style 502 6" xfId="6830"/>
    <cellStyle name="Style 502 6 2" xfId="9171"/>
    <cellStyle name="Style 502 6 2 2" xfId="13426"/>
    <cellStyle name="Style 502 6 2 2 2" xfId="26691"/>
    <cellStyle name="Style 502 6 2 2 3" xfId="30817"/>
    <cellStyle name="Style 502 6 2 2 4" xfId="34324"/>
    <cellStyle name="Style 502 6 2 2 5" xfId="44309"/>
    <cellStyle name="Style 502 6 2 3" xfId="16186"/>
    <cellStyle name="Style 502 6 2 3 2" xfId="30818"/>
    <cellStyle name="Style 502 6 2 3 3" xfId="21780"/>
    <cellStyle name="Style 502 6 2 3 4" xfId="39990"/>
    <cellStyle name="Style 502 6 2 4" xfId="30816"/>
    <cellStyle name="Style 502 6 2 5" xfId="21667"/>
    <cellStyle name="Style 502 6 2 6" xfId="39739"/>
    <cellStyle name="Style 502 6 3" xfId="10746"/>
    <cellStyle name="Style 502 6 3 2" xfId="26692"/>
    <cellStyle name="Style 502 6 3 3" xfId="30819"/>
    <cellStyle name="Style 502 6 3 4" xfId="36759"/>
    <cellStyle name="Style 502 6 3 5" xfId="48083"/>
    <cellStyle name="Style 502 6 4" xfId="12101"/>
    <cellStyle name="Style 502 6 4 2" xfId="26693"/>
    <cellStyle name="Style 502 6 4 3" xfId="30820"/>
    <cellStyle name="Style 502 6 4 4" xfId="34121"/>
    <cellStyle name="Style 502 6 4 5" xfId="43521"/>
    <cellStyle name="Style 502 6 5" xfId="14933"/>
    <cellStyle name="Style 502 6 5 2" xfId="30821"/>
    <cellStyle name="Style 502 6 5 3" xfId="32473"/>
    <cellStyle name="Style 502 6 5 4" xfId="44872"/>
    <cellStyle name="Style 502 6 6" xfId="30815"/>
    <cellStyle name="Style 502 6 7" xfId="21877"/>
    <cellStyle name="Style 502 6 8" xfId="39893"/>
    <cellStyle name="Style 502 7" xfId="6749"/>
    <cellStyle name="Style 502 7 2" xfId="9090"/>
    <cellStyle name="Style 502 7 2 2" xfId="13345"/>
    <cellStyle name="Style 502 7 2 2 2" xfId="26695"/>
    <cellStyle name="Style 502 7 2 2 3" xfId="30824"/>
    <cellStyle name="Style 502 7 2 2 4" xfId="35875"/>
    <cellStyle name="Style 502 7 2 2 5" xfId="45515"/>
    <cellStyle name="Style 502 7 2 3" xfId="16117"/>
    <cellStyle name="Style 502 7 2 3 2" xfId="30825"/>
    <cellStyle name="Style 502 7 2 3 3" xfId="22771"/>
    <cellStyle name="Style 502 7 2 3 4" xfId="39182"/>
    <cellStyle name="Style 502 7 2 4" xfId="30823"/>
    <cellStyle name="Style 502 7 2 5" xfId="25326"/>
    <cellStyle name="Style 502 7 2 6" xfId="39413"/>
    <cellStyle name="Style 502 7 3" xfId="10665"/>
    <cellStyle name="Style 502 7 3 2" xfId="26697"/>
    <cellStyle name="Style 502 7 3 3" xfId="30826"/>
    <cellStyle name="Style 502 7 3 4" xfId="27897"/>
    <cellStyle name="Style 502 7 3 5" xfId="47732"/>
    <cellStyle name="Style 502 7 4" xfId="12020"/>
    <cellStyle name="Style 502 7 4 2" xfId="26698"/>
    <cellStyle name="Style 502 7 4 3" xfId="30827"/>
    <cellStyle name="Style 502 7 4 4" xfId="35673"/>
    <cellStyle name="Style 502 7 4 5" xfId="45980"/>
    <cellStyle name="Style 502 7 5" xfId="14852"/>
    <cellStyle name="Style 502 7 5 2" xfId="30828"/>
    <cellStyle name="Style 502 7 5 3" xfId="38254"/>
    <cellStyle name="Style 502 7 5 4" xfId="41880"/>
    <cellStyle name="Style 502 7 6" xfId="30822"/>
    <cellStyle name="Style 502 7 7" xfId="22624"/>
    <cellStyle name="Style 502 7 8" xfId="40279"/>
    <cellStyle name="Style 502 8" xfId="7105"/>
    <cellStyle name="Style 502 8 2" xfId="9446"/>
    <cellStyle name="Style 502 8 2 2" xfId="13701"/>
    <cellStyle name="Style 502 8 2 2 2" xfId="26701"/>
    <cellStyle name="Style 502 8 2 2 3" xfId="30831"/>
    <cellStyle name="Style 502 8 2 2 4" xfId="36247"/>
    <cellStyle name="Style 502 8 2 2 5" xfId="42278"/>
    <cellStyle name="Style 502 8 2 3" xfId="16438"/>
    <cellStyle name="Style 502 8 2 3 2" xfId="30832"/>
    <cellStyle name="Style 502 8 2 3 3" xfId="24547"/>
    <cellStyle name="Style 502 8 2 3 4" xfId="40301"/>
    <cellStyle name="Style 502 8 2 4" xfId="30830"/>
    <cellStyle name="Style 502 8 2 5" xfId="27511"/>
    <cellStyle name="Style 502 8 2 6" xfId="45026"/>
    <cellStyle name="Style 502 8 3" xfId="11021"/>
    <cellStyle name="Style 502 8 3 2" xfId="26702"/>
    <cellStyle name="Style 502 8 3 3" xfId="30833"/>
    <cellStyle name="Style 502 8 3 4" xfId="33096"/>
    <cellStyle name="Style 502 8 3 5" xfId="47706"/>
    <cellStyle name="Style 502 8 4" xfId="12376"/>
    <cellStyle name="Style 502 8 4 2" xfId="26703"/>
    <cellStyle name="Style 502 8 4 3" xfId="30834"/>
    <cellStyle name="Style 502 8 4 4" xfId="36024"/>
    <cellStyle name="Style 502 8 4 5" xfId="46217"/>
    <cellStyle name="Style 502 8 5" xfId="15208"/>
    <cellStyle name="Style 502 8 5 2" xfId="30835"/>
    <cellStyle name="Style 502 8 5 3" xfId="37309"/>
    <cellStyle name="Style 502 8 5 4" xfId="42626"/>
    <cellStyle name="Style 502 8 6" xfId="30829"/>
    <cellStyle name="Style 502 8 7" xfId="26744"/>
    <cellStyle name="Style 502 8 8" xfId="40146"/>
    <cellStyle name="Style 502 9" xfId="8391"/>
    <cellStyle name="Style 502 9 2" xfId="9829"/>
    <cellStyle name="Style 502 9 2 2" xfId="14066"/>
    <cellStyle name="Style 502 9 2 2 2" xfId="26707"/>
    <cellStyle name="Style 502 9 2 2 3" xfId="30838"/>
    <cellStyle name="Style 502 9 2 2 4" xfId="37397"/>
    <cellStyle name="Style 502 9 2 2 5" xfId="40629"/>
    <cellStyle name="Style 502 9 2 3" xfId="16803"/>
    <cellStyle name="Style 502 9 2 3 2" xfId="30839"/>
    <cellStyle name="Style 502 9 2 3 3" xfId="31849"/>
    <cellStyle name="Style 502 9 2 3 4" xfId="39875"/>
    <cellStyle name="Style 502 9 2 4" xfId="30837"/>
    <cellStyle name="Style 502 9 2 5" xfId="36700"/>
    <cellStyle name="Style 502 9 2 6" xfId="42891"/>
    <cellStyle name="Style 502 9 3" xfId="11386"/>
    <cellStyle name="Style 502 9 3 2" xfId="26709"/>
    <cellStyle name="Style 502 9 3 3" xfId="30840"/>
    <cellStyle name="Style 502 9 3 4" xfId="34399"/>
    <cellStyle name="Style 502 9 3 5" xfId="44994"/>
    <cellStyle name="Style 502 9 4" xfId="12741"/>
    <cellStyle name="Style 502 9 4 2" xfId="26710"/>
    <cellStyle name="Style 502 9 4 3" xfId="30841"/>
    <cellStyle name="Style 502 9 4 4" xfId="37974"/>
    <cellStyle name="Style 502 9 4 5" xfId="44012"/>
    <cellStyle name="Style 502 9 5" xfId="15573"/>
    <cellStyle name="Style 502 9 5 2" xfId="30842"/>
    <cellStyle name="Style 502 9 5 3" xfId="36864"/>
    <cellStyle name="Style 502 9 5 4" xfId="46994"/>
    <cellStyle name="Style 502 9 6" xfId="30836"/>
    <cellStyle name="Style 502 9 7" xfId="27149"/>
    <cellStyle name="Style 502 9 8" xfId="44397"/>
    <cellStyle name="Style 503" xfId="107"/>
    <cellStyle name="Style 503 10" xfId="8226"/>
    <cellStyle name="Style 503 10 2" xfId="9664"/>
    <cellStyle name="Style 503 10 2 2" xfId="13901"/>
    <cellStyle name="Style 503 10 2 2 2" xfId="26715"/>
    <cellStyle name="Style 503 10 2 2 3" xfId="30845"/>
    <cellStyle name="Style 503 10 2 2 4" xfId="38413"/>
    <cellStyle name="Style 503 10 2 2 5" xfId="47161"/>
    <cellStyle name="Style 503 10 2 3" xfId="16638"/>
    <cellStyle name="Style 503 10 2 3 2" xfId="30846"/>
    <cellStyle name="Style 503 10 2 3 3" xfId="26515"/>
    <cellStyle name="Style 503 10 2 3 4" xfId="40224"/>
    <cellStyle name="Style 503 10 2 4" xfId="30844"/>
    <cellStyle name="Style 503 10 2 5" xfId="27661"/>
    <cellStyle name="Style 503 10 2 6" xfId="43937"/>
    <cellStyle name="Style 503 10 3" xfId="11221"/>
    <cellStyle name="Style 503 10 3 2" xfId="26717"/>
    <cellStyle name="Style 503 10 3 3" xfId="30847"/>
    <cellStyle name="Style 503 10 3 4" xfId="35991"/>
    <cellStyle name="Style 503 10 3 5" xfId="41738"/>
    <cellStyle name="Style 503 10 4" xfId="12576"/>
    <cellStyle name="Style 503 10 4 2" xfId="26718"/>
    <cellStyle name="Style 503 10 4 3" xfId="30848"/>
    <cellStyle name="Style 503 10 4 4" xfId="34256"/>
    <cellStyle name="Style 503 10 4 5" xfId="44661"/>
    <cellStyle name="Style 503 10 5" xfId="15408"/>
    <cellStyle name="Style 503 10 5 2" xfId="30849"/>
    <cellStyle name="Style 503 10 5 3" xfId="37664"/>
    <cellStyle name="Style 503 10 5 4" xfId="44348"/>
    <cellStyle name="Style 503 10 6" xfId="30843"/>
    <cellStyle name="Style 503 10 7" xfId="25110"/>
    <cellStyle name="Style 503 10 8" xfId="39905"/>
    <cellStyle name="Style 503 11" xfId="8382"/>
    <cellStyle name="Style 503 11 2" xfId="9820"/>
    <cellStyle name="Style 503 11 2 2" xfId="14057"/>
    <cellStyle name="Style 503 11 2 2 2" xfId="26721"/>
    <cellStyle name="Style 503 11 2 2 3" xfId="30852"/>
    <cellStyle name="Style 503 11 2 2 4" xfId="33668"/>
    <cellStyle name="Style 503 11 2 2 5" xfId="43227"/>
    <cellStyle name="Style 503 11 2 3" xfId="16794"/>
    <cellStyle name="Style 503 11 2 3 2" xfId="30853"/>
    <cellStyle name="Style 503 11 2 3 3" xfId="22479"/>
    <cellStyle name="Style 503 11 2 3 4" xfId="40160"/>
    <cellStyle name="Style 503 11 2 4" xfId="30851"/>
    <cellStyle name="Style 503 11 2 5" xfId="33219"/>
    <cellStyle name="Style 503 11 2 6" xfId="43074"/>
    <cellStyle name="Style 503 11 3" xfId="11377"/>
    <cellStyle name="Style 503 11 3 2" xfId="26722"/>
    <cellStyle name="Style 503 11 3 3" xfId="30854"/>
    <cellStyle name="Style 503 11 3 4" xfId="37385"/>
    <cellStyle name="Style 503 11 3 5" xfId="45327"/>
    <cellStyle name="Style 503 11 4" xfId="12732"/>
    <cellStyle name="Style 503 11 4 2" xfId="26723"/>
    <cellStyle name="Style 503 11 4 3" xfId="30855"/>
    <cellStyle name="Style 503 11 4 4" xfId="35990"/>
    <cellStyle name="Style 503 11 4 5" xfId="40427"/>
    <cellStyle name="Style 503 11 5" xfId="15564"/>
    <cellStyle name="Style 503 11 5 2" xfId="30856"/>
    <cellStyle name="Style 503 11 5 3" xfId="36479"/>
    <cellStyle name="Style 503 11 5 4" xfId="43847"/>
    <cellStyle name="Style 503 11 6" xfId="30850"/>
    <cellStyle name="Style 503 11 7" xfId="27130"/>
    <cellStyle name="Style 503 11 8" xfId="47711"/>
    <cellStyle name="Style 503 12" xfId="8660"/>
    <cellStyle name="Style 503 12 2" xfId="10096"/>
    <cellStyle name="Style 503 12 2 2" xfId="14333"/>
    <cellStyle name="Style 503 12 2 2 2" xfId="26725"/>
    <cellStyle name="Style 503 12 2 2 3" xfId="30859"/>
    <cellStyle name="Style 503 12 2 2 4" xfId="36375"/>
    <cellStyle name="Style 503 12 2 2 5" xfId="48195"/>
    <cellStyle name="Style 503 12 2 3" xfId="17070"/>
    <cellStyle name="Style 503 12 2 3 2" xfId="30860"/>
    <cellStyle name="Style 503 12 2 3 3" xfId="38836"/>
    <cellStyle name="Style 503 12 2 3 4" xfId="46911"/>
    <cellStyle name="Style 503 12 2 4" xfId="30858"/>
    <cellStyle name="Style 503 12 2 5" xfId="36959"/>
    <cellStyle name="Style 503 12 2 6" xfId="46859"/>
    <cellStyle name="Style 503 12 3" xfId="11653"/>
    <cellStyle name="Style 503 12 3 2" xfId="26726"/>
    <cellStyle name="Style 503 12 3 3" xfId="30861"/>
    <cellStyle name="Style 503 12 3 4" xfId="37468"/>
    <cellStyle name="Style 503 12 3 5" xfId="47164"/>
    <cellStyle name="Style 503 12 4" xfId="13008"/>
    <cellStyle name="Style 503 12 4 2" xfId="26727"/>
    <cellStyle name="Style 503 12 4 3" xfId="30862"/>
    <cellStyle name="Style 503 12 4 4" xfId="36444"/>
    <cellStyle name="Style 503 12 4 5" xfId="46852"/>
    <cellStyle name="Style 503 12 5" xfId="15840"/>
    <cellStyle name="Style 503 12 5 2" xfId="30863"/>
    <cellStyle name="Style 503 12 5 3" xfId="31960"/>
    <cellStyle name="Style 503 12 5 4" xfId="48443"/>
    <cellStyle name="Style 503 12 6" xfId="30857"/>
    <cellStyle name="Style 503 12 7" xfId="26704"/>
    <cellStyle name="Style 503 12 8" xfId="44993"/>
    <cellStyle name="Style 503 13" xfId="8653"/>
    <cellStyle name="Style 503 13 2" xfId="10089"/>
    <cellStyle name="Style 503 13 2 2" xfId="14326"/>
    <cellStyle name="Style 503 13 2 2 2" xfId="26730"/>
    <cellStyle name="Style 503 13 2 2 3" xfId="30866"/>
    <cellStyle name="Style 503 13 2 2 4" xfId="37587"/>
    <cellStyle name="Style 503 13 2 2 5" xfId="41661"/>
    <cellStyle name="Style 503 13 2 3" xfId="17063"/>
    <cellStyle name="Style 503 13 2 3 2" xfId="30867"/>
    <cellStyle name="Style 503 13 2 3 3" xfId="36085"/>
    <cellStyle name="Style 503 13 2 3 4" xfId="41535"/>
    <cellStyle name="Style 503 13 2 4" xfId="30865"/>
    <cellStyle name="Style 503 13 2 5" xfId="32469"/>
    <cellStyle name="Style 503 13 2 6" xfId="48033"/>
    <cellStyle name="Style 503 13 3" xfId="11646"/>
    <cellStyle name="Style 503 13 3 2" xfId="26731"/>
    <cellStyle name="Style 503 13 3 3" xfId="30868"/>
    <cellStyle name="Style 503 13 3 4" xfId="34801"/>
    <cellStyle name="Style 503 13 3 5" xfId="42310"/>
    <cellStyle name="Style 503 13 4" xfId="13001"/>
    <cellStyle name="Style 503 13 4 2" xfId="26732"/>
    <cellStyle name="Style 503 13 4 3" xfId="30869"/>
    <cellStyle name="Style 503 13 4 4" xfId="38300"/>
    <cellStyle name="Style 503 13 4 5" xfId="38922"/>
    <cellStyle name="Style 503 13 5" xfId="15833"/>
    <cellStyle name="Style 503 13 5 2" xfId="30870"/>
    <cellStyle name="Style 503 13 5 3" xfId="38819"/>
    <cellStyle name="Style 503 13 5 4" xfId="45194"/>
    <cellStyle name="Style 503 13 6" xfId="30864"/>
    <cellStyle name="Style 503 13 7" xfId="27411"/>
    <cellStyle name="Style 503 13 8" xfId="43472"/>
    <cellStyle name="Style 503 14" xfId="8542"/>
    <cellStyle name="Style 503 14 2" xfId="9978"/>
    <cellStyle name="Style 503 14 2 2" xfId="14215"/>
    <cellStyle name="Style 503 14 2 2 2" xfId="26733"/>
    <cellStyle name="Style 503 14 2 2 3" xfId="30873"/>
    <cellStyle name="Style 503 14 2 2 4" xfId="34975"/>
    <cellStyle name="Style 503 14 2 2 5" xfId="40569"/>
    <cellStyle name="Style 503 14 2 3" xfId="16952"/>
    <cellStyle name="Style 503 14 2 3 2" xfId="30874"/>
    <cellStyle name="Style 503 14 2 3 3" xfId="32144"/>
    <cellStyle name="Style 503 14 2 3 4" xfId="45985"/>
    <cellStyle name="Style 503 14 2 4" xfId="30872"/>
    <cellStyle name="Style 503 14 2 5" xfId="33336"/>
    <cellStyle name="Style 503 14 2 6" xfId="45889"/>
    <cellStyle name="Style 503 14 3" xfId="11535"/>
    <cellStyle name="Style 503 14 3 2" xfId="26734"/>
    <cellStyle name="Style 503 14 3 3" xfId="30875"/>
    <cellStyle name="Style 503 14 3 4" xfId="36778"/>
    <cellStyle name="Style 503 14 3 5" xfId="41407"/>
    <cellStyle name="Style 503 14 4" xfId="12890"/>
    <cellStyle name="Style 503 14 4 2" xfId="26735"/>
    <cellStyle name="Style 503 14 4 3" xfId="30876"/>
    <cellStyle name="Style 503 14 4 4" xfId="35426"/>
    <cellStyle name="Style 503 14 4 5" xfId="44220"/>
    <cellStyle name="Style 503 14 5" xfId="15722"/>
    <cellStyle name="Style 503 14 5 2" xfId="30877"/>
    <cellStyle name="Style 503 14 5 3" xfId="32908"/>
    <cellStyle name="Style 503 14 5 4" xfId="46681"/>
    <cellStyle name="Style 503 14 6" xfId="30871"/>
    <cellStyle name="Style 503 14 7" xfId="27280"/>
    <cellStyle name="Style 503 14 8" xfId="48245"/>
    <cellStyle name="Style 503 15" xfId="8887"/>
    <cellStyle name="Style 503 15 2" xfId="13166"/>
    <cellStyle name="Style 503 15 2 2" xfId="26738"/>
    <cellStyle name="Style 503 15 2 3" xfId="30878"/>
    <cellStyle name="Style 503 15 2 4" xfId="35637"/>
    <cellStyle name="Style 503 15 2 5" xfId="47494"/>
    <cellStyle name="Style 503 15 3" xfId="14599"/>
    <cellStyle name="Style 503 15 3 2" xfId="26739"/>
    <cellStyle name="Style 503 15 3 3" xfId="30879"/>
    <cellStyle name="Style 503 15 3 4" xfId="37232"/>
    <cellStyle name="Style 503 15 3 5" xfId="48273"/>
    <cellStyle name="Style 503 15 4" xfId="26737"/>
    <cellStyle name="Style 503 16" xfId="10302"/>
    <cellStyle name="Style 503 16 2" xfId="14539"/>
    <cellStyle name="Style 503 16 2 2" xfId="26740"/>
    <cellStyle name="Style 503 16 2 3" xfId="30881"/>
    <cellStyle name="Style 503 16 2 4" xfId="35728"/>
    <cellStyle name="Style 503 16 2 5" xfId="44307"/>
    <cellStyle name="Style 503 16 3" xfId="17276"/>
    <cellStyle name="Style 503 16 3 2" xfId="30882"/>
    <cellStyle name="Style 503 16 3 3" xfId="32184"/>
    <cellStyle name="Style 503 16 3 4" xfId="43262"/>
    <cellStyle name="Style 503 16 4" xfId="30880"/>
    <cellStyle name="Style 503 16 5" xfId="37602"/>
    <cellStyle name="Style 503 16 6" xfId="46820"/>
    <cellStyle name="Style 503 17" xfId="10380"/>
    <cellStyle name="Style 503 17 2" xfId="26741"/>
    <cellStyle name="Style 503 17 3" xfId="30883"/>
    <cellStyle name="Style 503 17 4" xfId="33388"/>
    <cellStyle name="Style 503 17 5" xfId="44017"/>
    <cellStyle name="Style 503 18" xfId="10487"/>
    <cellStyle name="Style 503 18 2" xfId="26742"/>
    <cellStyle name="Style 503 18 3" xfId="30884"/>
    <cellStyle name="Style 503 18 4" xfId="36622"/>
    <cellStyle name="Style 503 18 5" xfId="44476"/>
    <cellStyle name="Style 503 19" xfId="11821"/>
    <cellStyle name="Style 503 19 2" xfId="26743"/>
    <cellStyle name="Style 503 19 3" xfId="30885"/>
    <cellStyle name="Style 503 19 4" xfId="35100"/>
    <cellStyle name="Style 503 19 5" xfId="45209"/>
    <cellStyle name="Style 503 2" xfId="6976"/>
    <cellStyle name="Style 503 2 2" xfId="10215"/>
    <cellStyle name="Style 503 2 2 2" xfId="11772"/>
    <cellStyle name="Style 503 2 2 2 2" xfId="26745"/>
    <cellStyle name="Style 503 2 2 2 3" xfId="30887"/>
    <cellStyle name="Style 503 2 2 2 4" xfId="38324"/>
    <cellStyle name="Style 503 2 2 2 5" xfId="43143"/>
    <cellStyle name="Style 503 2 2 3" xfId="14452"/>
    <cellStyle name="Style 503 2 2 3 2" xfId="26746"/>
    <cellStyle name="Style 503 2 2 3 3" xfId="30888"/>
    <cellStyle name="Style 503 2 2 3 4" xfId="37801"/>
    <cellStyle name="Style 503 2 2 3 5" xfId="43260"/>
    <cellStyle name="Style 503 2 2 4" xfId="17189"/>
    <cellStyle name="Style 503 2 2 4 2" xfId="30889"/>
    <cellStyle name="Style 503 2 2 4 3" xfId="32175"/>
    <cellStyle name="Style 503 2 2 4 4" xfId="43901"/>
    <cellStyle name="Style 503 2 2 5" xfId="30886"/>
    <cellStyle name="Style 503 2 2 6" xfId="34475"/>
    <cellStyle name="Style 503 2 2 7" xfId="45325"/>
    <cellStyle name="Style 503 2 3" xfId="9317"/>
    <cellStyle name="Style 503 2 3 2" xfId="13572"/>
    <cellStyle name="Style 503 2 3 2 2" xfId="26748"/>
    <cellStyle name="Style 503 2 3 2 3" xfId="30890"/>
    <cellStyle name="Style 503 2 3 2 4" xfId="37432"/>
    <cellStyle name="Style 503 2 3 2 5" xfId="46599"/>
    <cellStyle name="Style 503 2 3 3" xfId="14662"/>
    <cellStyle name="Style 503 2 3 3 2" xfId="26749"/>
    <cellStyle name="Style 503 2 3 3 3" xfId="30891"/>
    <cellStyle name="Style 503 2 3 3 4" xfId="33681"/>
    <cellStyle name="Style 503 2 3 3 5" xfId="47560"/>
    <cellStyle name="Style 503 2 3 4" xfId="26747"/>
    <cellStyle name="Style 503 2 4" xfId="10892"/>
    <cellStyle name="Style 503 2 4 2" xfId="26750"/>
    <cellStyle name="Style 503 2 4 3" xfId="30892"/>
    <cellStyle name="Style 503 2 4 4" xfId="37729"/>
    <cellStyle name="Style 503 2 4 5" xfId="44736"/>
    <cellStyle name="Style 503 2 5" xfId="12247"/>
    <cellStyle name="Style 503 2 5 2" xfId="26751"/>
    <cellStyle name="Style 503 2 5 3" xfId="30893"/>
    <cellStyle name="Style 503 2 5 4" xfId="37230"/>
    <cellStyle name="Style 503 2 5 5" xfId="45927"/>
    <cellStyle name="Style 503 2 6" xfId="15079"/>
    <cellStyle name="Style 503 2 6 2" xfId="30894"/>
    <cellStyle name="Style 503 2 6 3" xfId="38587"/>
    <cellStyle name="Style 503 2 6 4" xfId="45313"/>
    <cellStyle name="Style 503 2 7" xfId="22221"/>
    <cellStyle name="Style 503 2 8" xfId="40110"/>
    <cellStyle name="Style 503 3" xfId="6661"/>
    <cellStyle name="Style 503 3 2" xfId="9002"/>
    <cellStyle name="Style 503 3 2 2" xfId="13257"/>
    <cellStyle name="Style 503 3 2 2 2" xfId="26752"/>
    <cellStyle name="Style 503 3 2 2 3" xfId="30897"/>
    <cellStyle name="Style 503 3 2 2 4" xfId="33272"/>
    <cellStyle name="Style 503 3 2 2 5" xfId="41663"/>
    <cellStyle name="Style 503 3 2 3" xfId="16042"/>
    <cellStyle name="Style 503 3 2 3 2" xfId="30898"/>
    <cellStyle name="Style 503 3 2 3 3" xfId="22006"/>
    <cellStyle name="Style 503 3 2 3 4" xfId="39106"/>
    <cellStyle name="Style 503 3 2 4" xfId="30896"/>
    <cellStyle name="Style 503 3 2 5" xfId="22285"/>
    <cellStyle name="Style 503 3 2 6" xfId="44899"/>
    <cellStyle name="Style 503 3 3" xfId="10577"/>
    <cellStyle name="Style 503 3 3 2" xfId="26753"/>
    <cellStyle name="Style 503 3 3 3" xfId="30899"/>
    <cellStyle name="Style 503 3 3 4" xfId="36102"/>
    <cellStyle name="Style 503 3 3 5" xfId="46045"/>
    <cellStyle name="Style 503 3 4" xfId="11932"/>
    <cellStyle name="Style 503 3 4 2" xfId="26754"/>
    <cellStyle name="Style 503 3 4 3" xfId="30900"/>
    <cellStyle name="Style 503 3 4 4" xfId="33070"/>
    <cellStyle name="Style 503 3 4 5" xfId="46268"/>
    <cellStyle name="Style 503 3 5" xfId="14764"/>
    <cellStyle name="Style 503 3 5 2" xfId="30901"/>
    <cellStyle name="Style 503 3 5 3" xfId="37774"/>
    <cellStyle name="Style 503 3 5 4" xfId="43976"/>
    <cellStyle name="Style 503 3 6" xfId="30895"/>
    <cellStyle name="Style 503 3 7" xfId="21951"/>
    <cellStyle name="Style 503 3 8" xfId="39399"/>
    <cellStyle name="Style 503 4" xfId="7020"/>
    <cellStyle name="Style 503 4 2" xfId="9361"/>
    <cellStyle name="Style 503 4 2 2" xfId="13616"/>
    <cellStyle name="Style 503 4 2 2 2" xfId="26756"/>
    <cellStyle name="Style 503 4 2 2 3" xfId="30904"/>
    <cellStyle name="Style 503 4 2 2 4" xfId="33943"/>
    <cellStyle name="Style 503 4 2 2 5" xfId="42664"/>
    <cellStyle name="Style 503 4 2 3" xfId="16353"/>
    <cellStyle name="Style 503 4 2 3 2" xfId="30905"/>
    <cellStyle name="Style 503 4 2 3 3" xfId="21673"/>
    <cellStyle name="Style 503 4 2 3 4" xfId="44374"/>
    <cellStyle name="Style 503 4 2 4" xfId="30903"/>
    <cellStyle name="Style 503 4 2 5" xfId="37694"/>
    <cellStyle name="Style 503 4 2 6" xfId="48123"/>
    <cellStyle name="Style 503 4 3" xfId="10936"/>
    <cellStyle name="Style 503 4 3 2" xfId="26757"/>
    <cellStyle name="Style 503 4 3 3" xfId="30906"/>
    <cellStyle name="Style 503 4 3 4" xfId="36832"/>
    <cellStyle name="Style 503 4 3 5" xfId="45426"/>
    <cellStyle name="Style 503 4 4" xfId="12291"/>
    <cellStyle name="Style 503 4 4 2" xfId="26758"/>
    <cellStyle name="Style 503 4 4 3" xfId="30907"/>
    <cellStyle name="Style 503 4 4 4" xfId="36081"/>
    <cellStyle name="Style 503 4 4 5" xfId="46252"/>
    <cellStyle name="Style 503 4 5" xfId="15123"/>
    <cellStyle name="Style 503 4 5 2" xfId="30908"/>
    <cellStyle name="Style 503 4 5 3" xfId="32508"/>
    <cellStyle name="Style 503 4 5 4" xfId="45090"/>
    <cellStyle name="Style 503 4 6" xfId="30902"/>
    <cellStyle name="Style 503 4 7" xfId="32368"/>
    <cellStyle name="Style 503 4 8" xfId="45560"/>
    <cellStyle name="Style 503 5" xfId="7029"/>
    <cellStyle name="Style 503 5 2" xfId="9370"/>
    <cellStyle name="Style 503 5 2 2" xfId="13625"/>
    <cellStyle name="Style 503 5 2 2 2" xfId="26759"/>
    <cellStyle name="Style 503 5 2 2 3" xfId="30911"/>
    <cellStyle name="Style 503 5 2 2 4" xfId="37661"/>
    <cellStyle name="Style 503 5 2 2 5" xfId="47896"/>
    <cellStyle name="Style 503 5 2 3" xfId="16362"/>
    <cellStyle name="Style 503 5 2 3 2" xfId="30912"/>
    <cellStyle name="Style 503 5 2 3 3" xfId="21657"/>
    <cellStyle name="Style 503 5 2 3 4" xfId="48202"/>
    <cellStyle name="Style 503 5 2 4" xfId="30910"/>
    <cellStyle name="Style 503 5 2 5" xfId="32911"/>
    <cellStyle name="Style 503 5 2 6" xfId="42604"/>
    <cellStyle name="Style 503 5 3" xfId="10945"/>
    <cellStyle name="Style 503 5 3 2" xfId="26760"/>
    <cellStyle name="Style 503 5 3 3" xfId="30913"/>
    <cellStyle name="Style 503 5 3 4" xfId="38434"/>
    <cellStyle name="Style 503 5 3 5" xfId="42856"/>
    <cellStyle name="Style 503 5 4" xfId="12300"/>
    <cellStyle name="Style 503 5 4 2" xfId="26761"/>
    <cellStyle name="Style 503 5 4 3" xfId="30914"/>
    <cellStyle name="Style 503 5 4 4" xfId="34483"/>
    <cellStyle name="Style 503 5 4 5" xfId="46900"/>
    <cellStyle name="Style 503 5 5" xfId="15132"/>
    <cellStyle name="Style 503 5 5 2" xfId="30915"/>
    <cellStyle name="Style 503 5 5 3" xfId="33411"/>
    <cellStyle name="Style 503 5 5 4" xfId="40725"/>
    <cellStyle name="Style 503 5 6" xfId="30909"/>
    <cellStyle name="Style 503 5 7" xfId="31954"/>
    <cellStyle name="Style 503 5 8" xfId="40928"/>
    <cellStyle name="Style 503 6" xfId="6863"/>
    <cellStyle name="Style 503 6 2" xfId="9204"/>
    <cellStyle name="Style 503 6 2 2" xfId="13459"/>
    <cellStyle name="Style 503 6 2 2 2" xfId="26763"/>
    <cellStyle name="Style 503 6 2 2 3" xfId="30918"/>
    <cellStyle name="Style 503 6 2 2 4" xfId="36252"/>
    <cellStyle name="Style 503 6 2 2 5" xfId="46970"/>
    <cellStyle name="Style 503 6 2 3" xfId="16215"/>
    <cellStyle name="Style 503 6 2 3 2" xfId="30919"/>
    <cellStyle name="Style 503 6 2 3 3" xfId="22015"/>
    <cellStyle name="Style 503 6 2 3 4" xfId="47882"/>
    <cellStyle name="Style 503 6 2 4" xfId="30917"/>
    <cellStyle name="Style 503 6 2 5" xfId="23140"/>
    <cellStyle name="Style 503 6 2 6" xfId="40998"/>
    <cellStyle name="Style 503 6 3" xfId="10779"/>
    <cellStyle name="Style 503 6 3 2" xfId="26764"/>
    <cellStyle name="Style 503 6 3 3" xfId="30920"/>
    <cellStyle name="Style 503 6 3 4" xfId="38415"/>
    <cellStyle name="Style 503 6 3 5" xfId="42527"/>
    <cellStyle name="Style 503 6 4" xfId="12134"/>
    <cellStyle name="Style 503 6 4 2" xfId="26765"/>
    <cellStyle name="Style 503 6 4 3" xfId="30921"/>
    <cellStyle name="Style 503 6 4 4" xfId="33293"/>
    <cellStyle name="Style 503 6 4 5" xfId="41960"/>
    <cellStyle name="Style 503 6 5" xfId="14966"/>
    <cellStyle name="Style 503 6 5 2" xfId="30922"/>
    <cellStyle name="Style 503 6 5 3" xfId="33394"/>
    <cellStyle name="Style 503 6 5 4" xfId="43304"/>
    <cellStyle name="Style 503 6 6" xfId="30916"/>
    <cellStyle name="Style 503 6 7" xfId="22294"/>
    <cellStyle name="Style 503 6 8" xfId="40324"/>
    <cellStyle name="Style 503 7" xfId="6578"/>
    <cellStyle name="Style 503 7 2" xfId="8919"/>
    <cellStyle name="Style 503 7 2 2" xfId="13174"/>
    <cellStyle name="Style 503 7 2 2 2" xfId="26766"/>
    <cellStyle name="Style 503 7 2 2 3" xfId="30925"/>
    <cellStyle name="Style 503 7 2 2 4" xfId="33261"/>
    <cellStyle name="Style 503 7 2 2 5" xfId="48337"/>
    <cellStyle name="Style 503 7 2 3" xfId="15979"/>
    <cellStyle name="Style 503 7 2 3 2" xfId="30926"/>
    <cellStyle name="Style 503 7 2 3 3" xfId="32320"/>
    <cellStyle name="Style 503 7 2 3 4" xfId="40376"/>
    <cellStyle name="Style 503 7 2 4" xfId="30924"/>
    <cellStyle name="Style 503 7 2 5" xfId="22100"/>
    <cellStyle name="Style 503 7 2 6" xfId="39004"/>
    <cellStyle name="Style 503 7 3" xfId="10494"/>
    <cellStyle name="Style 503 7 3 2" xfId="26767"/>
    <cellStyle name="Style 503 7 3 3" xfId="30927"/>
    <cellStyle name="Style 503 7 3 4" xfId="33945"/>
    <cellStyle name="Style 503 7 3 5" xfId="48316"/>
    <cellStyle name="Style 503 7 4" xfId="11849"/>
    <cellStyle name="Style 503 7 4 2" xfId="26768"/>
    <cellStyle name="Style 503 7 4 3" xfId="30928"/>
    <cellStyle name="Style 503 7 4 4" xfId="33079"/>
    <cellStyle name="Style 503 7 4 5" xfId="48402"/>
    <cellStyle name="Style 503 7 5" xfId="14681"/>
    <cellStyle name="Style 503 7 5 2" xfId="30929"/>
    <cellStyle name="Style 503 7 5 3" xfId="35599"/>
    <cellStyle name="Style 503 7 5 4" xfId="48181"/>
    <cellStyle name="Style 503 7 6" xfId="30923"/>
    <cellStyle name="Style 503 7 7" xfId="23114"/>
    <cellStyle name="Style 503 7 8" xfId="40101"/>
    <cellStyle name="Style 503 8" xfId="7106"/>
    <cellStyle name="Style 503 8 2" xfId="9447"/>
    <cellStyle name="Style 503 8 2 2" xfId="13702"/>
    <cellStyle name="Style 503 8 2 2 2" xfId="26770"/>
    <cellStyle name="Style 503 8 2 2 3" xfId="30932"/>
    <cellStyle name="Style 503 8 2 2 4" xfId="37845"/>
    <cellStyle name="Style 503 8 2 2 5" xfId="40881"/>
    <cellStyle name="Style 503 8 2 3" xfId="16439"/>
    <cellStyle name="Style 503 8 2 3 2" xfId="30933"/>
    <cellStyle name="Style 503 8 2 3 3" xfId="31948"/>
    <cellStyle name="Style 503 8 2 3 4" xfId="44641"/>
    <cellStyle name="Style 503 8 2 4" xfId="30931"/>
    <cellStyle name="Style 503 8 2 5" xfId="27512"/>
    <cellStyle name="Style 503 8 2 6" xfId="47325"/>
    <cellStyle name="Style 503 8 3" xfId="11022"/>
    <cellStyle name="Style 503 8 3 2" xfId="26771"/>
    <cellStyle name="Style 503 8 3 3" xfId="30934"/>
    <cellStyle name="Style 503 8 3 4" xfId="36259"/>
    <cellStyle name="Style 503 8 3 5" xfId="47114"/>
    <cellStyle name="Style 503 8 4" xfId="12377"/>
    <cellStyle name="Style 503 8 4 2" xfId="26772"/>
    <cellStyle name="Style 503 8 4 3" xfId="30935"/>
    <cellStyle name="Style 503 8 4 4" xfId="37622"/>
    <cellStyle name="Style 503 8 4 5" xfId="47966"/>
    <cellStyle name="Style 503 8 5" xfId="15209"/>
    <cellStyle name="Style 503 8 5 2" xfId="30936"/>
    <cellStyle name="Style 503 8 5 3" xfId="38345"/>
    <cellStyle name="Style 503 8 5 4" xfId="45514"/>
    <cellStyle name="Style 503 8 6" xfId="30930"/>
    <cellStyle name="Style 503 8 7" xfId="21840"/>
    <cellStyle name="Style 503 8 8" xfId="39552"/>
    <cellStyle name="Style 503 9" xfId="8294"/>
    <cellStyle name="Style 503 9 2" xfId="9732"/>
    <cellStyle name="Style 503 9 2 2" xfId="13969"/>
    <cellStyle name="Style 503 9 2 2 2" xfId="26773"/>
    <cellStyle name="Style 503 9 2 2 3" xfId="30939"/>
    <cellStyle name="Style 503 9 2 2 4" xfId="34433"/>
    <cellStyle name="Style 503 9 2 2 5" xfId="48034"/>
    <cellStyle name="Style 503 9 2 3" xfId="16706"/>
    <cellStyle name="Style 503 9 2 3 2" xfId="30940"/>
    <cellStyle name="Style 503 9 2 3 3" xfId="24456"/>
    <cellStyle name="Style 503 9 2 3 4" xfId="41163"/>
    <cellStyle name="Style 503 9 2 4" xfId="30938"/>
    <cellStyle name="Style 503 9 2 5" xfId="27681"/>
    <cellStyle name="Style 503 9 2 6" xfId="47160"/>
    <cellStyle name="Style 503 9 3" xfId="11289"/>
    <cellStyle name="Style 503 9 3 2" xfId="26774"/>
    <cellStyle name="Style 503 9 3 3" xfId="30941"/>
    <cellStyle name="Style 503 9 3 4" xfId="37870"/>
    <cellStyle name="Style 503 9 3 5" xfId="43745"/>
    <cellStyle name="Style 503 9 4" xfId="12644"/>
    <cellStyle name="Style 503 9 4 2" xfId="26775"/>
    <cellStyle name="Style 503 9 4 3" xfId="30942"/>
    <cellStyle name="Style 503 9 4 4" xfId="33305"/>
    <cellStyle name="Style 503 9 4 5" xfId="46573"/>
    <cellStyle name="Style 503 9 5" xfId="15476"/>
    <cellStyle name="Style 503 9 5 2" xfId="30943"/>
    <cellStyle name="Style 503 9 5 3" xfId="35462"/>
    <cellStyle name="Style 503 9 5 4" xfId="43889"/>
    <cellStyle name="Style 503 9 6" xfId="30937"/>
    <cellStyle name="Style 503 9 7" xfId="23778"/>
    <cellStyle name="Style 503 9 8" xfId="40312"/>
    <cellStyle name="Style 580" xfId="108"/>
    <cellStyle name="Style 580 10" xfId="8343"/>
    <cellStyle name="Style 580 10 2" xfId="9781"/>
    <cellStyle name="Style 580 10 2 2" xfId="14018"/>
    <cellStyle name="Style 580 10 2 2 2" xfId="26776"/>
    <cellStyle name="Style 580 10 2 2 3" xfId="30946"/>
    <cellStyle name="Style 580 10 2 2 4" xfId="37215"/>
    <cellStyle name="Style 580 10 2 2 5" xfId="42417"/>
    <cellStyle name="Style 580 10 2 3" xfId="16755"/>
    <cellStyle name="Style 580 10 2 3 2" xfId="30947"/>
    <cellStyle name="Style 580 10 2 3 3" xfId="26511"/>
    <cellStyle name="Style 580 10 2 3 4" xfId="40302"/>
    <cellStyle name="Style 580 10 2 4" xfId="30945"/>
    <cellStyle name="Style 580 10 2 5" xfId="32206"/>
    <cellStyle name="Style 580 10 2 6" xfId="43321"/>
    <cellStyle name="Style 580 10 3" xfId="11338"/>
    <cellStyle name="Style 580 10 3 2" xfId="26778"/>
    <cellStyle name="Style 580 10 3 3" xfId="30948"/>
    <cellStyle name="Style 580 10 3 4" xfId="34305"/>
    <cellStyle name="Style 580 10 3 5" xfId="48350"/>
    <cellStyle name="Style 580 10 4" xfId="12693"/>
    <cellStyle name="Style 580 10 4 2" xfId="26779"/>
    <cellStyle name="Style 580 10 4 3" xfId="30949"/>
    <cellStyle name="Style 580 10 4 4" xfId="37795"/>
    <cellStyle name="Style 580 10 4 5" xfId="44452"/>
    <cellStyle name="Style 580 10 5" xfId="15525"/>
    <cellStyle name="Style 580 10 5 2" xfId="30950"/>
    <cellStyle name="Style 580 10 5 3" xfId="36769"/>
    <cellStyle name="Style 580 10 5 4" xfId="44702"/>
    <cellStyle name="Style 580 10 6" xfId="30944"/>
    <cellStyle name="Style 580 10 7" xfId="24163"/>
    <cellStyle name="Style 580 10 8" xfId="39009"/>
    <cellStyle name="Style 580 11" xfId="8210"/>
    <cellStyle name="Style 580 11 2" xfId="9648"/>
    <cellStyle name="Style 580 11 2 2" xfId="13885"/>
    <cellStyle name="Style 580 11 2 2 2" xfId="26781"/>
    <cellStyle name="Style 580 11 2 2 3" xfId="30953"/>
    <cellStyle name="Style 580 11 2 2 4" xfId="38160"/>
    <cellStyle name="Style 580 11 2 2 5" xfId="40700"/>
    <cellStyle name="Style 580 11 2 3" xfId="16622"/>
    <cellStyle name="Style 580 11 2 3 2" xfId="30954"/>
    <cellStyle name="Style 580 11 2 3 3" xfId="22032"/>
    <cellStyle name="Style 580 11 2 3 4" xfId="39786"/>
    <cellStyle name="Style 580 11 2 4" xfId="30952"/>
    <cellStyle name="Style 580 11 2 5" xfId="27651"/>
    <cellStyle name="Style 580 11 2 6" xfId="47954"/>
    <cellStyle name="Style 580 11 3" xfId="11205"/>
    <cellStyle name="Style 580 11 3 2" xfId="26782"/>
    <cellStyle name="Style 580 11 3 3" xfId="30955"/>
    <cellStyle name="Style 580 11 3 4" xfId="36309"/>
    <cellStyle name="Style 580 11 3 5" xfId="42079"/>
    <cellStyle name="Style 580 11 4" xfId="12560"/>
    <cellStyle name="Style 580 11 4 2" xfId="26783"/>
    <cellStyle name="Style 580 11 4 3" xfId="30956"/>
    <cellStyle name="Style 580 11 4 4" xfId="34914"/>
    <cellStyle name="Style 580 11 4 5" xfId="44865"/>
    <cellStyle name="Style 580 11 5" xfId="15392"/>
    <cellStyle name="Style 580 11 5 2" xfId="30957"/>
    <cellStyle name="Style 580 11 5 3" xfId="36062"/>
    <cellStyle name="Style 580 11 5 4" xfId="45271"/>
    <cellStyle name="Style 580 11 6" xfId="30951"/>
    <cellStyle name="Style 580 11 7" xfId="22148"/>
    <cellStyle name="Style 580 11 8" xfId="40060"/>
    <cellStyle name="Style 580 12" xfId="8545"/>
    <cellStyle name="Style 580 12 2" xfId="9981"/>
    <cellStyle name="Style 580 12 2 2" xfId="14218"/>
    <cellStyle name="Style 580 12 2 2 2" xfId="26785"/>
    <cellStyle name="Style 580 12 2 2 3" xfId="30960"/>
    <cellStyle name="Style 580 12 2 2 4" xfId="38154"/>
    <cellStyle name="Style 580 12 2 2 5" xfId="42032"/>
    <cellStyle name="Style 580 12 2 3" xfId="16955"/>
    <cellStyle name="Style 580 12 2 3 2" xfId="30961"/>
    <cellStyle name="Style 580 12 2 3 3" xfId="32146"/>
    <cellStyle name="Style 580 12 2 3 4" xfId="42521"/>
    <cellStyle name="Style 580 12 2 4" xfId="30959"/>
    <cellStyle name="Style 580 12 2 5" xfId="34397"/>
    <cellStyle name="Style 580 12 2 6" xfId="48258"/>
    <cellStyle name="Style 580 12 3" xfId="11538"/>
    <cellStyle name="Style 580 12 3 2" xfId="26786"/>
    <cellStyle name="Style 580 12 3 3" xfId="30962"/>
    <cellStyle name="Style 580 12 3 4" xfId="36257"/>
    <cellStyle name="Style 580 12 3 5" xfId="43690"/>
    <cellStyle name="Style 580 12 4" xfId="12893"/>
    <cellStyle name="Style 580 12 4 2" xfId="26787"/>
    <cellStyle name="Style 580 12 4 3" xfId="30963"/>
    <cellStyle name="Style 580 12 4 4" xfId="34905"/>
    <cellStyle name="Style 580 12 4 5" xfId="48012"/>
    <cellStyle name="Style 580 12 5" xfId="15725"/>
    <cellStyle name="Style 580 12 5 2" xfId="30964"/>
    <cellStyle name="Style 580 12 5 3" xfId="38768"/>
    <cellStyle name="Style 580 12 5 4" xfId="45416"/>
    <cellStyle name="Style 580 12 6" xfId="30958"/>
    <cellStyle name="Style 580 12 7" xfId="27286"/>
    <cellStyle name="Style 580 12 8" xfId="47280"/>
    <cellStyle name="Style 580 13" xfId="8533"/>
    <cellStyle name="Style 580 13 2" xfId="9969"/>
    <cellStyle name="Style 580 13 2 2" xfId="14206"/>
    <cellStyle name="Style 580 13 2 2 2" xfId="26788"/>
    <cellStyle name="Style 580 13 2 2 3" xfId="30967"/>
    <cellStyle name="Style 580 13 2 2 4" xfId="32506"/>
    <cellStyle name="Style 580 13 2 2 5" xfId="46951"/>
    <cellStyle name="Style 580 13 2 3" xfId="16943"/>
    <cellStyle name="Style 580 13 2 3 2" xfId="30968"/>
    <cellStyle name="Style 580 13 2 3 3" xfId="38831"/>
    <cellStyle name="Style 580 13 2 3 4" xfId="43501"/>
    <cellStyle name="Style 580 13 2 4" xfId="30966"/>
    <cellStyle name="Style 580 13 2 5" xfId="34193"/>
    <cellStyle name="Style 580 13 2 6" xfId="46424"/>
    <cellStyle name="Style 580 13 3" xfId="11526"/>
    <cellStyle name="Style 580 13 3 2" xfId="26789"/>
    <cellStyle name="Style 580 13 3 3" xfId="30969"/>
    <cellStyle name="Style 580 13 3 4" xfId="33365"/>
    <cellStyle name="Style 580 13 3 5" xfId="46110"/>
    <cellStyle name="Style 580 13 4" xfId="12881"/>
    <cellStyle name="Style 580 13 4 2" xfId="26790"/>
    <cellStyle name="Style 580 13 4 3" xfId="30970"/>
    <cellStyle name="Style 580 13 4 4" xfId="34701"/>
    <cellStyle name="Style 580 13 4 5" xfId="47964"/>
    <cellStyle name="Style 580 13 5" xfId="15713"/>
    <cellStyle name="Style 580 13 5 2" xfId="30971"/>
    <cellStyle name="Style 580 13 5 3" xfId="28061"/>
    <cellStyle name="Style 580 13 5 4" xfId="48483"/>
    <cellStyle name="Style 580 13 6" xfId="30965"/>
    <cellStyle name="Style 580 13 7" xfId="27267"/>
    <cellStyle name="Style 580 13 8" xfId="48299"/>
    <cellStyle name="Style 580 14" xfId="8532"/>
    <cellStyle name="Style 580 14 2" xfId="9968"/>
    <cellStyle name="Style 580 14 2 2" xfId="14205"/>
    <cellStyle name="Style 580 14 2 2 2" xfId="26791"/>
    <cellStyle name="Style 580 14 2 2 3" xfId="30974"/>
    <cellStyle name="Style 580 14 2 2 4" xfId="34087"/>
    <cellStyle name="Style 580 14 2 2 5" xfId="42234"/>
    <cellStyle name="Style 580 14 2 3" xfId="16942"/>
    <cellStyle name="Style 580 14 2 3 2" xfId="30975"/>
    <cellStyle name="Style 580 14 2 3 3" xfId="26172"/>
    <cellStyle name="Style 580 14 2 3 4" xfId="42207"/>
    <cellStyle name="Style 580 14 2 4" xfId="30973"/>
    <cellStyle name="Style 580 14 2 5" xfId="37894"/>
    <cellStyle name="Style 580 14 2 6" xfId="41527"/>
    <cellStyle name="Style 580 14 3" xfId="11525"/>
    <cellStyle name="Style 580 14 3 2" xfId="26792"/>
    <cellStyle name="Style 580 14 3 3" xfId="30976"/>
    <cellStyle name="Style 580 14 3 4" xfId="34948"/>
    <cellStyle name="Style 580 14 3 5" xfId="42061"/>
    <cellStyle name="Style 580 14 4" xfId="12880"/>
    <cellStyle name="Style 580 14 4 2" xfId="26793"/>
    <cellStyle name="Style 580 14 4 3" xfId="30977"/>
    <cellStyle name="Style 580 14 4 4" xfId="36803"/>
    <cellStyle name="Style 580 14 4 5" xfId="42967"/>
    <cellStyle name="Style 580 14 5" xfId="15712"/>
    <cellStyle name="Style 580 14 5 2" xfId="30978"/>
    <cellStyle name="Style 580 14 5 3" xfId="28063"/>
    <cellStyle name="Style 580 14 5 4" xfId="46413"/>
    <cellStyle name="Style 580 14 6" xfId="30972"/>
    <cellStyle name="Style 580 14 7" xfId="27266"/>
    <cellStyle name="Style 580 14 8" xfId="46085"/>
    <cellStyle name="Style 580 15" xfId="10317"/>
    <cellStyle name="Style 580 15 2" xfId="14554"/>
    <cellStyle name="Style 580 15 2 2" xfId="26794"/>
    <cellStyle name="Style 580 15 2 3" xfId="30980"/>
    <cellStyle name="Style 580 15 2 4" xfId="35222"/>
    <cellStyle name="Style 580 15 2 5" xfId="42139"/>
    <cellStyle name="Style 580 15 3" xfId="17291"/>
    <cellStyle name="Style 580 15 3 2" xfId="30981"/>
    <cellStyle name="Style 580 15 3 3" xfId="32952"/>
    <cellStyle name="Style 580 15 3 4" xfId="44895"/>
    <cellStyle name="Style 580 15 4" xfId="30979"/>
    <cellStyle name="Style 580 15 5" xfId="36979"/>
    <cellStyle name="Style 580 15 6" xfId="43662"/>
    <cellStyle name="Style 580 16" xfId="10381"/>
    <cellStyle name="Style 580 16 2" xfId="26795"/>
    <cellStyle name="Style 580 16 3" xfId="30982"/>
    <cellStyle name="Style 580 16 4" xfId="36552"/>
    <cellStyle name="Style 580 16 5" xfId="43710"/>
    <cellStyle name="Style 580 17" xfId="10466"/>
    <cellStyle name="Style 580 17 2" xfId="26796"/>
    <cellStyle name="Style 580 17 3" xfId="30983"/>
    <cellStyle name="Style 580 17 4" xfId="37122"/>
    <cellStyle name="Style 580 17 5" xfId="43481"/>
    <cellStyle name="Style 580 18" xfId="11822"/>
    <cellStyle name="Style 580 18 2" xfId="26797"/>
    <cellStyle name="Style 580 18 3" xfId="30984"/>
    <cellStyle name="Style 580 18 4" xfId="33517"/>
    <cellStyle name="Style 580 18 5" xfId="47208"/>
    <cellStyle name="Style 580 2" xfId="6771"/>
    <cellStyle name="Style 580 2 2" xfId="10190"/>
    <cellStyle name="Style 580 2 2 2" xfId="11747"/>
    <cellStyle name="Style 580 2 2 2 2" xfId="26798"/>
    <cellStyle name="Style 580 2 2 2 3" xfId="30986"/>
    <cellStyle name="Style 580 2 2 2 4" xfId="37220"/>
    <cellStyle name="Style 580 2 2 2 5" xfId="47113"/>
    <cellStyle name="Style 580 2 2 3" xfId="14427"/>
    <cellStyle name="Style 580 2 2 3 2" xfId="26799"/>
    <cellStyle name="Style 580 2 2 3 3" xfId="30987"/>
    <cellStyle name="Style 580 2 2 3 4" xfId="36136"/>
    <cellStyle name="Style 580 2 2 3 5" xfId="45830"/>
    <cellStyle name="Style 580 2 2 4" xfId="17164"/>
    <cellStyle name="Style 580 2 2 4 2" xfId="30988"/>
    <cellStyle name="Style 580 2 2 4 3" xfId="32230"/>
    <cellStyle name="Style 580 2 2 4 4" xfId="42835"/>
    <cellStyle name="Style 580 2 2 5" xfId="30985"/>
    <cellStyle name="Style 580 2 2 6" xfId="36716"/>
    <cellStyle name="Style 580 2 2 7" xfId="45365"/>
    <cellStyle name="Style 580 2 3" xfId="9112"/>
    <cellStyle name="Style 580 2 3 2" xfId="13367"/>
    <cellStyle name="Style 580 2 3 2 2" xfId="26801"/>
    <cellStyle name="Style 580 2 3 2 3" xfId="30989"/>
    <cellStyle name="Style 580 2 3 2 4" xfId="34473"/>
    <cellStyle name="Style 580 2 3 2 5" xfId="44036"/>
    <cellStyle name="Style 580 2 3 3" xfId="14637"/>
    <cellStyle name="Style 580 2 3 3 2" xfId="26802"/>
    <cellStyle name="Style 580 2 3 3 3" xfId="30990"/>
    <cellStyle name="Style 580 2 3 3 4" xfId="35196"/>
    <cellStyle name="Style 580 2 3 3 5" xfId="47585"/>
    <cellStyle name="Style 580 2 3 4" xfId="26800"/>
    <cellStyle name="Style 580 2 4" xfId="10687"/>
    <cellStyle name="Style 580 2 4 2" xfId="26803"/>
    <cellStyle name="Style 580 2 4 3" xfId="30991"/>
    <cellStyle name="Style 580 2 4 4" xfId="36822"/>
    <cellStyle name="Style 580 2 4 5" xfId="46622"/>
    <cellStyle name="Style 580 2 5" xfId="12042"/>
    <cellStyle name="Style 580 2 5 2" xfId="26804"/>
    <cellStyle name="Style 580 2 5 3" xfId="30992"/>
    <cellStyle name="Style 580 2 5 4" xfId="34202"/>
    <cellStyle name="Style 580 2 5 5" xfId="41918"/>
    <cellStyle name="Style 580 2 6" xfId="14874"/>
    <cellStyle name="Style 580 2 6 2" xfId="30993"/>
    <cellStyle name="Style 580 2 6 3" xfId="35678"/>
    <cellStyle name="Style 580 2 6 4" xfId="41538"/>
    <cellStyle name="Style 580 2 7" xfId="22763"/>
    <cellStyle name="Style 580 2 8" xfId="39953"/>
    <cellStyle name="Style 580 3" xfId="6767"/>
    <cellStyle name="Style 580 3 2" xfId="9108"/>
    <cellStyle name="Style 580 3 2 2" xfId="13363"/>
    <cellStyle name="Style 580 3 2 2 2" xfId="26805"/>
    <cellStyle name="Style 580 3 2 2 3" xfId="30996"/>
    <cellStyle name="Style 580 3 2 2 4" xfId="34995"/>
    <cellStyle name="Style 580 3 2 2 5" xfId="46969"/>
    <cellStyle name="Style 580 3 2 3" xfId="16135"/>
    <cellStyle name="Style 580 3 2 3 2" xfId="30997"/>
    <cellStyle name="Style 580 3 2 3 3" xfId="25987"/>
    <cellStyle name="Style 580 3 2 3 4" xfId="39032"/>
    <cellStyle name="Style 580 3 2 4" xfId="30995"/>
    <cellStyle name="Style 580 3 2 5" xfId="28620"/>
    <cellStyle name="Style 580 3 2 6" xfId="42475"/>
    <cellStyle name="Style 580 3 3" xfId="10683"/>
    <cellStyle name="Style 580 3 3 2" xfId="26806"/>
    <cellStyle name="Style 580 3 3 3" xfId="30998"/>
    <cellStyle name="Style 580 3 3 4" xfId="36051"/>
    <cellStyle name="Style 580 3 3 5" xfId="43341"/>
    <cellStyle name="Style 580 3 4" xfId="12038"/>
    <cellStyle name="Style 580 3 4 2" xfId="26807"/>
    <cellStyle name="Style 580 3 4 3" xfId="30999"/>
    <cellStyle name="Style 580 3 4 4" xfId="34724"/>
    <cellStyle name="Style 580 3 4 5" xfId="45000"/>
    <cellStyle name="Style 580 3 5" xfId="14870"/>
    <cellStyle name="Style 580 3 5 2" xfId="31000"/>
    <cellStyle name="Style 580 3 5 3" xfId="36199"/>
    <cellStyle name="Style 580 3 5 4" xfId="47507"/>
    <cellStyle name="Style 580 3 6" xfId="30994"/>
    <cellStyle name="Style 580 3 7" xfId="25589"/>
    <cellStyle name="Style 580 3 8" xfId="39339"/>
    <cellStyle name="Style 580 4" xfId="6652"/>
    <cellStyle name="Style 580 4 2" xfId="8993"/>
    <cellStyle name="Style 580 4 2 2" xfId="13248"/>
    <cellStyle name="Style 580 4 2 2 2" xfId="26808"/>
    <cellStyle name="Style 580 4 2 2 3" xfId="31003"/>
    <cellStyle name="Style 580 4 2 2 4" xfId="32467"/>
    <cellStyle name="Style 580 4 2 2 5" xfId="42375"/>
    <cellStyle name="Style 580 4 2 3" xfId="16033"/>
    <cellStyle name="Style 580 4 2 3 2" xfId="31004"/>
    <cellStyle name="Style 580 4 2 3 3" xfId="23206"/>
    <cellStyle name="Style 580 4 2 3 4" xfId="39316"/>
    <cellStyle name="Style 580 4 2 4" xfId="31002"/>
    <cellStyle name="Style 580 4 2 5" xfId="26969"/>
    <cellStyle name="Style 580 4 2 6" xfId="41928"/>
    <cellStyle name="Style 580 4 3" xfId="10568"/>
    <cellStyle name="Style 580 4 3 2" xfId="26809"/>
    <cellStyle name="Style 580 4 3 3" xfId="31005"/>
    <cellStyle name="Style 580 4 3 4" xfId="27790"/>
    <cellStyle name="Style 580 4 3 5" xfId="45028"/>
    <cellStyle name="Style 580 4 4" xfId="11923"/>
    <cellStyle name="Style 580 4 4 2" xfId="26810"/>
    <cellStyle name="Style 580 4 4 3" xfId="31006"/>
    <cellStyle name="Style 580 4 4 4" xfId="38035"/>
    <cellStyle name="Style 580 4 4 5" xfId="45848"/>
    <cellStyle name="Style 580 4 5" xfId="14755"/>
    <cellStyle name="Style 580 4 5 2" xfId="31007"/>
    <cellStyle name="Style 580 4 5 3" xfId="32695"/>
    <cellStyle name="Style 580 4 5 4" xfId="40827"/>
    <cellStyle name="Style 580 4 6" xfId="31001"/>
    <cellStyle name="Style 580 4 7" xfId="31939"/>
    <cellStyle name="Style 580 4 8" xfId="40013"/>
    <cellStyle name="Style 580 5" xfId="6598"/>
    <cellStyle name="Style 580 5 2" xfId="8939"/>
    <cellStyle name="Style 580 5 2 2" xfId="13194"/>
    <cellStyle name="Style 580 5 2 2 2" xfId="26811"/>
    <cellStyle name="Style 580 5 2 2 3" xfId="31010"/>
    <cellStyle name="Style 580 5 2 2 4" xfId="38693"/>
    <cellStyle name="Style 580 5 2 2 5" xfId="40454"/>
    <cellStyle name="Style 580 5 2 3" xfId="15985"/>
    <cellStyle name="Style 580 5 2 3 2" xfId="31011"/>
    <cellStyle name="Style 580 5 2 3 3" xfId="25804"/>
    <cellStyle name="Style 580 5 2 3 4" xfId="39341"/>
    <cellStyle name="Style 580 5 2 4" xfId="31009"/>
    <cellStyle name="Style 580 5 2 5" xfId="22102"/>
    <cellStyle name="Style 580 5 2 6" xfId="38979"/>
    <cellStyle name="Style 580 5 3" xfId="10514"/>
    <cellStyle name="Style 580 5 3 2" xfId="26812"/>
    <cellStyle name="Style 580 5 3 3" xfId="31012"/>
    <cellStyle name="Style 580 5 3 4" xfId="27720"/>
    <cellStyle name="Style 580 5 3 5" xfId="44812"/>
    <cellStyle name="Style 580 5 4" xfId="11869"/>
    <cellStyle name="Style 580 5 4 2" xfId="26813"/>
    <cellStyle name="Style 580 5 4 3" xfId="31013"/>
    <cellStyle name="Style 580 5 4 4" xfId="35229"/>
    <cellStyle name="Style 580 5 4 5" xfId="42360"/>
    <cellStyle name="Style 580 5 5" xfId="14701"/>
    <cellStyle name="Style 580 5 5 2" xfId="31014"/>
    <cellStyle name="Style 580 5 5 3" xfId="36187"/>
    <cellStyle name="Style 580 5 5 4" xfId="44009"/>
    <cellStyle name="Style 580 5 6" xfId="31008"/>
    <cellStyle name="Style 580 5 7" xfId="22361"/>
    <cellStyle name="Style 580 5 8" xfId="40109"/>
    <cellStyle name="Style 580 6" xfId="7039"/>
    <cellStyle name="Style 580 6 2" xfId="9380"/>
    <cellStyle name="Style 580 6 2 2" xfId="13635"/>
    <cellStyle name="Style 580 6 2 2 2" xfId="26814"/>
    <cellStyle name="Style 580 6 2 2 3" xfId="31017"/>
    <cellStyle name="Style 580 6 2 2 4" xfId="35008"/>
    <cellStyle name="Style 580 6 2 2 5" xfId="47987"/>
    <cellStyle name="Style 580 6 2 3" xfId="16372"/>
    <cellStyle name="Style 580 6 2 3 2" xfId="31018"/>
    <cellStyle name="Style 580 6 2 3 3" xfId="32095"/>
    <cellStyle name="Style 580 6 2 3 4" xfId="44719"/>
    <cellStyle name="Style 580 6 2 4" xfId="31016"/>
    <cellStyle name="Style 580 6 2 5" xfId="27082"/>
    <cellStyle name="Style 580 6 2 6" xfId="41593"/>
    <cellStyle name="Style 580 6 3" xfId="10955"/>
    <cellStyle name="Style 580 6 3 2" xfId="26815"/>
    <cellStyle name="Style 580 6 3 3" xfId="31019"/>
    <cellStyle name="Style 580 6 3 4" xfId="35993"/>
    <cellStyle name="Style 580 6 3 5" xfId="47450"/>
    <cellStyle name="Style 580 6 4" xfId="12310"/>
    <cellStyle name="Style 580 6 4 2" xfId="26816"/>
    <cellStyle name="Style 580 6 4 3" xfId="31020"/>
    <cellStyle name="Style 580 6 4 4" xfId="33357"/>
    <cellStyle name="Style 580 6 4 5" xfId="42587"/>
    <cellStyle name="Style 580 6 5" xfId="15142"/>
    <cellStyle name="Style 580 6 5 2" xfId="31021"/>
    <cellStyle name="Style 580 6 5 3" xfId="34722"/>
    <cellStyle name="Style 580 6 5 4" xfId="48264"/>
    <cellStyle name="Style 580 6 6" xfId="31015"/>
    <cellStyle name="Style 580 6 7" xfId="21697"/>
    <cellStyle name="Style 580 6 8" xfId="40907"/>
    <cellStyle name="Style 580 7" xfId="6951"/>
    <cellStyle name="Style 580 7 2" xfId="9292"/>
    <cellStyle name="Style 580 7 2 2" xfId="13547"/>
    <cellStyle name="Style 580 7 2 2 2" xfId="26817"/>
    <cellStyle name="Style 580 7 2 2 3" xfId="31024"/>
    <cellStyle name="Style 580 7 2 2 4" xfId="35757"/>
    <cellStyle name="Style 580 7 2 2 5" xfId="47738"/>
    <cellStyle name="Style 580 7 2 3" xfId="16294"/>
    <cellStyle name="Style 580 7 2 3 2" xfId="31025"/>
    <cellStyle name="Style 580 7 2 3 3" xfId="32061"/>
    <cellStyle name="Style 580 7 2 3 4" xfId="45653"/>
    <cellStyle name="Style 580 7 2 4" xfId="31023"/>
    <cellStyle name="Style 580 7 2 5" xfId="25355"/>
    <cellStyle name="Style 580 7 2 6" xfId="39859"/>
    <cellStyle name="Style 580 7 3" xfId="10867"/>
    <cellStyle name="Style 580 7 3 2" xfId="26818"/>
    <cellStyle name="Style 580 7 3 3" xfId="31026"/>
    <cellStyle name="Style 580 7 3 4" xfId="33306"/>
    <cellStyle name="Style 580 7 3 5" xfId="40507"/>
    <cellStyle name="Style 580 7 4" xfId="12222"/>
    <cellStyle name="Style 580 7 4 2" xfId="26819"/>
    <cellStyle name="Style 580 7 4 3" xfId="31027"/>
    <cellStyle name="Style 580 7 4 4" xfId="32798"/>
    <cellStyle name="Style 580 7 4 5" xfId="47435"/>
    <cellStyle name="Style 580 7 5" xfId="15054"/>
    <cellStyle name="Style 580 7 5 2" xfId="31028"/>
    <cellStyle name="Style 580 7 5 3" xfId="36010"/>
    <cellStyle name="Style 580 7 5 4" xfId="43912"/>
    <cellStyle name="Style 580 7 6" xfId="31022"/>
    <cellStyle name="Style 580 7 7" xfId="22615"/>
    <cellStyle name="Style 580 7 8" xfId="39393"/>
    <cellStyle name="Style 580 8" xfId="7107"/>
    <cellStyle name="Style 580 8 2" xfId="9448"/>
    <cellStyle name="Style 580 8 2 2" xfId="13703"/>
    <cellStyle name="Style 580 8 2 2 2" xfId="26820"/>
    <cellStyle name="Style 580 8 2 2 3" xfId="31031"/>
    <cellStyle name="Style 580 8 2 2 4" xfId="34144"/>
    <cellStyle name="Style 580 8 2 2 5" xfId="43499"/>
    <cellStyle name="Style 580 8 2 3" xfId="16440"/>
    <cellStyle name="Style 580 8 2 3 2" xfId="31032"/>
    <cellStyle name="Style 580 8 2 3 3" xfId="21971"/>
    <cellStyle name="Style 580 8 2 3 4" xfId="39973"/>
    <cellStyle name="Style 580 8 2 4" xfId="31030"/>
    <cellStyle name="Style 580 8 2 5" xfId="27513"/>
    <cellStyle name="Style 580 8 2 6" xfId="41473"/>
    <cellStyle name="Style 580 8 3" xfId="11023"/>
    <cellStyle name="Style 580 8 3 2" xfId="26821"/>
    <cellStyle name="Style 580 8 3 3" xfId="31033"/>
    <cellStyle name="Style 580 8 3 4" xfId="37857"/>
    <cellStyle name="Style 580 8 3 5" xfId="44803"/>
    <cellStyle name="Style 580 8 4" xfId="12378"/>
    <cellStyle name="Style 580 8 4 2" xfId="26822"/>
    <cellStyle name="Style 580 8 4 3" xfId="31034"/>
    <cellStyle name="Style 580 8 4 4" xfId="35215"/>
    <cellStyle name="Style 580 8 4 5" xfId="41845"/>
    <cellStyle name="Style 580 8 5" xfId="15210"/>
    <cellStyle name="Style 580 8 5 2" xfId="31035"/>
    <cellStyle name="Style 580 8 5 3" xfId="38549"/>
    <cellStyle name="Style 580 8 5 4" xfId="41693"/>
    <cellStyle name="Style 580 8 6" xfId="31029"/>
    <cellStyle name="Style 580 8 7" xfId="22694"/>
    <cellStyle name="Style 580 8 8" xfId="40187"/>
    <cellStyle name="Style 580 9" xfId="8254"/>
    <cellStyle name="Style 580 9 2" xfId="9692"/>
    <cellStyle name="Style 580 9 2 2" xfId="13929"/>
    <cellStyle name="Style 580 9 2 2 2" xfId="26823"/>
    <cellStyle name="Style 580 9 2 2 3" xfId="31038"/>
    <cellStyle name="Style 580 9 2 2 4" xfId="32991"/>
    <cellStyle name="Style 580 9 2 2 5" xfId="40585"/>
    <cellStyle name="Style 580 9 2 3" xfId="16666"/>
    <cellStyle name="Style 580 9 2 3 2" xfId="31039"/>
    <cellStyle name="Style 580 9 2 3 3" xfId="32366"/>
    <cellStyle name="Style 580 9 2 3 4" xfId="44638"/>
    <cellStyle name="Style 580 9 2 4" xfId="31037"/>
    <cellStyle name="Style 580 9 2 5" xfId="34925"/>
    <cellStyle name="Style 580 9 2 6" xfId="45648"/>
    <cellStyle name="Style 580 9 3" xfId="11249"/>
    <cellStyle name="Style 580 9 3 2" xfId="26825"/>
    <cellStyle name="Style 580 9 3 3" xfId="31040"/>
    <cellStyle name="Style 580 9 3 4" xfId="33808"/>
    <cellStyle name="Style 580 9 3 5" xfId="43634"/>
    <cellStyle name="Style 580 9 4" xfId="12604"/>
    <cellStyle name="Style 580 9 4 2" xfId="26826"/>
    <cellStyle name="Style 580 9 4 3" xfId="31041"/>
    <cellStyle name="Style 580 9 4 4" xfId="35177"/>
    <cellStyle name="Style 580 9 4 5" xfId="43982"/>
    <cellStyle name="Style 580 9 5" xfId="15436"/>
    <cellStyle name="Style 580 9 5 2" xfId="31042"/>
    <cellStyle name="Style 580 9 5 3" xfId="38643"/>
    <cellStyle name="Style 580 9 5 4" xfId="41692"/>
    <cellStyle name="Style 580 9 6" xfId="31036"/>
    <cellStyle name="Style 580 9 7" xfId="25470"/>
    <cellStyle name="Style 580 9 8" xfId="41066"/>
    <cellStyle name="Style 581" xfId="109"/>
    <cellStyle name="Style 582" xfId="110"/>
    <cellStyle name="Style 582 10" xfId="8341"/>
    <cellStyle name="Style 582 10 2" xfId="9779"/>
    <cellStyle name="Style 582 10 2 2" xfId="14016"/>
    <cellStyle name="Style 582 10 2 2 2" xfId="26827"/>
    <cellStyle name="Style 582 10 2 2 3" xfId="31046"/>
    <cellStyle name="Style 582 10 2 2 4" xfId="32445"/>
    <cellStyle name="Style 582 10 2 2 5" xfId="42029"/>
    <cellStyle name="Style 582 10 2 3" xfId="16753"/>
    <cellStyle name="Style 582 10 2 3 2" xfId="31047"/>
    <cellStyle name="Style 582 10 2 3 3" xfId="22013"/>
    <cellStyle name="Style 582 10 2 3 4" xfId="40937"/>
    <cellStyle name="Style 582 10 2 4" xfId="31045"/>
    <cellStyle name="Style 582 10 2 5" xfId="37141"/>
    <cellStyle name="Style 582 10 2 6" xfId="47423"/>
    <cellStyle name="Style 582 10 3" xfId="11336"/>
    <cellStyle name="Style 582 10 3 2" xfId="26828"/>
    <cellStyle name="Style 582 10 3 3" xfId="31048"/>
    <cellStyle name="Style 582 10 3 4" xfId="36408"/>
    <cellStyle name="Style 582 10 3 5" xfId="44252"/>
    <cellStyle name="Style 582 10 4" xfId="12691"/>
    <cellStyle name="Style 582 10 4 2" xfId="26829"/>
    <cellStyle name="Style 582 10 4 3" xfId="31049"/>
    <cellStyle name="Style 582 10 4 4" xfId="33034"/>
    <cellStyle name="Style 582 10 4 5" xfId="41279"/>
    <cellStyle name="Style 582 10 5" xfId="15523"/>
    <cellStyle name="Style 582 10 5 2" xfId="31050"/>
    <cellStyle name="Style 582 10 5 3" xfId="35189"/>
    <cellStyle name="Style 582 10 5 4" xfId="47458"/>
    <cellStyle name="Style 582 10 6" xfId="31044"/>
    <cellStyle name="Style 582 10 7" xfId="21911"/>
    <cellStyle name="Style 582 10 8" xfId="39522"/>
    <cellStyle name="Style 582 11" xfId="8211"/>
    <cellStyle name="Style 582 11 2" xfId="9649"/>
    <cellStyle name="Style 582 11 2 2" xfId="13886"/>
    <cellStyle name="Style 582 11 2 2 2" xfId="26831"/>
    <cellStyle name="Style 582 11 2 2 3" xfId="31053"/>
    <cellStyle name="Style 582 11 2 2 4" xfId="34459"/>
    <cellStyle name="Style 582 11 2 2 5" xfId="42628"/>
    <cellStyle name="Style 582 11 2 3" xfId="16623"/>
    <cellStyle name="Style 582 11 2 3 2" xfId="31054"/>
    <cellStyle name="Style 582 11 2 3 3" xfId="24964"/>
    <cellStyle name="Style 582 11 2 3 4" xfId="39119"/>
    <cellStyle name="Style 582 11 2 4" xfId="31052"/>
    <cellStyle name="Style 582 11 2 5" xfId="27652"/>
    <cellStyle name="Style 582 11 2 6" xfId="47745"/>
    <cellStyle name="Style 582 11 3" xfId="11206"/>
    <cellStyle name="Style 582 11 3 2" xfId="26832"/>
    <cellStyle name="Style 582 11 3 3" xfId="31055"/>
    <cellStyle name="Style 582 11 3 4" xfId="37907"/>
    <cellStyle name="Style 582 11 3 5" xfId="46919"/>
    <cellStyle name="Style 582 11 4" xfId="12561"/>
    <cellStyle name="Style 582 11 4 2" xfId="26833"/>
    <cellStyle name="Style 582 11 4 3" xfId="31056"/>
    <cellStyle name="Style 582 11 4 4" xfId="33331"/>
    <cellStyle name="Style 582 11 4 5" xfId="43423"/>
    <cellStyle name="Style 582 11 5" xfId="15393"/>
    <cellStyle name="Style 582 11 5 2" xfId="31057"/>
    <cellStyle name="Style 582 11 5 3" xfId="37660"/>
    <cellStyle name="Style 582 11 5 4" xfId="46503"/>
    <cellStyle name="Style 582 11 6" xfId="31051"/>
    <cellStyle name="Style 582 11 7" xfId="25467"/>
    <cellStyle name="Style 582 11 8" xfId="39897"/>
    <cellStyle name="Style 582 12" xfId="8619"/>
    <cellStyle name="Style 582 12 2" xfId="10055"/>
    <cellStyle name="Style 582 12 2 2" xfId="14292"/>
    <cellStyle name="Style 582 12 2 2 2" xfId="26834"/>
    <cellStyle name="Style 582 12 2 2 3" xfId="31060"/>
    <cellStyle name="Style 582 12 2 2 4" xfId="37301"/>
    <cellStyle name="Style 582 12 2 2 5" xfId="44717"/>
    <cellStyle name="Style 582 12 2 3" xfId="17029"/>
    <cellStyle name="Style 582 12 2 3 2" xfId="31061"/>
    <cellStyle name="Style 582 12 2 3 3" xfId="33442"/>
    <cellStyle name="Style 582 12 2 3 4" xfId="38940"/>
    <cellStyle name="Style 582 12 2 4" xfId="31059"/>
    <cellStyle name="Style 582 12 2 5" xfId="37376"/>
    <cellStyle name="Style 582 12 2 6" xfId="48395"/>
    <cellStyle name="Style 582 12 3" xfId="11612"/>
    <cellStyle name="Style 582 12 3 2" xfId="26835"/>
    <cellStyle name="Style 582 12 3 3" xfId="31062"/>
    <cellStyle name="Style 582 12 3 4" xfId="33939"/>
    <cellStyle name="Style 582 12 3 5" xfId="43877"/>
    <cellStyle name="Style 582 12 4" xfId="12967"/>
    <cellStyle name="Style 582 12 4 2" xfId="26836"/>
    <cellStyle name="Style 582 12 4 3" xfId="31063"/>
    <cellStyle name="Style 582 12 4 4" xfId="35457"/>
    <cellStyle name="Style 582 12 4 5" xfId="47048"/>
    <cellStyle name="Style 582 12 5" xfId="15799"/>
    <cellStyle name="Style 582 12 5 2" xfId="31064"/>
    <cellStyle name="Style 582 12 5 3" xfId="38814"/>
    <cellStyle name="Style 582 12 5 4" xfId="43522"/>
    <cellStyle name="Style 582 12 6" xfId="31058"/>
    <cellStyle name="Style 582 12 7" xfId="34519"/>
    <cellStyle name="Style 582 12 8" xfId="43972"/>
    <cellStyle name="Style 582 13" xfId="8572"/>
    <cellStyle name="Style 582 13 2" xfId="10008"/>
    <cellStyle name="Style 582 13 2 2" xfId="14245"/>
    <cellStyle name="Style 582 13 2 2 2" xfId="26838"/>
    <cellStyle name="Style 582 13 2 2 3" xfId="31067"/>
    <cellStyle name="Style 582 13 2 2 4" xfId="37564"/>
    <cellStyle name="Style 582 13 2 2 5" xfId="44841"/>
    <cellStyle name="Style 582 13 2 3" xfId="16982"/>
    <cellStyle name="Style 582 13 2 3 2" xfId="31068"/>
    <cellStyle name="Style 582 13 2 3 3" xfId="32229"/>
    <cellStyle name="Style 582 13 2 3 4" xfId="41474"/>
    <cellStyle name="Style 582 13 2 4" xfId="31066"/>
    <cellStyle name="Style 582 13 2 5" xfId="38283"/>
    <cellStyle name="Style 582 13 2 6" xfId="40540"/>
    <cellStyle name="Style 582 13 3" xfId="11565"/>
    <cellStyle name="Style 582 13 3 2" xfId="26840"/>
    <cellStyle name="Style 582 13 3 3" xfId="31069"/>
    <cellStyle name="Style 582 13 3 4" xfId="32641"/>
    <cellStyle name="Style 582 13 3 5" xfId="41668"/>
    <cellStyle name="Style 582 13 4" xfId="12920"/>
    <cellStyle name="Style 582 13 4 2" xfId="26841"/>
    <cellStyle name="Style 582 13 4 3" xfId="31070"/>
    <cellStyle name="Style 582 13 4 4" xfId="34043"/>
    <cellStyle name="Style 582 13 4 5" xfId="46935"/>
    <cellStyle name="Style 582 13 5" xfId="15752"/>
    <cellStyle name="Style 582 13 5 2" xfId="31071"/>
    <cellStyle name="Style 582 13 5 3" xfId="33974"/>
    <cellStyle name="Style 582 13 5 4" xfId="41671"/>
    <cellStyle name="Style 582 13 6" xfId="31065"/>
    <cellStyle name="Style 582 13 7" xfId="27326"/>
    <cellStyle name="Style 582 13 8" xfId="42690"/>
    <cellStyle name="Style 582 14" xfId="8665"/>
    <cellStyle name="Style 582 14 2" xfId="10101"/>
    <cellStyle name="Style 582 14 2 2" xfId="14338"/>
    <cellStyle name="Style 582 14 2 2 2" xfId="26842"/>
    <cellStyle name="Style 582 14 2 2 3" xfId="31074"/>
    <cellStyle name="Style 582 14 2 2 4" xfId="37461"/>
    <cellStyle name="Style 582 14 2 2 5" xfId="47046"/>
    <cellStyle name="Style 582 14 2 3" xfId="17075"/>
    <cellStyle name="Style 582 14 2 3 2" xfId="31075"/>
    <cellStyle name="Style 582 14 2 3 3" xfId="35049"/>
    <cellStyle name="Style 582 14 2 3 4" xfId="40792"/>
    <cellStyle name="Style 582 14 2 4" xfId="31073"/>
    <cellStyle name="Style 582 14 2 5" xfId="34335"/>
    <cellStyle name="Style 582 14 2 6" xfId="45549"/>
    <cellStyle name="Style 582 14 3" xfId="11658"/>
    <cellStyle name="Style 582 14 3 2" xfId="26843"/>
    <cellStyle name="Style 582 14 3 3" xfId="31076"/>
    <cellStyle name="Style 582 14 3 4" xfId="33015"/>
    <cellStyle name="Style 582 14 3 5" xfId="47520"/>
    <cellStyle name="Style 582 14 4" xfId="13013"/>
    <cellStyle name="Style 582 14 4 2" xfId="26844"/>
    <cellStyle name="Style 582 14 4 3" xfId="31077"/>
    <cellStyle name="Style 582 14 4 4" xfId="37520"/>
    <cellStyle name="Style 582 14 4 5" xfId="46630"/>
    <cellStyle name="Style 582 14 5" xfId="15845"/>
    <cellStyle name="Style 582 14 5 2" xfId="31078"/>
    <cellStyle name="Style 582 14 5 3" xfId="31965"/>
    <cellStyle name="Style 582 14 5 4" xfId="46257"/>
    <cellStyle name="Style 582 14 6" xfId="31072"/>
    <cellStyle name="Style 582 14 7" xfId="27425"/>
    <cellStyle name="Style 582 14 8" xfId="44794"/>
    <cellStyle name="Style 582 15" xfId="10264"/>
    <cellStyle name="Style 582 15 2" xfId="14501"/>
    <cellStyle name="Style 582 15 2 2" xfId="26845"/>
    <cellStyle name="Style 582 15 2 3" xfId="31080"/>
    <cellStyle name="Style 582 15 2 4" xfId="37963"/>
    <cellStyle name="Style 582 15 2 5" xfId="43772"/>
    <cellStyle name="Style 582 15 3" xfId="17238"/>
    <cellStyle name="Style 582 15 3 2" xfId="31081"/>
    <cellStyle name="Style 582 15 3 3" xfId="37134"/>
    <cellStyle name="Style 582 15 3 4" xfId="45126"/>
    <cellStyle name="Style 582 15 4" xfId="31079"/>
    <cellStyle name="Style 582 15 5" xfId="35649"/>
    <cellStyle name="Style 582 15 6" xfId="40763"/>
    <cellStyle name="Style 582 16" xfId="10382"/>
    <cellStyle name="Style 582 16 2" xfId="26846"/>
    <cellStyle name="Style 582 16 3" xfId="31082"/>
    <cellStyle name="Style 582 16 4" xfId="38150"/>
    <cellStyle name="Style 582 16 5" xfId="43266"/>
    <cellStyle name="Style 582 17" xfId="10451"/>
    <cellStyle name="Style 582 17 2" xfId="26847"/>
    <cellStyle name="Style 582 17 3" xfId="31083"/>
    <cellStyle name="Style 582 17 4" xfId="36212"/>
    <cellStyle name="Style 582 17 5" xfId="45173"/>
    <cellStyle name="Style 582 18" xfId="11823"/>
    <cellStyle name="Style 582 18 2" xfId="26848"/>
    <cellStyle name="Style 582 18 3" xfId="31084"/>
    <cellStyle name="Style 582 18 4" xfId="36680"/>
    <cellStyle name="Style 582 18 5" xfId="43924"/>
    <cellStyle name="Style 582 2" xfId="6602"/>
    <cellStyle name="Style 582 2 2" xfId="10174"/>
    <cellStyle name="Style 582 2 2 2" xfId="11731"/>
    <cellStyle name="Style 582 2 2 2 2" xfId="26850"/>
    <cellStyle name="Style 582 2 2 2 3" xfId="31086"/>
    <cellStyle name="Style 582 2 2 2 4" xfId="36337"/>
    <cellStyle name="Style 582 2 2 2 5" xfId="42150"/>
    <cellStyle name="Style 582 2 2 3" xfId="14411"/>
    <cellStyle name="Style 582 2 2 3 2" xfId="26851"/>
    <cellStyle name="Style 582 2 2 3 3" xfId="31087"/>
    <cellStyle name="Style 582 2 2 3 4" xfId="35280"/>
    <cellStyle name="Style 582 2 2 3 5" xfId="44020"/>
    <cellStyle name="Style 582 2 2 4" xfId="17148"/>
    <cellStyle name="Style 582 2 2 4 2" xfId="31088"/>
    <cellStyle name="Style 582 2 2 4 3" xfId="37708"/>
    <cellStyle name="Style 582 2 2 4 4" xfId="47620"/>
    <cellStyle name="Style 582 2 2 5" xfId="31085"/>
    <cellStyle name="Style 582 2 2 6" xfId="37214"/>
    <cellStyle name="Style 582 2 2 7" xfId="41327"/>
    <cellStyle name="Style 582 2 3" xfId="8943"/>
    <cellStyle name="Style 582 2 3 2" xfId="13198"/>
    <cellStyle name="Style 582 2 3 2 2" xfId="26853"/>
    <cellStyle name="Style 582 2 3 2 3" xfId="31089"/>
    <cellStyle name="Style 582 2 3 2 4" xfId="33395"/>
    <cellStyle name="Style 582 2 3 2 5" xfId="44411"/>
    <cellStyle name="Style 582 2 3 3" xfId="14621"/>
    <cellStyle name="Style 582 2 3 3 2" xfId="26854"/>
    <cellStyle name="Style 582 2 3 3 3" xfId="31090"/>
    <cellStyle name="Style 582 2 3 3 4" xfId="32542"/>
    <cellStyle name="Style 582 2 3 3 5" xfId="44561"/>
    <cellStyle name="Style 582 2 3 4" xfId="26852"/>
    <cellStyle name="Style 582 2 4" xfId="10518"/>
    <cellStyle name="Style 582 2 4 2" xfId="26855"/>
    <cellStyle name="Style 582 2 4 3" xfId="31091"/>
    <cellStyle name="Style 582 2 4 4" xfId="27727"/>
    <cellStyle name="Style 582 2 4 5" xfId="41199"/>
    <cellStyle name="Style 582 2 5" xfId="11873"/>
    <cellStyle name="Style 582 2 5 2" xfId="26856"/>
    <cellStyle name="Style 582 2 5 3" xfId="31092"/>
    <cellStyle name="Style 582 2 5 4" xfId="33125"/>
    <cellStyle name="Style 582 2 5 5" xfId="43457"/>
    <cellStyle name="Style 582 2 6" xfId="14705"/>
    <cellStyle name="Style 582 2 6 2" xfId="31093"/>
    <cellStyle name="Style 582 2 6 3" xfId="35666"/>
    <cellStyle name="Style 582 2 6 4" xfId="45977"/>
    <cellStyle name="Style 582 2 7" xfId="25058"/>
    <cellStyle name="Style 582 2 8" xfId="39525"/>
    <cellStyle name="Style 582 3" xfId="6687"/>
    <cellStyle name="Style 582 3 2" xfId="9028"/>
    <cellStyle name="Style 582 3 2 2" xfId="13283"/>
    <cellStyle name="Style 582 3 2 2 2" xfId="26857"/>
    <cellStyle name="Style 582 3 2 2 3" xfId="31096"/>
    <cellStyle name="Style 582 3 2 2 4" xfId="38131"/>
    <cellStyle name="Style 582 3 2 2 5" xfId="46066"/>
    <cellStyle name="Style 582 3 2 3" xfId="16067"/>
    <cellStyle name="Style 582 3 2 3 2" xfId="31097"/>
    <cellStyle name="Style 582 3 2 3 3" xfId="22350"/>
    <cellStyle name="Style 582 3 2 3 4" xfId="39524"/>
    <cellStyle name="Style 582 3 2 4" xfId="31095"/>
    <cellStyle name="Style 582 3 2 5" xfId="32351"/>
    <cellStyle name="Style 582 3 2 6" xfId="40927"/>
    <cellStyle name="Style 582 3 3" xfId="10603"/>
    <cellStyle name="Style 582 3 3 2" xfId="26858"/>
    <cellStyle name="Style 582 3 3 3" xfId="31098"/>
    <cellStyle name="Style 582 3 3 4" xfId="27832"/>
    <cellStyle name="Style 582 3 3 5" xfId="42321"/>
    <cellStyle name="Style 582 3 4" xfId="11958"/>
    <cellStyle name="Style 582 3 4 2" xfId="26859"/>
    <cellStyle name="Style 582 3 4 3" xfId="31099"/>
    <cellStyle name="Style 582 3 4 4" xfId="37860"/>
    <cellStyle name="Style 582 3 4 5" xfId="42461"/>
    <cellStyle name="Style 582 3 5" xfId="14790"/>
    <cellStyle name="Style 582 3 5 2" xfId="31100"/>
    <cellStyle name="Style 582 3 5 3" xfId="32555"/>
    <cellStyle name="Style 582 3 5 4" xfId="45772"/>
    <cellStyle name="Style 582 3 6" xfId="31094"/>
    <cellStyle name="Style 582 3 7" xfId="31869"/>
    <cellStyle name="Style 582 3 8" xfId="48099"/>
    <cellStyle name="Style 582 4" xfId="6855"/>
    <cellStyle name="Style 582 4 2" xfId="9196"/>
    <cellStyle name="Style 582 4 2 2" xfId="13451"/>
    <cellStyle name="Style 582 4 2 2 2" xfId="26860"/>
    <cellStyle name="Style 582 4 2 2 3" xfId="31103"/>
    <cellStyle name="Style 582 4 2 2 4" xfId="32839"/>
    <cellStyle name="Style 582 4 2 2 5" xfId="46397"/>
    <cellStyle name="Style 582 4 2 3" xfId="16207"/>
    <cellStyle name="Style 582 4 2 3 2" xfId="31104"/>
    <cellStyle name="Style 582 4 2 3 3" xfId="31895"/>
    <cellStyle name="Style 582 4 2 3 4" xfId="39426"/>
    <cellStyle name="Style 582 4 2 4" xfId="31102"/>
    <cellStyle name="Style 582 4 2 5" xfId="22587"/>
    <cellStyle name="Style 582 4 2 6" xfId="40626"/>
    <cellStyle name="Style 582 4 3" xfId="10771"/>
    <cellStyle name="Style 582 4 3 2" xfId="26862"/>
    <cellStyle name="Style 582 4 3 3" xfId="31105"/>
    <cellStyle name="Style 582 4 3 4" xfId="34711"/>
    <cellStyle name="Style 582 4 3 5" xfId="47319"/>
    <cellStyle name="Style 582 4 4" xfId="12126"/>
    <cellStyle name="Style 582 4 4 2" xfId="26863"/>
    <cellStyle name="Style 582 4 4 3" xfId="31106"/>
    <cellStyle name="Style 582 4 4 4" xfId="32569"/>
    <cellStyle name="Style 582 4 4 5" xfId="40810"/>
    <cellStyle name="Style 582 4 5" xfId="14958"/>
    <cellStyle name="Style 582 4 5 2" xfId="31107"/>
    <cellStyle name="Style 582 4 5 3" xfId="35729"/>
    <cellStyle name="Style 582 4 5 4" xfId="47723"/>
    <cellStyle name="Style 582 4 6" xfId="31101"/>
    <cellStyle name="Style 582 4 7" xfId="21676"/>
    <cellStyle name="Style 582 4 8" xfId="40974"/>
    <cellStyle name="Style 582 5" xfId="6693"/>
    <cellStyle name="Style 582 5 2" xfId="9034"/>
    <cellStyle name="Style 582 5 2 2" xfId="13289"/>
    <cellStyle name="Style 582 5 2 2 2" xfId="26866"/>
    <cellStyle name="Style 582 5 2 2 3" xfId="31110"/>
    <cellStyle name="Style 582 5 2 2 4" xfId="33619"/>
    <cellStyle name="Style 582 5 2 2 5" xfId="48144"/>
    <cellStyle name="Style 582 5 2 3" xfId="16073"/>
    <cellStyle name="Style 582 5 2 3 2" xfId="31111"/>
    <cellStyle name="Style 582 5 2 3 3" xfId="21753"/>
    <cellStyle name="Style 582 5 2 3 4" xfId="42930"/>
    <cellStyle name="Style 582 5 2 4" xfId="31109"/>
    <cellStyle name="Style 582 5 2 5" xfId="21961"/>
    <cellStyle name="Style 582 5 2 6" xfId="39449"/>
    <cellStyle name="Style 582 5 3" xfId="10609"/>
    <cellStyle name="Style 582 5 3 2" xfId="26867"/>
    <cellStyle name="Style 582 5 3 3" xfId="31112"/>
    <cellStyle name="Style 582 5 3 4" xfId="38200"/>
    <cellStyle name="Style 582 5 3 5" xfId="46838"/>
    <cellStyle name="Style 582 5 4" xfId="11964"/>
    <cellStyle name="Style 582 5 4 2" xfId="26868"/>
    <cellStyle name="Style 582 5 4 3" xfId="31113"/>
    <cellStyle name="Style 582 5 4 4" xfId="35406"/>
    <cellStyle name="Style 582 5 4 5" xfId="46753"/>
    <cellStyle name="Style 582 5 5" xfId="14796"/>
    <cellStyle name="Style 582 5 5 2" xfId="31114"/>
    <cellStyle name="Style 582 5 5 3" xfId="33897"/>
    <cellStyle name="Style 582 5 5 4" xfId="44271"/>
    <cellStyle name="Style 582 5 6" xfId="31108"/>
    <cellStyle name="Style 582 5 7" xfId="23398"/>
    <cellStyle name="Style 582 5 8" xfId="40182"/>
    <cellStyle name="Style 582 6" xfId="6878"/>
    <cellStyle name="Style 582 6 2" xfId="9219"/>
    <cellStyle name="Style 582 6 2 2" xfId="13474"/>
    <cellStyle name="Style 582 6 2 2 2" xfId="26869"/>
    <cellStyle name="Style 582 6 2 2 3" xfId="31117"/>
    <cellStyle name="Style 582 6 2 2 4" xfId="32771"/>
    <cellStyle name="Style 582 6 2 2 5" xfId="43189"/>
    <cellStyle name="Style 582 6 2 3" xfId="16229"/>
    <cellStyle name="Style 582 6 2 3 2" xfId="31118"/>
    <cellStyle name="Style 582 6 2 3 3" xfId="22040"/>
    <cellStyle name="Style 582 6 2 3 4" xfId="41350"/>
    <cellStyle name="Style 582 6 2 4" xfId="31116"/>
    <cellStyle name="Style 582 6 2 5" xfId="31912"/>
    <cellStyle name="Style 582 6 2 6" xfId="39050"/>
    <cellStyle name="Style 582 6 3" xfId="10794"/>
    <cellStyle name="Style 582 6 3 2" xfId="26870"/>
    <cellStyle name="Style 582 6 3 3" xfId="31119"/>
    <cellStyle name="Style 582 6 3 4" xfId="36881"/>
    <cellStyle name="Style 582 6 3 5" xfId="42555"/>
    <cellStyle name="Style 582 6 4" xfId="12149"/>
    <cellStyle name="Style 582 6 4 2" xfId="26871"/>
    <cellStyle name="Style 582 6 4 3" xfId="31120"/>
    <cellStyle name="Style 582 6 4 4" xfId="34218"/>
    <cellStyle name="Style 582 6 4 5" xfId="45297"/>
    <cellStyle name="Style 582 6 5" xfId="14981"/>
    <cellStyle name="Style 582 6 5 2" xfId="31121"/>
    <cellStyle name="Style 582 6 5 3" xfId="32602"/>
    <cellStyle name="Style 582 6 5 4" xfId="43736"/>
    <cellStyle name="Style 582 6 6" xfId="31115"/>
    <cellStyle name="Style 582 6 7" xfId="23112"/>
    <cellStyle name="Style 582 6 8" xfId="39419"/>
    <cellStyle name="Style 582 7" xfId="6927"/>
    <cellStyle name="Style 582 7 2" xfId="9268"/>
    <cellStyle name="Style 582 7 2 2" xfId="13523"/>
    <cellStyle name="Style 582 7 2 2 2" xfId="26872"/>
    <cellStyle name="Style 582 7 2 2 3" xfId="31124"/>
    <cellStyle name="Style 582 7 2 2 4" xfId="37271"/>
    <cellStyle name="Style 582 7 2 2 5" xfId="45362"/>
    <cellStyle name="Style 582 7 2 3" xfId="16273"/>
    <cellStyle name="Style 582 7 2 3 2" xfId="31125"/>
    <cellStyle name="Style 582 7 2 3 3" xfId="32053"/>
    <cellStyle name="Style 582 7 2 3 4" xfId="42115"/>
    <cellStyle name="Style 582 7 2 4" xfId="31123"/>
    <cellStyle name="Style 582 7 2 5" xfId="22594"/>
    <cellStyle name="Style 582 7 2 6" xfId="40017"/>
    <cellStyle name="Style 582 7 3" xfId="10843"/>
    <cellStyle name="Style 582 7 3 2" xfId="26873"/>
    <cellStyle name="Style 582 7 3 3" xfId="31126"/>
    <cellStyle name="Style 582 7 3 4" xfId="34957"/>
    <cellStyle name="Style 582 7 3 5" xfId="47739"/>
    <cellStyle name="Style 582 7 4" xfId="12198"/>
    <cellStyle name="Style 582 7 4 2" xfId="26874"/>
    <cellStyle name="Style 582 7 4 3" xfId="31127"/>
    <cellStyle name="Style 582 7 4 4" xfId="34448"/>
    <cellStyle name="Style 582 7 4 5" xfId="43738"/>
    <cellStyle name="Style 582 7 5" xfId="15030"/>
    <cellStyle name="Style 582 7 5 2" xfId="31128"/>
    <cellStyle name="Style 582 7 5 3" xfId="35913"/>
    <cellStyle name="Style 582 7 5 4" xfId="44653"/>
    <cellStyle name="Style 582 7 6" xfId="31122"/>
    <cellStyle name="Style 582 7 7" xfId="25059"/>
    <cellStyle name="Style 582 7 8" xfId="40228"/>
    <cellStyle name="Style 582 8" xfId="7108"/>
    <cellStyle name="Style 582 8 2" xfId="9449"/>
    <cellStyle name="Style 582 8 2 2" xfId="13704"/>
    <cellStyle name="Style 582 8 2 2 2" xfId="26876"/>
    <cellStyle name="Style 582 8 2 2 3" xfId="31131"/>
    <cellStyle name="Style 582 8 2 2 4" xfId="32563"/>
    <cellStyle name="Style 582 8 2 2 5" xfId="42293"/>
    <cellStyle name="Style 582 8 2 3" xfId="16441"/>
    <cellStyle name="Style 582 8 2 3 2" xfId="31132"/>
    <cellStyle name="Style 582 8 2 3 3" xfId="24627"/>
    <cellStyle name="Style 582 8 2 3 4" xfId="39180"/>
    <cellStyle name="Style 582 8 2 4" xfId="31130"/>
    <cellStyle name="Style 582 8 2 5" xfId="27515"/>
    <cellStyle name="Style 582 8 2 6" xfId="45230"/>
    <cellStyle name="Style 582 8 3" xfId="11024"/>
    <cellStyle name="Style 582 8 3 2" xfId="26877"/>
    <cellStyle name="Style 582 8 3 3" xfId="31133"/>
    <cellStyle name="Style 582 8 3 4" xfId="34156"/>
    <cellStyle name="Style 582 8 3 5" xfId="41394"/>
    <cellStyle name="Style 582 8 4" xfId="12379"/>
    <cellStyle name="Style 582 8 4 2" xfId="26878"/>
    <cellStyle name="Style 582 8 4 3" xfId="31134"/>
    <cellStyle name="Style 582 8 4 4" xfId="33632"/>
    <cellStyle name="Style 582 8 4 5" xfId="45955"/>
    <cellStyle name="Style 582 8 5" xfId="15211"/>
    <cellStyle name="Style 582 8 5 2" xfId="31135"/>
    <cellStyle name="Style 582 8 5 3" xfId="35463"/>
    <cellStyle name="Style 582 8 5 4" xfId="45007"/>
    <cellStyle name="Style 582 8 6" xfId="31129"/>
    <cellStyle name="Style 582 8 7" xfId="23776"/>
    <cellStyle name="Style 582 8 8" xfId="39253"/>
    <cellStyle name="Style 582 9" xfId="8403"/>
    <cellStyle name="Style 582 9 2" xfId="9841"/>
    <cellStyle name="Style 582 9 2 2" xfId="14078"/>
    <cellStyle name="Style 582 9 2 2 2" xfId="26879"/>
    <cellStyle name="Style 582 9 2 2 3" xfId="31138"/>
    <cellStyle name="Style 582 9 2 2 4" xfId="37590"/>
    <cellStyle name="Style 582 9 2 2 5" xfId="42842"/>
    <cellStyle name="Style 582 9 2 3" xfId="16815"/>
    <cellStyle name="Style 582 9 2 3 2" xfId="31139"/>
    <cellStyle name="Style 582 9 2 3 3" xfId="21825"/>
    <cellStyle name="Style 582 9 2 3 4" xfId="45320"/>
    <cellStyle name="Style 582 9 2 4" xfId="31137"/>
    <cellStyle name="Style 582 9 2 5" xfId="25359"/>
    <cellStyle name="Style 582 9 2 6" xfId="45841"/>
    <cellStyle name="Style 582 9 3" xfId="11398"/>
    <cellStyle name="Style 582 9 3 2" xfId="26880"/>
    <cellStyle name="Style 582 9 3 3" xfId="31140"/>
    <cellStyle name="Style 582 9 3 4" xfId="34263"/>
    <cellStyle name="Style 582 9 3 5" xfId="48087"/>
    <cellStyle name="Style 582 9 4" xfId="12753"/>
    <cellStyle name="Style 582 9 4 2" xfId="26881"/>
    <cellStyle name="Style 582 9 4 3" xfId="31141"/>
    <cellStyle name="Style 582 9 4 4" xfId="34069"/>
    <cellStyle name="Style 582 9 4 5" xfId="45692"/>
    <cellStyle name="Style 582 9 5" xfId="15585"/>
    <cellStyle name="Style 582 9 5 2" xfId="31142"/>
    <cellStyle name="Style 582 9 5 3" xfId="34559"/>
    <cellStyle name="Style 582 9 5 4" xfId="44484"/>
    <cellStyle name="Style 582 9 6" xfId="31136"/>
    <cellStyle name="Style 582 9 7" xfId="33949"/>
    <cellStyle name="Style 582 9 8" xfId="40831"/>
    <cellStyle name="Style 583" xfId="111"/>
    <cellStyle name="Style 583 10" xfId="8302"/>
    <cellStyle name="Style 583 10 2" xfId="9740"/>
    <cellStyle name="Style 583 10 2 2" xfId="13977"/>
    <cellStyle name="Style 583 10 2 2 2" xfId="26883"/>
    <cellStyle name="Style 583 10 2 2 3" xfId="31145"/>
    <cellStyle name="Style 583 10 2 2 4" xfId="33101"/>
    <cellStyle name="Style 583 10 2 2 5" xfId="42075"/>
    <cellStyle name="Style 583 10 2 3" xfId="16714"/>
    <cellStyle name="Style 583 10 2 3 2" xfId="31146"/>
    <cellStyle name="Style 583 10 2 3 3" xfId="32121"/>
    <cellStyle name="Style 583 10 2 3 4" xfId="40167"/>
    <cellStyle name="Style 583 10 2 4" xfId="31144"/>
    <cellStyle name="Style 583 10 2 5" xfId="34496"/>
    <cellStyle name="Style 583 10 2 6" xfId="45242"/>
    <cellStyle name="Style 583 10 3" xfId="11297"/>
    <cellStyle name="Style 583 10 3 2" xfId="26884"/>
    <cellStyle name="Style 583 10 3 3" xfId="31147"/>
    <cellStyle name="Style 583 10 3 4" xfId="36997"/>
    <cellStyle name="Style 583 10 3 5" xfId="42603"/>
    <cellStyle name="Style 583 10 4" xfId="12652"/>
    <cellStyle name="Style 583 10 4 2" xfId="26885"/>
    <cellStyle name="Style 583 10 4 3" xfId="31148"/>
    <cellStyle name="Style 583 10 4 4" xfId="35274"/>
    <cellStyle name="Style 583 10 4 5" xfId="48468"/>
    <cellStyle name="Style 583 10 5" xfId="15484"/>
    <cellStyle name="Style 583 10 5 2" xfId="31149"/>
    <cellStyle name="Style 583 10 5 3" xfId="32837"/>
    <cellStyle name="Style 583 10 5 4" xfId="44851"/>
    <cellStyle name="Style 583 10 6" xfId="31143"/>
    <cellStyle name="Style 583 10 7" xfId="19263"/>
    <cellStyle name="Style 583 10 8" xfId="44716"/>
    <cellStyle name="Style 583 11" xfId="8416"/>
    <cellStyle name="Style 583 11 2" xfId="9854"/>
    <cellStyle name="Style 583 11 2 2" xfId="14091"/>
    <cellStyle name="Style 583 11 2 2 2" xfId="26886"/>
    <cellStyle name="Style 583 11 2 2 3" xfId="31152"/>
    <cellStyle name="Style 583 11 2 2 4" xfId="35115"/>
    <cellStyle name="Style 583 11 2 2 5" xfId="47771"/>
    <cellStyle name="Style 583 11 2 3" xfId="16828"/>
    <cellStyle name="Style 583 11 2 3 2" xfId="31153"/>
    <cellStyle name="Style 583 11 2 3 3" xfId="32283"/>
    <cellStyle name="Style 583 11 2 3 4" xfId="39690"/>
    <cellStyle name="Style 583 11 2 4" xfId="31151"/>
    <cellStyle name="Style 583 11 2 5" xfId="35184"/>
    <cellStyle name="Style 583 11 2 6" xfId="44135"/>
    <cellStyle name="Style 583 11 3" xfId="11411"/>
    <cellStyle name="Style 583 11 3 2" xfId="26887"/>
    <cellStyle name="Style 583 11 3 3" xfId="31154"/>
    <cellStyle name="Style 583 11 3 4" xfId="35641"/>
    <cellStyle name="Style 583 11 3 5" xfId="46386"/>
    <cellStyle name="Style 583 11 4" xfId="12766"/>
    <cellStyle name="Style 583 11 4 2" xfId="26888"/>
    <cellStyle name="Style 583 11 4 3" xfId="31155"/>
    <cellStyle name="Style 583 11 4 4" xfId="34328"/>
    <cellStyle name="Style 583 11 4 5" xfId="45193"/>
    <cellStyle name="Style 583 11 5" xfId="15598"/>
    <cellStyle name="Style 583 11 5 2" xfId="31156"/>
    <cellStyle name="Style 583 11 5 3" xfId="34830"/>
    <cellStyle name="Style 583 11 5 4" xfId="48457"/>
    <cellStyle name="Style 583 11 6" xfId="31150"/>
    <cellStyle name="Style 583 11 7" xfId="26132"/>
    <cellStyle name="Style 583 11 8" xfId="41927"/>
    <cellStyle name="Style 583 12" xfId="8678"/>
    <cellStyle name="Style 583 12 2" xfId="10114"/>
    <cellStyle name="Style 583 12 2 2" xfId="14351"/>
    <cellStyle name="Style 583 12 2 2 2" xfId="26889"/>
    <cellStyle name="Style 583 12 2 2 3" xfId="31159"/>
    <cellStyle name="Style 583 12 2 2 4" xfId="38498"/>
    <cellStyle name="Style 583 12 2 2 5" xfId="47765"/>
    <cellStyle name="Style 583 12 2 3" xfId="17088"/>
    <cellStyle name="Style 583 12 2 3 2" xfId="31160"/>
    <cellStyle name="Style 583 12 2 3 3" xfId="36608"/>
    <cellStyle name="Style 583 12 2 3 4" xfId="38933"/>
    <cellStyle name="Style 583 12 2 4" xfId="31158"/>
    <cellStyle name="Style 583 12 2 5" xfId="35713"/>
    <cellStyle name="Style 583 12 2 6" xfId="41795"/>
    <cellStyle name="Style 583 12 3" xfId="11671"/>
    <cellStyle name="Style 583 12 3 2" xfId="26890"/>
    <cellStyle name="Style 583 12 3 3" xfId="31161"/>
    <cellStyle name="Style 583 12 3 4" xfId="33281"/>
    <cellStyle name="Style 583 12 3 5" xfId="40604"/>
    <cellStyle name="Style 583 12 4" xfId="13026"/>
    <cellStyle name="Style 583 12 4 2" xfId="26891"/>
    <cellStyle name="Style 583 12 4 3" xfId="31162"/>
    <cellStyle name="Style 583 12 4 4" xfId="38567"/>
    <cellStyle name="Style 583 12 4 5" xfId="43249"/>
    <cellStyle name="Style 583 12 5" xfId="15858"/>
    <cellStyle name="Style 583 12 5 2" xfId="31163"/>
    <cellStyle name="Style 583 12 5 3" xfId="31978"/>
    <cellStyle name="Style 583 12 5 4" xfId="41763"/>
    <cellStyle name="Style 583 12 6" xfId="31157"/>
    <cellStyle name="Style 583 12 7" xfId="26302"/>
    <cellStyle name="Style 583 12 8" xfId="41873"/>
    <cellStyle name="Style 583 13" xfId="8478"/>
    <cellStyle name="Style 583 13 2" xfId="9914"/>
    <cellStyle name="Style 583 13 2 2" xfId="14151"/>
    <cellStyle name="Style 583 13 2 2 2" xfId="26893"/>
    <cellStyle name="Style 583 13 2 2 3" xfId="31166"/>
    <cellStyle name="Style 583 13 2 2 4" xfId="35402"/>
    <cellStyle name="Style 583 13 2 2 5" xfId="45504"/>
    <cellStyle name="Style 583 13 2 3" xfId="16888"/>
    <cellStyle name="Style 583 13 2 3 2" xfId="31167"/>
    <cellStyle name="Style 583 13 2 3 3" xfId="22689"/>
    <cellStyle name="Style 583 13 2 3 4" xfId="39483"/>
    <cellStyle name="Style 583 13 2 4" xfId="31165"/>
    <cellStyle name="Style 583 13 2 5" xfId="33493"/>
    <cellStyle name="Style 583 13 2 6" xfId="43620"/>
    <cellStyle name="Style 583 13 3" xfId="11471"/>
    <cellStyle name="Style 583 13 3 2" xfId="26894"/>
    <cellStyle name="Style 583 13 3 3" xfId="31168"/>
    <cellStyle name="Style 583 13 3 4" xfId="35965"/>
    <cellStyle name="Style 583 13 3 5" xfId="47741"/>
    <cellStyle name="Style 583 13 4" xfId="12826"/>
    <cellStyle name="Style 583 13 4 2" xfId="26895"/>
    <cellStyle name="Style 583 13 4 3" xfId="31169"/>
    <cellStyle name="Style 583 13 4 4" xfId="32640"/>
    <cellStyle name="Style 583 13 4 5" xfId="47281"/>
    <cellStyle name="Style 583 13 5" xfId="15658"/>
    <cellStyle name="Style 583 13 5 2" xfId="31170"/>
    <cellStyle name="Style 583 13 5 3" xfId="28002"/>
    <cellStyle name="Style 583 13 5 4" xfId="46267"/>
    <cellStyle name="Style 583 13 6" xfId="31164"/>
    <cellStyle name="Style 583 13 7" xfId="38217"/>
    <cellStyle name="Style 583 13 8" xfId="47591"/>
    <cellStyle name="Style 583 14" xfId="8596"/>
    <cellStyle name="Style 583 14 2" xfId="10032"/>
    <cellStyle name="Style 583 14 2 2" xfId="14269"/>
    <cellStyle name="Style 583 14 2 2 2" xfId="26896"/>
    <cellStyle name="Style 583 14 2 2 3" xfId="31173"/>
    <cellStyle name="Style 583 14 2 2 4" xfId="38271"/>
    <cellStyle name="Style 583 14 2 2 5" xfId="45272"/>
    <cellStyle name="Style 583 14 2 3" xfId="17006"/>
    <cellStyle name="Style 583 14 2 3 2" xfId="31174"/>
    <cellStyle name="Style 583 14 2 3 3" xfId="37681"/>
    <cellStyle name="Style 583 14 2 3 4" xfId="47459"/>
    <cellStyle name="Style 583 14 2 4" xfId="31172"/>
    <cellStyle name="Style 583 14 2 5" xfId="38342"/>
    <cellStyle name="Style 583 14 2 6" xfId="43680"/>
    <cellStyle name="Style 583 14 3" xfId="11589"/>
    <cellStyle name="Style 583 14 3 2" xfId="26897"/>
    <cellStyle name="Style 583 14 3 3" xfId="31175"/>
    <cellStyle name="Style 583 14 3 4" xfId="32708"/>
    <cellStyle name="Style 583 14 3 5" xfId="47013"/>
    <cellStyle name="Style 583 14 4" xfId="12944"/>
    <cellStyle name="Style 583 14 4 2" xfId="26898"/>
    <cellStyle name="Style 583 14 4 3" xfId="31176"/>
    <cellStyle name="Style 583 14 4 4" xfId="34110"/>
    <cellStyle name="Style 583 14 4 5" xfId="43509"/>
    <cellStyle name="Style 583 14 5" xfId="15776"/>
    <cellStyle name="Style 583 14 5 2" xfId="31177"/>
    <cellStyle name="Style 583 14 5 3" xfId="37115"/>
    <cellStyle name="Style 583 14 5 4" xfId="46196"/>
    <cellStyle name="Style 583 14 6" xfId="31171"/>
    <cellStyle name="Style 583 14 7" xfId="27368"/>
    <cellStyle name="Style 583 14 8" xfId="40555"/>
    <cellStyle name="Style 583 15" xfId="8888"/>
    <cellStyle name="Style 583 15 2" xfId="13167"/>
    <cellStyle name="Style 583 15 2 2" xfId="26900"/>
    <cellStyle name="Style 583 15 2 3" xfId="31178"/>
    <cellStyle name="Style 583 15 2 4" xfId="37245"/>
    <cellStyle name="Style 583 15 2 5" xfId="44933"/>
    <cellStyle name="Style 583 15 3" xfId="14600"/>
    <cellStyle name="Style 583 15 3 2" xfId="26901"/>
    <cellStyle name="Style 583 15 3 3" xfId="31179"/>
    <cellStyle name="Style 583 15 3 4" xfId="38268"/>
    <cellStyle name="Style 583 15 3 5" xfId="40817"/>
    <cellStyle name="Style 583 15 4" xfId="26899"/>
    <cellStyle name="Style 583 16" xfId="10306"/>
    <cellStyle name="Style 583 16 2" xfId="14543"/>
    <cellStyle name="Style 583 16 2 2" xfId="26902"/>
    <cellStyle name="Style 583 16 2 3" xfId="31181"/>
    <cellStyle name="Style 583 16 2 4" xfId="38697"/>
    <cellStyle name="Style 583 16 2 5" xfId="41709"/>
    <cellStyle name="Style 583 16 3" xfId="17280"/>
    <cellStyle name="Style 583 16 3 2" xfId="31182"/>
    <cellStyle name="Style 583 16 3 3" xfId="32243"/>
    <cellStyle name="Style 583 16 3 4" xfId="38997"/>
    <cellStyle name="Style 583 16 4" xfId="31180"/>
    <cellStyle name="Style 583 16 5" xfId="34673"/>
    <cellStyle name="Style 583 16 6" xfId="43055"/>
    <cellStyle name="Style 583 17" xfId="10383"/>
    <cellStyle name="Style 583 17 2" xfId="26903"/>
    <cellStyle name="Style 583 17 3" xfId="31183"/>
    <cellStyle name="Style 583 17 4" xfId="34449"/>
    <cellStyle name="Style 583 17 5" xfId="44852"/>
    <cellStyle name="Style 583 18" xfId="10431"/>
    <cellStyle name="Style 583 18 2" xfId="26904"/>
    <cellStyle name="Style 583 18 3" xfId="31184"/>
    <cellStyle name="Style 583 18 4" xfId="35623"/>
    <cellStyle name="Style 583 18 5" xfId="41689"/>
    <cellStyle name="Style 583 19" xfId="11824"/>
    <cellStyle name="Style 583 19 2" xfId="26905"/>
    <cellStyle name="Style 583 19 3" xfId="31185"/>
    <cellStyle name="Style 583 19 4" xfId="34578"/>
    <cellStyle name="Style 583 19 5" xfId="43396"/>
    <cellStyle name="Style 583 2" xfId="6810"/>
    <cellStyle name="Style 583 2 2" xfId="10200"/>
    <cellStyle name="Style 583 2 2 2" xfId="11757"/>
    <cellStyle name="Style 583 2 2 2 2" xfId="26906"/>
    <cellStyle name="Style 583 2 2 2 3" xfId="31187"/>
    <cellStyle name="Style 583 2 2 2 4" xfId="34302"/>
    <cellStyle name="Style 583 2 2 2 5" xfId="42696"/>
    <cellStyle name="Style 583 2 2 3" xfId="14437"/>
    <cellStyle name="Style 583 2 2 3 2" xfId="26907"/>
    <cellStyle name="Style 583 2 2 3 3" xfId="31188"/>
    <cellStyle name="Style 583 2 2 3 4" xfId="36928"/>
    <cellStyle name="Style 583 2 2 3 5" xfId="47551"/>
    <cellStyle name="Style 583 2 2 4" xfId="17174"/>
    <cellStyle name="Style 583 2 2 4 2" xfId="31189"/>
    <cellStyle name="Style 583 2 2 4 3" xfId="34530"/>
    <cellStyle name="Style 583 2 2 4 4" xfId="45177"/>
    <cellStyle name="Style 583 2 2 5" xfId="31186"/>
    <cellStyle name="Style 583 2 2 6" xfId="38522"/>
    <cellStyle name="Style 583 2 2 7" xfId="42651"/>
    <cellStyle name="Style 583 2 3" xfId="9151"/>
    <cellStyle name="Style 583 2 3 2" xfId="13406"/>
    <cellStyle name="Style 583 2 3 2 2" xfId="26909"/>
    <cellStyle name="Style 583 2 3 2 3" xfId="31190"/>
    <cellStyle name="Style 583 2 3 2 4" xfId="35109"/>
    <cellStyle name="Style 583 2 3 2 5" xfId="43349"/>
    <cellStyle name="Style 583 2 3 3" xfId="14647"/>
    <cellStyle name="Style 583 2 3 3 2" xfId="26910"/>
    <cellStyle name="Style 583 2 3 3 3" xfId="31191"/>
    <cellStyle name="Style 583 2 3 3 4" xfId="37342"/>
    <cellStyle name="Style 583 2 3 3 5" xfId="41432"/>
    <cellStyle name="Style 583 2 3 4" xfId="26908"/>
    <cellStyle name="Style 583 2 4" xfId="10726"/>
    <cellStyle name="Style 583 2 4 2" xfId="26911"/>
    <cellStyle name="Style 583 2 4 3" xfId="31192"/>
    <cellStyle name="Style 583 2 4 4" xfId="37763"/>
    <cellStyle name="Style 583 2 4 5" xfId="43876"/>
    <cellStyle name="Style 583 2 5" xfId="12081"/>
    <cellStyle name="Style 583 2 5 2" xfId="26912"/>
    <cellStyle name="Style 583 2 5 3" xfId="31193"/>
    <cellStyle name="Style 583 2 5 4" xfId="38292"/>
    <cellStyle name="Style 583 2 5 5" xfId="44247"/>
    <cellStyle name="Style 583 2 6" xfId="14913"/>
    <cellStyle name="Style 583 2 6 2" xfId="31194"/>
    <cellStyle name="Style 583 2 6 3" xfId="38620"/>
    <cellStyle name="Style 583 2 6 4" xfId="41185"/>
    <cellStyle name="Style 583 2 7" xfId="22737"/>
    <cellStyle name="Style 583 2 8" xfId="39762"/>
    <cellStyle name="Style 583 3" xfId="6964"/>
    <cellStyle name="Style 583 3 2" xfId="9305"/>
    <cellStyle name="Style 583 3 2 2" xfId="13560"/>
    <cellStyle name="Style 583 3 2 2 2" xfId="26914"/>
    <cellStyle name="Style 583 3 2 2 3" xfId="31197"/>
    <cellStyle name="Style 583 3 2 2 4" xfId="37558"/>
    <cellStyle name="Style 583 3 2 2 5" xfId="46990"/>
    <cellStyle name="Style 583 3 2 3" xfId="16307"/>
    <cellStyle name="Style 583 3 2 3 2" xfId="31198"/>
    <cellStyle name="Style 583 3 2 3 3" xfId="32074"/>
    <cellStyle name="Style 583 3 2 3 4" xfId="46544"/>
    <cellStyle name="Style 583 3 2 4" xfId="31196"/>
    <cellStyle name="Style 583 3 2 5" xfId="26994"/>
    <cellStyle name="Style 583 3 2 6" xfId="44345"/>
    <cellStyle name="Style 583 3 3" xfId="10880"/>
    <cellStyle name="Style 583 3 3 2" xfId="26916"/>
    <cellStyle name="Style 583 3 3 3" xfId="31199"/>
    <cellStyle name="Style 583 3 3 4" xfId="36334"/>
    <cellStyle name="Style 583 3 3 5" xfId="44086"/>
    <cellStyle name="Style 583 3 4" xfId="12235"/>
    <cellStyle name="Style 583 3 4 2" xfId="26917"/>
    <cellStyle name="Style 583 3 4 3" xfId="31200"/>
    <cellStyle name="Style 583 3 4 4" xfId="35825"/>
    <cellStyle name="Style 583 3 4 5" xfId="41384"/>
    <cellStyle name="Style 583 3 5" xfId="15067"/>
    <cellStyle name="Style 583 3 5 2" xfId="31201"/>
    <cellStyle name="Style 583 3 5 3" xfId="38383"/>
    <cellStyle name="Style 583 3 5 4" xfId="44518"/>
    <cellStyle name="Style 583 3 6" xfId="31195"/>
    <cellStyle name="Style 583 3 7" xfId="21860"/>
    <cellStyle name="Style 583 3 8" xfId="40127"/>
    <cellStyle name="Style 583 4" xfId="7017"/>
    <cellStyle name="Style 583 4 2" xfId="9358"/>
    <cellStyle name="Style 583 4 2 2" xfId="13613"/>
    <cellStyle name="Style 583 4 2 2 2" xfId="26918"/>
    <cellStyle name="Style 583 4 2 2 3" xfId="31204"/>
    <cellStyle name="Style 583 4 2 2 4" xfId="37097"/>
    <cellStyle name="Style 583 4 2 2 5" xfId="42810"/>
    <cellStyle name="Style 583 4 2 3" xfId="16350"/>
    <cellStyle name="Style 583 4 2 3 2" xfId="31205"/>
    <cellStyle name="Style 583 4 2 3 3" xfId="28144"/>
    <cellStyle name="Style 583 4 2 3 4" xfId="39930"/>
    <cellStyle name="Style 583 4 2 4" xfId="31203"/>
    <cellStyle name="Style 583 4 2 5" xfId="34515"/>
    <cellStyle name="Style 583 4 2 6" xfId="44849"/>
    <cellStyle name="Style 583 4 3" xfId="10933"/>
    <cellStyle name="Style 583 4 3 2" xfId="26919"/>
    <cellStyle name="Style 583 4 3 3" xfId="31206"/>
    <cellStyle name="Style 583 4 3 4" xfId="37659"/>
    <cellStyle name="Style 583 4 3 5" xfId="46140"/>
    <cellStyle name="Style 583 4 4" xfId="12288"/>
    <cellStyle name="Style 583 4 4 2" xfId="26920"/>
    <cellStyle name="Style 583 4 4 3" xfId="31207"/>
    <cellStyle name="Style 583 4 4 4" xfId="38201"/>
    <cellStyle name="Style 583 4 4 5" xfId="43102"/>
    <cellStyle name="Style 583 4 5" xfId="15120"/>
    <cellStyle name="Style 583 4 5 2" xfId="31208"/>
    <cellStyle name="Style 583 4 5 3" xfId="36192"/>
    <cellStyle name="Style 583 4 5 4" xfId="46363"/>
    <cellStyle name="Style 583 4 6" xfId="31202"/>
    <cellStyle name="Style 583 4 7" xfId="21609"/>
    <cellStyle name="Style 583 4 8" xfId="45671"/>
    <cellStyle name="Style 583 5" xfId="6935"/>
    <cellStyle name="Style 583 5 2" xfId="9276"/>
    <cellStyle name="Style 583 5 2 2" xfId="13531"/>
    <cellStyle name="Style 583 5 2 2 2" xfId="26921"/>
    <cellStyle name="Style 583 5 2 2 3" xfId="31211"/>
    <cellStyle name="Style 583 5 2 2 4" xfId="33386"/>
    <cellStyle name="Style 583 5 2 2 5" xfId="40695"/>
    <cellStyle name="Style 583 5 2 3" xfId="16281"/>
    <cellStyle name="Style 583 5 2 3 2" xfId="31212"/>
    <cellStyle name="Style 583 5 2 3 3" xfId="38858"/>
    <cellStyle name="Style 583 5 2 3 4" xfId="43873"/>
    <cellStyle name="Style 583 5 2 4" xfId="31210"/>
    <cellStyle name="Style 583 5 2 5" xfId="21781"/>
    <cellStyle name="Style 583 5 2 6" xfId="41050"/>
    <cellStyle name="Style 583 5 3" xfId="10851"/>
    <cellStyle name="Style 583 5 3 2" xfId="26922"/>
    <cellStyle name="Style 583 5 3 3" xfId="31213"/>
    <cellStyle name="Style 583 5 3 4" xfId="35207"/>
    <cellStyle name="Style 583 5 3 5" xfId="40419"/>
    <cellStyle name="Style 583 5 4" xfId="12206"/>
    <cellStyle name="Style 583 5 4 2" xfId="26923"/>
    <cellStyle name="Style 583 5 4 3" xfId="31214"/>
    <cellStyle name="Style 583 5 4 4" xfId="33116"/>
    <cellStyle name="Style 583 5 4 5" xfId="45188"/>
    <cellStyle name="Style 583 5 5" xfId="15038"/>
    <cellStyle name="Style 583 5 5 2" xfId="31215"/>
    <cellStyle name="Style 583 5 5 3" xfId="37829"/>
    <cellStyle name="Style 583 5 5 4" xfId="43706"/>
    <cellStyle name="Style 583 5 6" xfId="31209"/>
    <cellStyle name="Style 583 5 7" xfId="32258"/>
    <cellStyle name="Style 583 5 8" xfId="47298"/>
    <cellStyle name="Style 583 6" xfId="7022"/>
    <cellStyle name="Style 583 6 2" xfId="9363"/>
    <cellStyle name="Style 583 6 2 2" xfId="13618"/>
    <cellStyle name="Style 583 6 2 2 2" xfId="26924"/>
    <cellStyle name="Style 583 6 2 2 3" xfId="31218"/>
    <cellStyle name="Style 583 6 2 2 4" xfId="35004"/>
    <cellStyle name="Style 583 6 2 2 5" xfId="47090"/>
    <cellStyle name="Style 583 6 2 3" xfId="16355"/>
    <cellStyle name="Style 583 6 2 3 2" xfId="31219"/>
    <cellStyle name="Style 583 6 2 3 3" xfId="26376"/>
    <cellStyle name="Style 583 6 2 3 4" xfId="41046"/>
    <cellStyle name="Style 583 6 2 4" xfId="31217"/>
    <cellStyle name="Style 583 6 2 5" xfId="33954"/>
    <cellStyle name="Style 583 6 2 6" xfId="44073"/>
    <cellStyle name="Style 583 6 3" xfId="10938"/>
    <cellStyle name="Style 583 6 3 2" xfId="26925"/>
    <cellStyle name="Style 583 6 3 3" xfId="31220"/>
    <cellStyle name="Style 583 6 3 4" xfId="33148"/>
    <cellStyle name="Style 583 6 3 5" xfId="44720"/>
    <cellStyle name="Style 583 6 4" xfId="12293"/>
    <cellStyle name="Style 583 6 4 2" xfId="26926"/>
    <cellStyle name="Style 583 6 4 3" xfId="31221"/>
    <cellStyle name="Style 583 6 4 4" xfId="35526"/>
    <cellStyle name="Style 583 6 4 5" xfId="46448"/>
    <cellStyle name="Style 583 6 5" xfId="15125"/>
    <cellStyle name="Style 583 6 5 2" xfId="31222"/>
    <cellStyle name="Style 583 6 5 3" xfId="37279"/>
    <cellStyle name="Style 583 6 5 4" xfId="43530"/>
    <cellStyle name="Style 583 6 6" xfId="31216"/>
    <cellStyle name="Style 583 6 7" xfId="24439"/>
    <cellStyle name="Style 583 6 8" xfId="40185"/>
    <cellStyle name="Style 583 7" xfId="6925"/>
    <cellStyle name="Style 583 7 2" xfId="9266"/>
    <cellStyle name="Style 583 7 2 2" xfId="13521"/>
    <cellStyle name="Style 583 7 2 2 2" xfId="26927"/>
    <cellStyle name="Style 583 7 2 2 3" xfId="31225"/>
    <cellStyle name="Style 583 7 2 2 4" xfId="32500"/>
    <cellStyle name="Style 583 7 2 2 5" xfId="47411"/>
    <cellStyle name="Style 583 7 2 3" xfId="16271"/>
    <cellStyle name="Style 583 7 2 3 2" xfId="31226"/>
    <cellStyle name="Style 583 7 2 3 3" xfId="32052"/>
    <cellStyle name="Style 583 7 2 3 4" xfId="42240"/>
    <cellStyle name="Style 583 7 2 4" xfId="31224"/>
    <cellStyle name="Style 583 7 2 5" xfId="32251"/>
    <cellStyle name="Style 583 7 2 6" xfId="39131"/>
    <cellStyle name="Style 583 7 3" xfId="10841"/>
    <cellStyle name="Style 583 7 3 2" xfId="26928"/>
    <cellStyle name="Style 583 7 3 3" xfId="31227"/>
    <cellStyle name="Style 583 7 3 4" xfId="33896"/>
    <cellStyle name="Style 583 7 3 5" xfId="43172"/>
    <cellStyle name="Style 583 7 4" xfId="12196"/>
    <cellStyle name="Style 583 7 4 2" xfId="26929"/>
    <cellStyle name="Style 583 7 4 3" xfId="31228"/>
    <cellStyle name="Style 583 7 4 4" xfId="36551"/>
    <cellStyle name="Style 583 7 4 5" xfId="48096"/>
    <cellStyle name="Style 583 7 5" xfId="15028"/>
    <cellStyle name="Style 583 7 5 2" xfId="31229"/>
    <cellStyle name="Style 583 7 5 3" xfId="34332"/>
    <cellStyle name="Style 583 7 5 4" xfId="46431"/>
    <cellStyle name="Style 583 7 6" xfId="31223"/>
    <cellStyle name="Style 583 7 7" xfId="31862"/>
    <cellStyle name="Style 583 7 8" xfId="40873"/>
    <cellStyle name="Style 583 8" xfId="7109"/>
    <cellStyle name="Style 583 8 2" xfId="9450"/>
    <cellStyle name="Style 583 8 2 2" xfId="13705"/>
    <cellStyle name="Style 583 8 2 2 2" xfId="26930"/>
    <cellStyle name="Style 583 8 2 2 3" xfId="31232"/>
    <cellStyle name="Style 583 8 2 2 4" xfId="35726"/>
    <cellStyle name="Style 583 8 2 2 5" xfId="43095"/>
    <cellStyle name="Style 583 8 2 3" xfId="16442"/>
    <cellStyle name="Style 583 8 2 3 2" xfId="31233"/>
    <cellStyle name="Style 583 8 2 3 3" xfId="21638"/>
    <cellStyle name="Style 583 8 2 3 4" xfId="40092"/>
    <cellStyle name="Style 583 8 2 4" xfId="31231"/>
    <cellStyle name="Style 583 8 2 5" xfId="27518"/>
    <cellStyle name="Style 583 8 2 6" xfId="42571"/>
    <cellStyle name="Style 583 8 3" xfId="11025"/>
    <cellStyle name="Style 583 8 3 2" xfId="26931"/>
    <cellStyle name="Style 583 8 3 3" xfId="31234"/>
    <cellStyle name="Style 583 8 3 4" xfId="32575"/>
    <cellStyle name="Style 583 8 3 5" xfId="46827"/>
    <cellStyle name="Style 583 8 4" xfId="12380"/>
    <cellStyle name="Style 583 8 4 2" xfId="26932"/>
    <cellStyle name="Style 583 8 4 3" xfId="31235"/>
    <cellStyle name="Style 583 8 4 4" xfId="36795"/>
    <cellStyle name="Style 583 8 4 5" xfId="48201"/>
    <cellStyle name="Style 583 8 5" xfId="15212"/>
    <cellStyle name="Style 583 8 5 2" xfId="31236"/>
    <cellStyle name="Style 583 8 5 3" xfId="33881"/>
    <cellStyle name="Style 583 8 5 4" xfId="47614"/>
    <cellStyle name="Style 583 8 6" xfId="31230"/>
    <cellStyle name="Style 583 8 7" xfId="19507"/>
    <cellStyle name="Style 583 8 8" xfId="47148"/>
    <cellStyle name="Style 583 9" xfId="8308"/>
    <cellStyle name="Style 583 9 2" xfId="9746"/>
    <cellStyle name="Style 583 9 2 2" xfId="13983"/>
    <cellStyle name="Style 583 9 2 2 2" xfId="26934"/>
    <cellStyle name="Style 583 9 2 2 3" xfId="31239"/>
    <cellStyle name="Style 583 9 2 2 4" xfId="37351"/>
    <cellStyle name="Style 583 9 2 2 5" xfId="45946"/>
    <cellStyle name="Style 583 9 2 3" xfId="16720"/>
    <cellStyle name="Style 583 9 2 3 2" xfId="31240"/>
    <cellStyle name="Style 583 9 2 3 3" xfId="21955"/>
    <cellStyle name="Style 583 9 2 3 4" xfId="39595"/>
    <cellStyle name="Style 583 9 2 4" xfId="31238"/>
    <cellStyle name="Style 583 9 2 5" xfId="36945"/>
    <cellStyle name="Style 583 9 2 6" xfId="46647"/>
    <cellStyle name="Style 583 9 3" xfId="11303"/>
    <cellStyle name="Style 583 9 3 2" xfId="26935"/>
    <cellStyle name="Style 583 9 3 3" xfId="31241"/>
    <cellStyle name="Style 583 9 3 4" xfId="32791"/>
    <cellStyle name="Style 583 9 3 5" xfId="47688"/>
    <cellStyle name="Style 583 9 4" xfId="12658"/>
    <cellStyle name="Style 583 9 4 2" xfId="26936"/>
    <cellStyle name="Style 583 9 4 3" xfId="31242"/>
    <cellStyle name="Style 583 9 4 4" xfId="37931"/>
    <cellStyle name="Style 583 9 4 5" xfId="41289"/>
    <cellStyle name="Style 583 9 5" xfId="15490"/>
    <cellStyle name="Style 583 9 5 2" xfId="31243"/>
    <cellStyle name="Style 583 9 5 3" xfId="36907"/>
    <cellStyle name="Style 583 9 5 4" xfId="40551"/>
    <cellStyle name="Style 583 9 6" xfId="31237"/>
    <cellStyle name="Style 583 9 7" xfId="23735"/>
    <cellStyle name="Style 583 9 8" xfId="39964"/>
    <cellStyle name="Style 584" xfId="112"/>
    <cellStyle name="Style 586" xfId="113"/>
    <cellStyle name="Style 586 10" xfId="8331"/>
    <cellStyle name="Style 586 10 2" xfId="9769"/>
    <cellStyle name="Style 586 10 2 2" xfId="14006"/>
    <cellStyle name="Style 586 10 2 2 2" xfId="26939"/>
    <cellStyle name="Style 586 10 2 2 3" xfId="31246"/>
    <cellStyle name="Style 586 10 2 2 4" xfId="35811"/>
    <cellStyle name="Style 586 10 2 2 5" xfId="38918"/>
    <cellStyle name="Style 586 10 2 3" xfId="16743"/>
    <cellStyle name="Style 586 10 2 3 2" xfId="31247"/>
    <cellStyle name="Style 586 10 2 3 3" xfId="22311"/>
    <cellStyle name="Style 586 10 2 3 4" xfId="38986"/>
    <cellStyle name="Style 586 10 2 4" xfId="31245"/>
    <cellStyle name="Style 586 10 2 5" xfId="32224"/>
    <cellStyle name="Style 586 10 2 6" xfId="43493"/>
    <cellStyle name="Style 586 10 3" xfId="11326"/>
    <cellStyle name="Style 586 10 3 2" xfId="26941"/>
    <cellStyle name="Style 586 10 3 3" xfId="31248"/>
    <cellStyle name="Style 586 10 3 4" xfId="32453"/>
    <cellStyle name="Style 586 10 3 5" xfId="45505"/>
    <cellStyle name="Style 586 10 4" xfId="12681"/>
    <cellStyle name="Style 586 10 4 2" xfId="26942"/>
    <cellStyle name="Style 586 10 4 3" xfId="31249"/>
    <cellStyle name="Style 586 10 4 4" xfId="36401"/>
    <cellStyle name="Style 586 10 4 5" xfId="44256"/>
    <cellStyle name="Style 586 10 5" xfId="15513"/>
    <cellStyle name="Style 586 10 5 2" xfId="31250"/>
    <cellStyle name="Style 586 10 5 3" xfId="33810"/>
    <cellStyle name="Style 586 10 5 4" xfId="47057"/>
    <cellStyle name="Style 586 10 6" xfId="31244"/>
    <cellStyle name="Style 586 10 7" xfId="22250"/>
    <cellStyle name="Style 586 10 8" xfId="39378"/>
    <cellStyle name="Style 586 11" xfId="8333"/>
    <cellStyle name="Style 586 11 2" xfId="9771"/>
    <cellStyle name="Style 586 11 2 2" xfId="14008"/>
    <cellStyle name="Style 586 11 2 2 2" xfId="26944"/>
    <cellStyle name="Style 586 11 2 2 3" xfId="31253"/>
    <cellStyle name="Style 586 11 2 2 4" xfId="35070"/>
    <cellStyle name="Style 586 11 2 2 5" xfId="48460"/>
    <cellStyle name="Style 586 11 2 3" xfId="16745"/>
    <cellStyle name="Style 586 11 2 3 2" xfId="31254"/>
    <cellStyle name="Style 586 11 2 3 3" xfId="31913"/>
    <cellStyle name="Style 586 11 2 3 4" xfId="42220"/>
    <cellStyle name="Style 586 11 2 4" xfId="31252"/>
    <cellStyle name="Style 586 11 2 5" xfId="27685"/>
    <cellStyle name="Style 586 11 2 6" xfId="46913"/>
    <cellStyle name="Style 586 11 3" xfId="11328"/>
    <cellStyle name="Style 586 11 3 2" xfId="26945"/>
    <cellStyle name="Style 586 11 3 3" xfId="31255"/>
    <cellStyle name="Style 586 11 3 4" xfId="37223"/>
    <cellStyle name="Style 586 11 3 5" xfId="45893"/>
    <cellStyle name="Style 586 11 4" xfId="12683"/>
    <cellStyle name="Style 586 11 4 2" xfId="26946"/>
    <cellStyle name="Style 586 11 4 3" xfId="31256"/>
    <cellStyle name="Style 586 11 4 4" xfId="34298"/>
    <cellStyle name="Style 586 11 4 5" xfId="42858"/>
    <cellStyle name="Style 586 11 5" xfId="15515"/>
    <cellStyle name="Style 586 11 5 2" xfId="31257"/>
    <cellStyle name="Style 586 11 5 3" xfId="34871"/>
    <cellStyle name="Style 586 11 5 4" xfId="44130"/>
    <cellStyle name="Style 586 11 6" xfId="31251"/>
    <cellStyle name="Style 586 11 7" xfId="32393"/>
    <cellStyle name="Style 586 11 8" xfId="44026"/>
    <cellStyle name="Style 586 12" xfId="8505"/>
    <cellStyle name="Style 586 12 2" xfId="9941"/>
    <cellStyle name="Style 586 12 2 2" xfId="14178"/>
    <cellStyle name="Style 586 12 2 2 2" xfId="26947"/>
    <cellStyle name="Style 586 12 2 2 3" xfId="31260"/>
    <cellStyle name="Style 586 12 2 2 4" xfId="32960"/>
    <cellStyle name="Style 586 12 2 2 5" xfId="47261"/>
    <cellStyle name="Style 586 12 2 3" xfId="16915"/>
    <cellStyle name="Style 586 12 2 3 2" xfId="31261"/>
    <cellStyle name="Style 586 12 2 3 3" xfId="32129"/>
    <cellStyle name="Style 586 12 2 3 4" xfId="48174"/>
    <cellStyle name="Style 586 12 2 4" xfId="31259"/>
    <cellStyle name="Style 586 12 2 5" xfId="33039"/>
    <cellStyle name="Style 586 12 2 6" xfId="44758"/>
    <cellStyle name="Style 586 12 3" xfId="11498"/>
    <cellStyle name="Style 586 12 3 2" xfId="26949"/>
    <cellStyle name="Style 586 12 3 3" xfId="31262"/>
    <cellStyle name="Style 586 12 3 4" xfId="35372"/>
    <cellStyle name="Style 586 12 3 5" xfId="47199"/>
    <cellStyle name="Style 586 12 4" xfId="12853"/>
    <cellStyle name="Style 586 12 4 2" xfId="26950"/>
    <cellStyle name="Style 586 12 4 3" xfId="31263"/>
    <cellStyle name="Style 586 12 4 4" xfId="35129"/>
    <cellStyle name="Style 586 12 4 5" xfId="47977"/>
    <cellStyle name="Style 586 12 5" xfId="15685"/>
    <cellStyle name="Style 586 12 5 2" xfId="31264"/>
    <cellStyle name="Style 586 12 5 3" xfId="32405"/>
    <cellStyle name="Style 586 12 5 4" xfId="47376"/>
    <cellStyle name="Style 586 12 6" xfId="31258"/>
    <cellStyle name="Style 586 12 7" xfId="38795"/>
    <cellStyle name="Style 586 12 8" xfId="48184"/>
    <cellStyle name="Style 586 13" xfId="8538"/>
    <cellStyle name="Style 586 13 2" xfId="9974"/>
    <cellStyle name="Style 586 13 2 2" xfId="14211"/>
    <cellStyle name="Style 586 13 2 2 2" xfId="26951"/>
    <cellStyle name="Style 586 13 2 2 3" xfId="31267"/>
    <cellStyle name="Style 586 13 2 2 4" xfId="38653"/>
    <cellStyle name="Style 586 13 2 2 5" xfId="46597"/>
    <cellStyle name="Style 586 13 2 3" xfId="16948"/>
    <cellStyle name="Style 586 13 2 3 2" xfId="31268"/>
    <cellStyle name="Style 586 13 2 3 3" xfId="32140"/>
    <cellStyle name="Style 586 13 2 3 4" xfId="41448"/>
    <cellStyle name="Style 586 13 2 4" xfId="31266"/>
    <cellStyle name="Style 586 13 2 5" xfId="35440"/>
    <cellStyle name="Style 586 13 2 6" xfId="44710"/>
    <cellStyle name="Style 586 13 3" xfId="11531"/>
    <cellStyle name="Style 586 13 3 2" xfId="26953"/>
    <cellStyle name="Style 586 13 3 3" xfId="31269"/>
    <cellStyle name="Style 586 13 3 4" xfId="36007"/>
    <cellStyle name="Style 586 13 3 5" xfId="42644"/>
    <cellStyle name="Style 586 13 4" xfId="12886"/>
    <cellStyle name="Style 586 13 4 2" xfId="26954"/>
    <cellStyle name="Style 586 13 4 3" xfId="31270"/>
    <cellStyle name="Style 586 13 4 4" xfId="32598"/>
    <cellStyle name="Style 586 13 4 5" xfId="41369"/>
    <cellStyle name="Style 586 13 5" xfId="15718"/>
    <cellStyle name="Style 586 13 5 2" xfId="31271"/>
    <cellStyle name="Style 586 13 5 3" xfId="38191"/>
    <cellStyle name="Style 586 13 5 4" xfId="43209"/>
    <cellStyle name="Style 586 13 6" xfId="31265"/>
    <cellStyle name="Style 586 13 7" xfId="27276"/>
    <cellStyle name="Style 586 13 8" xfId="42593"/>
    <cellStyle name="Style 586 14" xfId="8551"/>
    <cellStyle name="Style 586 14 2" xfId="9987"/>
    <cellStyle name="Style 586 14 2 2" xfId="14224"/>
    <cellStyle name="Style 586 14 2 2 2" xfId="26956"/>
    <cellStyle name="Style 586 14 2 2 3" xfId="31274"/>
    <cellStyle name="Style 586 14 2 2 4" xfId="33642"/>
    <cellStyle name="Style 586 14 2 2 5" xfId="48439"/>
    <cellStyle name="Style 586 14 2 3" xfId="16961"/>
    <cellStyle name="Style 586 14 2 3 2" xfId="31275"/>
    <cellStyle name="Style 586 14 2 3 3" xfId="36625"/>
    <cellStyle name="Style 586 14 2 3 4" xfId="41702"/>
    <cellStyle name="Style 586 14 2 4" xfId="31273"/>
    <cellStyle name="Style 586 14 2 5" xfId="33722"/>
    <cellStyle name="Style 586 14 2 6" xfId="42586"/>
    <cellStyle name="Style 586 14 3" xfId="11544"/>
    <cellStyle name="Style 586 14 3 2" xfId="26958"/>
    <cellStyle name="Style 586 14 3 3" xfId="31276"/>
    <cellStyle name="Style 586 14 3 4" xfId="38380"/>
    <cellStyle name="Style 586 14 3 5" xfId="45577"/>
    <cellStyle name="Style 586 14 4" xfId="12899"/>
    <cellStyle name="Style 586 14 4 2" xfId="26959"/>
    <cellStyle name="Style 586 14 4 3" xfId="31277"/>
    <cellStyle name="Style 586 14 4 4" xfId="35964"/>
    <cellStyle name="Style 586 14 4 5" xfId="45527"/>
    <cellStyle name="Style 586 14 5" xfId="15731"/>
    <cellStyle name="Style 586 14 5 2" xfId="31278"/>
    <cellStyle name="Style 586 14 5 3" xfId="28077"/>
    <cellStyle name="Style 586 14 5 4" xfId="41595"/>
    <cellStyle name="Style 586 14 6" xfId="31272"/>
    <cellStyle name="Style 586 14 7" xfId="27295"/>
    <cellStyle name="Style 586 14 8" xfId="48441"/>
    <cellStyle name="Style 586 15" xfId="8889"/>
    <cellStyle name="Style 586 15 2" xfId="13168"/>
    <cellStyle name="Style 586 15 2 2" xfId="26962"/>
    <cellStyle name="Style 586 15 2 3" xfId="31279"/>
    <cellStyle name="Style 586 15 2 4" xfId="38281"/>
    <cellStyle name="Style 586 15 2 5" xfId="45306"/>
    <cellStyle name="Style 586 15 3" xfId="14601"/>
    <cellStyle name="Style 586 15 3 2" xfId="26963"/>
    <cellStyle name="Style 586 15 3 3" xfId="31280"/>
    <cellStyle name="Style 586 15 3 4" xfId="38472"/>
    <cellStyle name="Style 586 15 3 5" xfId="46512"/>
    <cellStyle name="Style 586 15 4" xfId="26961"/>
    <cellStyle name="Style 586 16" xfId="10285"/>
    <cellStyle name="Style 586 16 2" xfId="14522"/>
    <cellStyle name="Style 586 16 2 2" xfId="26964"/>
    <cellStyle name="Style 586 16 2 3" xfId="31282"/>
    <cellStyle name="Style 586 16 2 4" xfId="34872"/>
    <cellStyle name="Style 586 16 2 5" xfId="46428"/>
    <cellStyle name="Style 586 16 3" xfId="17259"/>
    <cellStyle name="Style 586 16 3 2" xfId="31283"/>
    <cellStyle name="Style 586 16 3 3" xfId="36635"/>
    <cellStyle name="Style 586 16 3 4" xfId="47303"/>
    <cellStyle name="Style 586 16 4" xfId="31281"/>
    <cellStyle name="Style 586 16 5" xfId="37823"/>
    <cellStyle name="Style 586 16 6" xfId="44558"/>
    <cellStyle name="Style 586 17" xfId="10384"/>
    <cellStyle name="Style 586 17 2" xfId="26965"/>
    <cellStyle name="Style 586 17 3" xfId="31284"/>
    <cellStyle name="Style 586 17 4" xfId="32867"/>
    <cellStyle name="Style 586 17 5" xfId="46656"/>
    <cellStyle name="Style 586 18" xfId="10484"/>
    <cellStyle name="Style 586 18 2" xfId="26966"/>
    <cellStyle name="Style 586 18 3" xfId="31285"/>
    <cellStyle name="Style 586 18 4" xfId="37200"/>
    <cellStyle name="Style 586 18 5" xfId="40727"/>
    <cellStyle name="Style 586 19" xfId="11825"/>
    <cellStyle name="Style 586 19 2" xfId="26967"/>
    <cellStyle name="Style 586 19 3" xfId="31286"/>
    <cellStyle name="Style 586 19 4" xfId="32996"/>
    <cellStyle name="Style 586 19 5" xfId="44297"/>
    <cellStyle name="Style 586 2" xfId="6718"/>
    <cellStyle name="Style 586 2 2" xfId="10187"/>
    <cellStyle name="Style 586 2 2 2" xfId="11744"/>
    <cellStyle name="Style 586 2 2 2 2" xfId="26970"/>
    <cellStyle name="Style 586 2 2 2 3" xfId="31288"/>
    <cellStyle name="Style 586 2 2 2 4" xfId="34031"/>
    <cellStyle name="Style 586 2 2 2 5" xfId="43502"/>
    <cellStyle name="Style 586 2 2 3" xfId="14424"/>
    <cellStyle name="Style 586 2 2 3 2" xfId="26971"/>
    <cellStyle name="Style 586 2 2 3 3" xfId="31289"/>
    <cellStyle name="Style 586 2 2 3 4" xfId="36657"/>
    <cellStyle name="Style 586 2 2 3 5" xfId="45711"/>
    <cellStyle name="Style 586 2 2 4" xfId="17161"/>
    <cellStyle name="Style 586 2 2 4 2" xfId="31290"/>
    <cellStyle name="Style 586 2 2 4 3" xfId="32171"/>
    <cellStyle name="Style 586 2 2 4 4" xfId="48284"/>
    <cellStyle name="Style 586 2 2 5" xfId="31287"/>
    <cellStyle name="Style 586 2 2 6" xfId="37475"/>
    <cellStyle name="Style 586 2 2 7" xfId="46288"/>
    <cellStyle name="Style 586 2 3" xfId="9059"/>
    <cellStyle name="Style 586 2 3 2" xfId="13314"/>
    <cellStyle name="Style 586 2 3 2 2" xfId="26973"/>
    <cellStyle name="Style 586 2 3 2 3" xfId="31292"/>
    <cellStyle name="Style 586 2 3 2 4" xfId="36850"/>
    <cellStyle name="Style 586 2 3 2 5" xfId="46529"/>
    <cellStyle name="Style 586 2 3 3" xfId="14634"/>
    <cellStyle name="Style 586 2 3 3 2" xfId="26974"/>
    <cellStyle name="Style 586 2 3 3 3" xfId="31293"/>
    <cellStyle name="Style 586 2 3 3 4" xfId="32842"/>
    <cellStyle name="Style 586 2 3 3 5" xfId="45500"/>
    <cellStyle name="Style 586 2 3 4" xfId="26972"/>
    <cellStyle name="Style 586 2 4" xfId="10634"/>
    <cellStyle name="Style 586 2 4 2" xfId="26975"/>
    <cellStyle name="Style 586 2 4 3" xfId="31294"/>
    <cellStyle name="Style 586 2 4 4" xfId="27861"/>
    <cellStyle name="Style 586 2 4 5" xfId="44143"/>
    <cellStyle name="Style 586 2 5" xfId="11989"/>
    <cellStyle name="Style 586 2 5 2" xfId="26976"/>
    <cellStyle name="Style 586 2 5 3" xfId="31295"/>
    <cellStyle name="Style 586 2 5 4" xfId="36648"/>
    <cellStyle name="Style 586 2 5 5" xfId="40812"/>
    <cellStyle name="Style 586 2 6" xfId="14821"/>
    <cellStyle name="Style 586 2 6 2" xfId="31296"/>
    <cellStyle name="Style 586 2 6 3" xfId="34890"/>
    <cellStyle name="Style 586 2 6 4" xfId="48058"/>
    <cellStyle name="Style 586 2 7" xfId="25250"/>
    <cellStyle name="Style 586 2 8" xfId="39847"/>
    <cellStyle name="Style 586 3" xfId="6994"/>
    <cellStyle name="Style 586 3 2" xfId="9335"/>
    <cellStyle name="Style 586 3 2 2" xfId="13590"/>
    <cellStyle name="Style 586 3 2 2 2" xfId="26979"/>
    <cellStyle name="Style 586 3 2 2 3" xfId="31299"/>
    <cellStyle name="Style 586 3 2 2 4" xfId="33250"/>
    <cellStyle name="Style 586 3 2 2 5" xfId="47145"/>
    <cellStyle name="Style 586 3 2 3" xfId="16334"/>
    <cellStyle name="Style 586 3 2 3 2" xfId="31300"/>
    <cellStyle name="Style 586 3 2 3 3" xfId="21674"/>
    <cellStyle name="Style 586 3 2 3 4" xfId="46674"/>
    <cellStyle name="Style 586 3 2 4" xfId="31298"/>
    <cellStyle name="Style 586 3 2 5" xfId="26287"/>
    <cellStyle name="Style 586 3 2 6" xfId="44950"/>
    <cellStyle name="Style 586 3 3" xfId="10910"/>
    <cellStyle name="Style 586 3 3 2" xfId="26980"/>
    <cellStyle name="Style 586 3 3 3" xfId="31301"/>
    <cellStyle name="Style 586 3 3 4" xfId="35139"/>
    <cellStyle name="Style 586 3 3 5" xfId="44730"/>
    <cellStyle name="Style 586 3 4" xfId="12265"/>
    <cellStyle name="Style 586 3 4 2" xfId="26981"/>
    <cellStyle name="Style 586 3 4 3" xfId="31302"/>
    <cellStyle name="Style 586 3 4 4" xfId="33048"/>
    <cellStyle name="Style 586 3 4 5" xfId="41577"/>
    <cellStyle name="Style 586 3 5" xfId="15097"/>
    <cellStyle name="Style 586 3 5 2" xfId="31303"/>
    <cellStyle name="Style 586 3 5 3" xfId="37723"/>
    <cellStyle name="Style 586 3 5 4" xfId="46863"/>
    <cellStyle name="Style 586 3 6" xfId="31297"/>
    <cellStyle name="Style 586 3 7" xfId="22758"/>
    <cellStyle name="Style 586 3 8" xfId="39797"/>
    <cellStyle name="Style 586 4" xfId="6605"/>
    <cellStyle name="Style 586 4 2" xfId="8946"/>
    <cellStyle name="Style 586 4 2 2" xfId="13201"/>
    <cellStyle name="Style 586 4 2 2 2" xfId="26983"/>
    <cellStyle name="Style 586 4 2 2 3" xfId="31306"/>
    <cellStyle name="Style 586 4 2 2 4" xfId="34456"/>
    <cellStyle name="Style 586 4 2 2 5" xfId="44978"/>
    <cellStyle name="Style 586 4 2 3" xfId="15988"/>
    <cellStyle name="Style 586 4 2 3 2" xfId="31307"/>
    <cellStyle name="Style 586 4 2 3 3" xfId="22741"/>
    <cellStyle name="Style 586 4 2 3 4" xfId="39055"/>
    <cellStyle name="Style 586 4 2 4" xfId="31305"/>
    <cellStyle name="Style 586 4 2 5" xfId="23592"/>
    <cellStyle name="Style 586 4 2 6" xfId="39132"/>
    <cellStyle name="Style 586 4 3" xfId="10521"/>
    <cellStyle name="Style 586 4 3 2" xfId="26985"/>
    <cellStyle name="Style 586 4 3 3" xfId="31308"/>
    <cellStyle name="Style 586 4 3 4" xfId="33981"/>
    <cellStyle name="Style 586 4 3 5" xfId="47946"/>
    <cellStyle name="Style 586 4 4" xfId="11876"/>
    <cellStyle name="Style 586 4 4 2" xfId="26986"/>
    <cellStyle name="Style 586 4 4 3" xfId="31309"/>
    <cellStyle name="Style 586 4 4 4" xfId="34185"/>
    <cellStyle name="Style 586 4 4 5" xfId="44267"/>
    <cellStyle name="Style 586 4 5" xfId="14708"/>
    <cellStyle name="Style 586 4 5 2" xfId="31310"/>
    <cellStyle name="Style 586 4 5 3" xfId="38514"/>
    <cellStyle name="Style 586 4 5 4" xfId="45773"/>
    <cellStyle name="Style 586 4 6" xfId="31304"/>
    <cellStyle name="Style 586 4 7" xfId="22620"/>
    <cellStyle name="Style 586 4 8" xfId="39232"/>
    <cellStyle name="Style 586 5" xfId="6763"/>
    <cellStyle name="Style 586 5 2" xfId="9104"/>
    <cellStyle name="Style 586 5 2 2" xfId="13359"/>
    <cellStyle name="Style 586 5 2 2 2" xfId="26990"/>
    <cellStyle name="Style 586 5 2 2 3" xfId="31313"/>
    <cellStyle name="Style 586 5 2 2 4" xfId="38520"/>
    <cellStyle name="Style 586 5 2 2 5" xfId="44662"/>
    <cellStyle name="Style 586 5 2 3" xfId="16131"/>
    <cellStyle name="Style 586 5 2 3 2" xfId="31314"/>
    <cellStyle name="Style 586 5 2 3 3" xfId="22882"/>
    <cellStyle name="Style 586 5 2 3 4" xfId="40349"/>
    <cellStyle name="Style 586 5 2 4" xfId="31312"/>
    <cellStyle name="Style 586 5 2 5" xfId="26999"/>
    <cellStyle name="Style 586 5 2 6" xfId="39768"/>
    <cellStyle name="Style 586 5 3" xfId="10679"/>
    <cellStyle name="Style 586 5 3 2" xfId="26992"/>
    <cellStyle name="Style 586 5 3 3" xfId="31315"/>
    <cellStyle name="Style 586 5 3 4" xfId="36573"/>
    <cellStyle name="Style 586 5 3 5" xfId="48320"/>
    <cellStyle name="Style 586 5 4" xfId="12034"/>
    <cellStyle name="Style 586 5 4 2" xfId="26993"/>
    <cellStyle name="Style 586 5 4 3" xfId="31316"/>
    <cellStyle name="Style 586 5 4 4" xfId="37653"/>
    <cellStyle name="Style 586 5 4 5" xfId="42854"/>
    <cellStyle name="Style 586 5 5" xfId="14866"/>
    <cellStyle name="Style 586 5 5 2" xfId="31317"/>
    <cellStyle name="Style 586 5 5 3" xfId="33557"/>
    <cellStyle name="Style 586 5 5 4" xfId="44457"/>
    <cellStyle name="Style 586 5 6" xfId="31311"/>
    <cellStyle name="Style 586 5 7" xfId="22733"/>
    <cellStyle name="Style 586 5 8" xfId="39652"/>
    <cellStyle name="Style 586 6" xfId="6654"/>
    <cellStyle name="Style 586 6 2" xfId="8995"/>
    <cellStyle name="Style 586 6 2 2" xfId="13250"/>
    <cellStyle name="Style 586 6 2 2 2" xfId="26996"/>
    <cellStyle name="Style 586 6 2 2 3" xfId="31320"/>
    <cellStyle name="Style 586 6 2 2 4" xfId="37238"/>
    <cellStyle name="Style 586 6 2 2 5" xfId="48429"/>
    <cellStyle name="Style 586 6 2 3" xfId="16035"/>
    <cellStyle name="Style 586 6 2 3 2" xfId="31321"/>
    <cellStyle name="Style 586 6 2 3 3" xfId="22012"/>
    <cellStyle name="Style 586 6 2 3 4" xfId="47716"/>
    <cellStyle name="Style 586 6 2 4" xfId="31319"/>
    <cellStyle name="Style 586 6 2 5" xfId="21789"/>
    <cellStyle name="Style 586 6 2 6" xfId="39757"/>
    <cellStyle name="Style 586 6 3" xfId="10570"/>
    <cellStyle name="Style 586 6 3 2" xfId="26997"/>
    <cellStyle name="Style 586 6 3 3" xfId="31322"/>
    <cellStyle name="Style 586 6 3 4" xfId="27792"/>
    <cellStyle name="Style 586 6 3 5" xfId="41509"/>
    <cellStyle name="Style 586 6 4" xfId="11925"/>
    <cellStyle name="Style 586 6 4 2" xfId="26998"/>
    <cellStyle name="Style 586 6 4 3" xfId="31323"/>
    <cellStyle name="Style 586 6 4 4" xfId="32752"/>
    <cellStyle name="Style 586 6 4 5" xfId="42975"/>
    <cellStyle name="Style 586 6 5" xfId="14757"/>
    <cellStyle name="Style 586 6 5 2" xfId="31324"/>
    <cellStyle name="Style 586 6 5 3" xfId="37466"/>
    <cellStyle name="Style 586 6 5 4" xfId="43744"/>
    <cellStyle name="Style 586 6 6" xfId="31318"/>
    <cellStyle name="Style 586 6 7" xfId="23036"/>
    <cellStyle name="Style 586 6 8" xfId="40090"/>
    <cellStyle name="Style 586 7" xfId="6958"/>
    <cellStyle name="Style 586 7 2" xfId="9299"/>
    <cellStyle name="Style 586 7 2 2" xfId="13554"/>
    <cellStyle name="Style 586 7 2 2 2" xfId="27000"/>
    <cellStyle name="Style 586 7 2 2 3" xfId="31327"/>
    <cellStyle name="Style 586 7 2 2 4" xfId="33318"/>
    <cellStyle name="Style 586 7 2 2 5" xfId="44425"/>
    <cellStyle name="Style 586 7 2 3" xfId="16301"/>
    <cellStyle name="Style 586 7 2 3 2" xfId="31328"/>
    <cellStyle name="Style 586 7 2 3 3" xfId="32068"/>
    <cellStyle name="Style 586 7 2 3 4" xfId="43141"/>
    <cellStyle name="Style 586 7 2 4" xfId="31326"/>
    <cellStyle name="Style 586 7 2 5" xfId="28860"/>
    <cellStyle name="Style 586 7 2 6" xfId="42460"/>
    <cellStyle name="Style 586 7 3" xfId="10874"/>
    <cellStyle name="Style 586 7 3 2" xfId="27001"/>
    <cellStyle name="Style 586 7 3 3" xfId="31329"/>
    <cellStyle name="Style 586 7 3 4" xfId="38593"/>
    <cellStyle name="Style 586 7 3 5" xfId="42089"/>
    <cellStyle name="Style 586 7 4" xfId="12229"/>
    <cellStyle name="Style 586 7 4 2" xfId="27002"/>
    <cellStyle name="Style 586 7 4 3" xfId="31330"/>
    <cellStyle name="Style 586 7 4 4" xfId="34766"/>
    <cellStyle name="Style 586 7 4 5" xfId="45440"/>
    <cellStyle name="Style 586 7 5" xfId="15061"/>
    <cellStyle name="Style 586 7 5 2" xfId="31331"/>
    <cellStyle name="Style 586 7 5 3" xfId="36260"/>
    <cellStyle name="Style 586 7 5 4" xfId="41555"/>
    <cellStyle name="Style 586 7 6" xfId="31325"/>
    <cellStyle name="Style 586 7 7" xfId="22623"/>
    <cellStyle name="Style 586 7 8" xfId="39579"/>
    <cellStyle name="Style 586 8" xfId="7110"/>
    <cellStyle name="Style 586 8 2" xfId="9451"/>
    <cellStyle name="Style 586 8 2 2" xfId="13706"/>
    <cellStyle name="Style 586 8 2 2 2" xfId="27005"/>
    <cellStyle name="Style 586 8 2 2 3" xfId="31334"/>
    <cellStyle name="Style 586 8 2 2 4" xfId="37334"/>
    <cellStyle name="Style 586 8 2 2 5" xfId="40691"/>
    <cellStyle name="Style 586 8 2 3" xfId="16443"/>
    <cellStyle name="Style 586 8 2 3 2" xfId="31335"/>
    <cellStyle name="Style 586 8 2 3 3" xfId="22258"/>
    <cellStyle name="Style 586 8 2 3 4" xfId="48257"/>
    <cellStyle name="Style 586 8 2 4" xfId="31333"/>
    <cellStyle name="Style 586 8 2 5" xfId="27519"/>
    <cellStyle name="Style 586 8 2 6" xfId="42757"/>
    <cellStyle name="Style 586 8 3" xfId="11026"/>
    <cellStyle name="Style 586 8 3 2" xfId="27006"/>
    <cellStyle name="Style 586 8 3 3" xfId="31336"/>
    <cellStyle name="Style 586 8 3 4" xfId="35738"/>
    <cellStyle name="Style 586 8 3 5" xfId="44483"/>
    <cellStyle name="Style 586 8 4" xfId="12381"/>
    <cellStyle name="Style 586 8 4 2" xfId="27007"/>
    <cellStyle name="Style 586 8 4 3" xfId="31337"/>
    <cellStyle name="Style 586 8 4 4" xfId="34693"/>
    <cellStyle name="Style 586 8 4 5" xfId="45823"/>
    <cellStyle name="Style 586 8 5" xfId="15213"/>
    <cellStyle name="Style 586 8 5 2" xfId="31338"/>
    <cellStyle name="Style 586 8 5 3" xfId="37044"/>
    <cellStyle name="Style 586 8 5 4" xfId="47437"/>
    <cellStyle name="Style 586 8 6" xfId="31332"/>
    <cellStyle name="Style 586 8 7" xfId="22158"/>
    <cellStyle name="Style 586 8 8" xfId="39774"/>
    <cellStyle name="Style 586 9" xfId="8236"/>
    <cellStyle name="Style 586 9 2" xfId="9674"/>
    <cellStyle name="Style 586 9 2 2" xfId="13911"/>
    <cellStyle name="Style 586 9 2 2 2" xfId="27010"/>
    <cellStyle name="Style 586 9 2 2 3" xfId="31341"/>
    <cellStyle name="Style 586 9 2 2 4" xfId="35972"/>
    <cellStyle name="Style 586 9 2 2 5" xfId="47485"/>
    <cellStyle name="Style 586 9 2 3" xfId="16648"/>
    <cellStyle name="Style 586 9 2 3 2" xfId="31342"/>
    <cellStyle name="Style 586 9 2 3 3" xfId="23340"/>
    <cellStyle name="Style 586 9 2 3 4" xfId="39694"/>
    <cellStyle name="Style 586 9 2 4" xfId="31340"/>
    <cellStyle name="Style 586 9 2 5" xfId="33660"/>
    <cellStyle name="Style 586 9 2 6" xfId="47438"/>
    <cellStyle name="Style 586 9 3" xfId="11231"/>
    <cellStyle name="Style 586 9 3 2" xfId="27011"/>
    <cellStyle name="Style 586 9 3 3" xfId="31343"/>
    <cellStyle name="Style 586 9 3 4" xfId="34274"/>
    <cellStyle name="Style 586 9 3 5" xfId="41372"/>
    <cellStyle name="Style 586 9 4" xfId="12586"/>
    <cellStyle name="Style 586 9 4 2" xfId="27012"/>
    <cellStyle name="Style 586 9 4 3" xfId="31344"/>
    <cellStyle name="Style 586 9 4 4" xfId="37753"/>
    <cellStyle name="Style 586 9 4 5" xfId="42680"/>
    <cellStyle name="Style 586 9 5" xfId="15418"/>
    <cellStyle name="Style 586 9 5 2" xfId="31345"/>
    <cellStyle name="Style 586 9 5 3" xfId="32632"/>
    <cellStyle name="Style 586 9 5 4" xfId="39150"/>
    <cellStyle name="Style 586 9 6" xfId="31339"/>
    <cellStyle name="Style 586 9 7" xfId="22470"/>
    <cellStyle name="Style 586 9 8" xfId="39571"/>
    <cellStyle name="Style 587" xfId="114"/>
    <cellStyle name="Style 587 10" xfId="8400"/>
    <cellStyle name="Style 587 10 2" xfId="9838"/>
    <cellStyle name="Style 587 10 2 2" xfId="14075"/>
    <cellStyle name="Style 587 10 2 2 2" xfId="27015"/>
    <cellStyle name="Style 587 10 2 2 3" xfId="31348"/>
    <cellStyle name="Style 587 10 2 2 4" xfId="34411"/>
    <cellStyle name="Style 587 10 2 2 5" xfId="48403"/>
    <cellStyle name="Style 587 10 2 3" xfId="16812"/>
    <cellStyle name="Style 587 10 2 3 2" xfId="31349"/>
    <cellStyle name="Style 587 10 2 3 3" xfId="22168"/>
    <cellStyle name="Style 587 10 2 3 4" xfId="40888"/>
    <cellStyle name="Style 587 10 2 4" xfId="31347"/>
    <cellStyle name="Style 587 10 2 5" xfId="38302"/>
    <cellStyle name="Style 587 10 2 6" xfId="44703"/>
    <cellStyle name="Style 587 10 3" xfId="11395"/>
    <cellStyle name="Style 587 10 3 2" xfId="27017"/>
    <cellStyle name="Style 587 10 3 3" xfId="31350"/>
    <cellStyle name="Style 587 10 3 4" xfId="33202"/>
    <cellStyle name="Style 587 10 3 5" xfId="41856"/>
    <cellStyle name="Style 587 10 4" xfId="12750"/>
    <cellStyle name="Style 587 10 4 2" xfId="27018"/>
    <cellStyle name="Style 587 10 4 3" xfId="31351"/>
    <cellStyle name="Style 587 10 4 4" xfId="33009"/>
    <cellStyle name="Style 587 10 4 5" xfId="43139"/>
    <cellStyle name="Style 587 10 5" xfId="15582"/>
    <cellStyle name="Style 587 10 5 2" xfId="31352"/>
    <cellStyle name="Style 587 10 5 3" xfId="35081"/>
    <cellStyle name="Style 587 10 5 4" xfId="46346"/>
    <cellStyle name="Style 587 10 6" xfId="31346"/>
    <cellStyle name="Style 587 10 7" xfId="27170"/>
    <cellStyle name="Style 587 10 8" xfId="46461"/>
    <cellStyle name="Style 587 11" xfId="8233"/>
    <cellStyle name="Style 587 11 2" xfId="9671"/>
    <cellStyle name="Style 587 11 2 2" xfId="13908"/>
    <cellStyle name="Style 587 11 2 2 2" xfId="27021"/>
    <cellStyle name="Style 587 11 2 2 3" xfId="31355"/>
    <cellStyle name="Style 587 11 2 2 4" xfId="38092"/>
    <cellStyle name="Style 587 11 2 2 5" xfId="47409"/>
    <cellStyle name="Style 587 11 2 3" xfId="16645"/>
    <cellStyle name="Style 587 11 2 3 2" xfId="31356"/>
    <cellStyle name="Style 587 11 2 3 3" xfId="26426"/>
    <cellStyle name="Style 587 11 2 3 4" xfId="39775"/>
    <cellStyle name="Style 587 11 2 4" xfId="31354"/>
    <cellStyle name="Style 587 11 2 5" xfId="27664"/>
    <cellStyle name="Style 587 11 2 6" xfId="44447"/>
    <cellStyle name="Style 587 11 3" xfId="11228"/>
    <cellStyle name="Style 587 11 3 2" xfId="27023"/>
    <cellStyle name="Style 587 11 3 3" xfId="31357"/>
    <cellStyle name="Style 587 11 3 4" xfId="33213"/>
    <cellStyle name="Style 587 11 3 5" xfId="44177"/>
    <cellStyle name="Style 587 11 4" xfId="12583"/>
    <cellStyle name="Style 587 11 4 2" xfId="27024"/>
    <cellStyle name="Style 587 11 4 3" xfId="31358"/>
    <cellStyle name="Style 587 11 4 4" xfId="34574"/>
    <cellStyle name="Style 587 11 4 5" xfId="40790"/>
    <cellStyle name="Style 587 11 5" xfId="15415"/>
    <cellStyle name="Style 587 11 5 2" xfId="31359"/>
    <cellStyle name="Style 587 11 5 3" xfId="36316"/>
    <cellStyle name="Style 587 11 5 4" xfId="42087"/>
    <cellStyle name="Style 587 11 6" xfId="31353"/>
    <cellStyle name="Style 587 11 7" xfId="25228"/>
    <cellStyle name="Style 587 11 8" xfId="40163"/>
    <cellStyle name="Style 587 12" xfId="8475"/>
    <cellStyle name="Style 587 12 2" xfId="9911"/>
    <cellStyle name="Style 587 12 2 2" xfId="14148"/>
    <cellStyle name="Style 587 12 2 2 2" xfId="27026"/>
    <cellStyle name="Style 587 12 2 2 3" xfId="31362"/>
    <cellStyle name="Style 587 12 2 2 4" xfId="35737"/>
    <cellStyle name="Style 587 12 2 2 5" xfId="43377"/>
    <cellStyle name="Style 587 12 2 3" xfId="16885"/>
    <cellStyle name="Style 587 12 2 3 2" xfId="31363"/>
    <cellStyle name="Style 587 12 2 3 3" xfId="25411"/>
    <cellStyle name="Style 587 12 2 3 4" xfId="39441"/>
    <cellStyle name="Style 587 12 2 4" xfId="31361"/>
    <cellStyle name="Style 587 12 2 5" xfId="35817"/>
    <cellStyle name="Style 587 12 2 6" xfId="44805"/>
    <cellStyle name="Style 587 12 3" xfId="11468"/>
    <cellStyle name="Style 587 12 3 2" xfId="27028"/>
    <cellStyle name="Style 587 12 3 3" xfId="31364"/>
    <cellStyle name="Style 587 12 3 4" xfId="38085"/>
    <cellStyle name="Style 587 12 3 5" xfId="47900"/>
    <cellStyle name="Style 587 12 4" xfId="12823"/>
    <cellStyle name="Style 587 12 4 2" xfId="27029"/>
    <cellStyle name="Style 587 12 4 3" xfId="31365"/>
    <cellStyle name="Style 587 12 4 4" xfId="36324"/>
    <cellStyle name="Style 587 12 4 5" xfId="45390"/>
    <cellStyle name="Style 587 12 5" xfId="15655"/>
    <cellStyle name="Style 587 12 5 2" xfId="31366"/>
    <cellStyle name="Style 587 12 5 3" xfId="27996"/>
    <cellStyle name="Style 587 12 5 4" xfId="43755"/>
    <cellStyle name="Style 587 12 6" xfId="31360"/>
    <cellStyle name="Style 587 12 7" xfId="35038"/>
    <cellStyle name="Style 587 12 8" xfId="44034"/>
    <cellStyle name="Style 587 13" xfId="8609"/>
    <cellStyle name="Style 587 13 2" xfId="10045"/>
    <cellStyle name="Style 587 13 2 2" xfId="14282"/>
    <cellStyle name="Style 587 13 2 2 2" xfId="27033"/>
    <cellStyle name="Style 587 13 2 2 3" xfId="31369"/>
    <cellStyle name="Style 587 13 2 2 4" xfId="35155"/>
    <cellStyle name="Style 587 13 2 2 5" xfId="41554"/>
    <cellStyle name="Style 587 13 2 3" xfId="17019"/>
    <cellStyle name="Style 587 13 2 3 2" xfId="31370"/>
    <cellStyle name="Style 587 13 2 3 3" xfId="36627"/>
    <cellStyle name="Style 587 13 2 3 4" xfId="44184"/>
    <cellStyle name="Style 587 13 2 4" xfId="31368"/>
    <cellStyle name="Style 587 13 2 5" xfId="35230"/>
    <cellStyle name="Style 587 13 2 6" xfId="45804"/>
    <cellStyle name="Style 587 13 3" xfId="11602"/>
    <cellStyle name="Style 587 13 3 2" xfId="27035"/>
    <cellStyle name="Style 587 13 3 3" xfId="31371"/>
    <cellStyle name="Style 587 13 3 4" xfId="37276"/>
    <cellStyle name="Style 587 13 3 5" xfId="42261"/>
    <cellStyle name="Style 587 13 4" xfId="12957"/>
    <cellStyle name="Style 587 13 4 2" xfId="27036"/>
    <cellStyle name="Style 587 13 4 3" xfId="31372"/>
    <cellStyle name="Style 587 13 4 4" xfId="36834"/>
    <cellStyle name="Style 587 13 4 5" xfId="43267"/>
    <cellStyle name="Style 587 13 5" xfId="15789"/>
    <cellStyle name="Style 587 13 5 2" xfId="31373"/>
    <cellStyle name="Style 587 13 5 3" xfId="38791"/>
    <cellStyle name="Style 587 13 5 4" xfId="42711"/>
    <cellStyle name="Style 587 13 6" xfId="31367"/>
    <cellStyle name="Style 587 13 7" xfId="37199"/>
    <cellStyle name="Style 587 13 8" xfId="43164"/>
    <cellStyle name="Style 587 14" xfId="8501"/>
    <cellStyle name="Style 587 14 2" xfId="9937"/>
    <cellStyle name="Style 587 14 2 2" xfId="14174"/>
    <cellStyle name="Style 587 14 2 2 2" xfId="27040"/>
    <cellStyle name="Style 587 14 2 2 3" xfId="31376"/>
    <cellStyle name="Style 587 14 2 2 4" xfId="35064"/>
    <cellStyle name="Style 587 14 2 2 5" xfId="47202"/>
    <cellStyle name="Style 587 14 2 3" xfId="16911"/>
    <cellStyle name="Style 587 14 2 3 2" xfId="31377"/>
    <cellStyle name="Style 587 14 2 3 3" xfId="37191"/>
    <cellStyle name="Style 587 14 2 3 4" xfId="43918"/>
    <cellStyle name="Style 587 14 2 4" xfId="31375"/>
    <cellStyle name="Style 587 14 2 5" xfId="35143"/>
    <cellStyle name="Style 587 14 2 6" xfId="45791"/>
    <cellStyle name="Style 587 14 3" xfId="11494"/>
    <cellStyle name="Style 587 14 3 2" xfId="27042"/>
    <cellStyle name="Style 587 14 3 3" xfId="31378"/>
    <cellStyle name="Style 587 14 3 4" xfId="35626"/>
    <cellStyle name="Style 587 14 3 5" xfId="47746"/>
    <cellStyle name="Style 587 14 4" xfId="12849"/>
    <cellStyle name="Style 587 14 4 2" xfId="27043"/>
    <cellStyle name="Style 587 14 4 3" xfId="31379"/>
    <cellStyle name="Style 587 14 4 4" xfId="34289"/>
    <cellStyle name="Style 587 14 4 5" xfId="42630"/>
    <cellStyle name="Style 587 14 5" xfId="15681"/>
    <cellStyle name="Style 587 14 5 2" xfId="31380"/>
    <cellStyle name="Style 587 14 5 3" xfId="32414"/>
    <cellStyle name="Style 587 14 5 4" xfId="41975"/>
    <cellStyle name="Style 587 14 6" xfId="31374"/>
    <cellStyle name="Style 587 14 7" xfId="38688"/>
    <cellStyle name="Style 587 14 8" xfId="40883"/>
    <cellStyle name="Style 587 15" xfId="8890"/>
    <cellStyle name="Style 587 15 2" xfId="13169"/>
    <cellStyle name="Style 587 15 2 2" xfId="27046"/>
    <cellStyle name="Style 587 15 2 3" xfId="31381"/>
    <cellStyle name="Style 587 15 2 4" xfId="38485"/>
    <cellStyle name="Style 587 15 2 5" xfId="41814"/>
    <cellStyle name="Style 587 15 3" xfId="14602"/>
    <cellStyle name="Style 587 15 3 2" xfId="27047"/>
    <cellStyle name="Style 587 15 3 3" xfId="31382"/>
    <cellStyle name="Style 587 15 3 4" xfId="35370"/>
    <cellStyle name="Style 587 15 3 5" xfId="43779"/>
    <cellStyle name="Style 587 15 4" xfId="27045"/>
    <cellStyle name="Style 587 16" xfId="10267"/>
    <cellStyle name="Style 587 16 2" xfId="14504"/>
    <cellStyle name="Style 587 16 2 2" xfId="27049"/>
    <cellStyle name="Style 587 16 2 3" xfId="31384"/>
    <cellStyle name="Style 587 16 2 4" xfId="35843"/>
    <cellStyle name="Style 587 16 2 5" xfId="43961"/>
    <cellStyle name="Style 587 16 3" xfId="17241"/>
    <cellStyle name="Style 587 16 3 2" xfId="31385"/>
    <cellStyle name="Style 587 16 3 3" xfId="36613"/>
    <cellStyle name="Style 587 16 3 4" xfId="47191"/>
    <cellStyle name="Style 587 16 4" xfId="31383"/>
    <cellStyle name="Style 587 16 5" xfId="38497"/>
    <cellStyle name="Style 587 16 6" xfId="44211"/>
    <cellStyle name="Style 587 17" xfId="10385"/>
    <cellStyle name="Style 587 17 2" xfId="27051"/>
    <cellStyle name="Style 587 17 3" xfId="31386"/>
    <cellStyle name="Style 587 17 4" xfId="36030"/>
    <cellStyle name="Style 587 17 5" xfId="42753"/>
    <cellStyle name="Style 587 18" xfId="10447"/>
    <cellStyle name="Style 587 18 2" xfId="27052"/>
    <cellStyle name="Style 587 18 3" xfId="31387"/>
    <cellStyle name="Style 587 18 4" xfId="33570"/>
    <cellStyle name="Style 587 18 5" xfId="43148"/>
    <cellStyle name="Style 587 19" xfId="11826"/>
    <cellStyle name="Style 587 19 2" xfId="27053"/>
    <cellStyle name="Style 587 19 3" xfId="31388"/>
    <cellStyle name="Style 587 19 4" xfId="36159"/>
    <cellStyle name="Style 587 19 5" xfId="43871"/>
    <cellStyle name="Style 587 2" xfId="6841"/>
    <cellStyle name="Style 587 2 2" xfId="10204"/>
    <cellStyle name="Style 587 2 2 2" xfId="11761"/>
    <cellStyle name="Style 587 2 2 2 2" xfId="27056"/>
    <cellStyle name="Style 587 2 2 2 3" xfId="31390"/>
    <cellStyle name="Style 587 2 2 2 4" xfId="35142"/>
    <cellStyle name="Style 587 2 2 2 5" xfId="42348"/>
    <cellStyle name="Style 587 2 2 3" xfId="14441"/>
    <cellStyle name="Style 587 2 2 3 2" xfId="27057"/>
    <cellStyle name="Style 587 2 2 3 3" xfId="31391"/>
    <cellStyle name="Style 587 2 2 3 4" xfId="38005"/>
    <cellStyle name="Style 587 2 2 3 5" xfId="41821"/>
    <cellStyle name="Style 587 2 2 4" xfId="17178"/>
    <cellStyle name="Style 587 2 2 4 2" xfId="31392"/>
    <cellStyle name="Style 587 2 2 4 3" xfId="35551"/>
    <cellStyle name="Style 587 2 2 4 4" xfId="45191"/>
    <cellStyle name="Style 587 2 2 5" xfId="31389"/>
    <cellStyle name="Style 587 2 2 6" xfId="34498"/>
    <cellStyle name="Style 587 2 2 7" xfId="42330"/>
    <cellStyle name="Style 587 2 3" xfId="9182"/>
    <cellStyle name="Style 587 2 3 2" xfId="13437"/>
    <cellStyle name="Style 587 2 3 2 2" xfId="27060"/>
    <cellStyle name="Style 587 2 3 2 3" xfId="31393"/>
    <cellStyle name="Style 587 2 3 2 4" xfId="34120"/>
    <cellStyle name="Style 587 2 3 2 5" xfId="47909"/>
    <cellStyle name="Style 587 2 3 3" xfId="14651"/>
    <cellStyle name="Style 587 2 3 3 2" xfId="27061"/>
    <cellStyle name="Style 587 2 3 3 3" xfId="31394"/>
    <cellStyle name="Style 587 2 3 3 4" xfId="36980"/>
    <cellStyle name="Style 587 2 3 3 5" xfId="44780"/>
    <cellStyle name="Style 587 2 3 4" xfId="27059"/>
    <cellStyle name="Style 587 2 4" xfId="10757"/>
    <cellStyle name="Style 587 2 4 2" xfId="27062"/>
    <cellStyle name="Style 587 2 4 3" xfId="31395"/>
    <cellStyle name="Style 587 2 4 4" xfId="38702"/>
    <cellStyle name="Style 587 2 4 5" xfId="44163"/>
    <cellStyle name="Style 587 2 5" xfId="12112"/>
    <cellStyle name="Style 587 2 5 2" xfId="27063"/>
    <cellStyle name="Style 587 2 5 3" xfId="31396"/>
    <cellStyle name="Style 587 2 5 4" xfId="36525"/>
    <cellStyle name="Style 587 2 5 5" xfId="44185"/>
    <cellStyle name="Style 587 2 6" xfId="14944"/>
    <cellStyle name="Style 587 2 6 2" xfId="31397"/>
    <cellStyle name="Style 587 2 6 3" xfId="38052"/>
    <cellStyle name="Style 587 2 6 4" xfId="44868"/>
    <cellStyle name="Style 587 2 7" xfId="22197"/>
    <cellStyle name="Style 587 2 8" xfId="40018"/>
    <cellStyle name="Style 587 3" xfId="6616"/>
    <cellStyle name="Style 587 3 2" xfId="8957"/>
    <cellStyle name="Style 587 3 2 2" xfId="13212"/>
    <cellStyle name="Style 587 3 2 2 2" xfId="27067"/>
    <cellStyle name="Style 587 3 2 2 3" xfId="31400"/>
    <cellStyle name="Style 587 3 2 2 4" xfId="34184"/>
    <cellStyle name="Style 587 3 2 2 5" xfId="43168"/>
    <cellStyle name="Style 587 3 2 3" xfId="15999"/>
    <cellStyle name="Style 587 3 2 3 2" xfId="31401"/>
    <cellStyle name="Style 587 3 2 3 3" xfId="25629"/>
    <cellStyle name="Style 587 3 2 3 4" xfId="39553"/>
    <cellStyle name="Style 587 3 2 4" xfId="31399"/>
    <cellStyle name="Style 587 3 2 5" xfId="29460"/>
    <cellStyle name="Style 587 3 2 6" xfId="43495"/>
    <cellStyle name="Style 587 3 3" xfId="10532"/>
    <cellStyle name="Style 587 3 3 2" xfId="27069"/>
    <cellStyle name="Style 587 3 3 3" xfId="31402"/>
    <cellStyle name="Style 587 3 3 4" xfId="27746"/>
    <cellStyle name="Style 587 3 3 5" xfId="48014"/>
    <cellStyle name="Style 587 3 4" xfId="11887"/>
    <cellStyle name="Style 587 3 4 2" xfId="27070"/>
    <cellStyle name="Style 587 3 4 3" xfId="31403"/>
    <cellStyle name="Style 587 3 4 4" xfId="38090"/>
    <cellStyle name="Style 587 3 4 5" xfId="41641"/>
    <cellStyle name="Style 587 3 5" xfId="14719"/>
    <cellStyle name="Style 587 3 5 2" xfId="31404"/>
    <cellStyle name="Style 587 3 5 3" xfId="38749"/>
    <cellStyle name="Style 587 3 5 4" xfId="48354"/>
    <cellStyle name="Style 587 3 6" xfId="31398"/>
    <cellStyle name="Style 587 3 7" xfId="25586"/>
    <cellStyle name="Style 587 3 8" xfId="40145"/>
    <cellStyle name="Style 587 4" xfId="6858"/>
    <cellStyle name="Style 587 4 2" xfId="9199"/>
    <cellStyle name="Style 587 4 2 2" xfId="13454"/>
    <cellStyle name="Style 587 4 2 2 2" xfId="27074"/>
    <cellStyle name="Style 587 4 2 2 3" xfId="31407"/>
    <cellStyle name="Style 587 4 2 2 4" xfId="35193"/>
    <cellStyle name="Style 587 4 2 2 5" xfId="40583"/>
    <cellStyle name="Style 587 4 2 3" xfId="16210"/>
    <cellStyle name="Style 587 4 2 3 2" xfId="31408"/>
    <cellStyle name="Style 587 4 2 3 3" xfId="26576"/>
    <cellStyle name="Style 587 4 2 3 4" xfId="39796"/>
    <cellStyle name="Style 587 4 2 4" xfId="31406"/>
    <cellStyle name="Style 587 4 2 5" xfId="21640"/>
    <cellStyle name="Style 587 4 2 6" xfId="39855"/>
    <cellStyle name="Style 587 4 3" xfId="10774"/>
    <cellStyle name="Style 587 4 3 2" xfId="27076"/>
    <cellStyle name="Style 587 4 3 3" xfId="31409"/>
    <cellStyle name="Style 587 4 3 4" xfId="37890"/>
    <cellStyle name="Style 587 4 3 5" xfId="48170"/>
    <cellStyle name="Style 587 4 4" xfId="12129"/>
    <cellStyle name="Style 587 4 4 2" xfId="27077"/>
    <cellStyle name="Style 587 4 4 3" xfId="31410"/>
    <cellStyle name="Style 587 4 4 4" xfId="38376"/>
    <cellStyle name="Style 587 4 4 5" xfId="44380"/>
    <cellStyle name="Style 587 4 5" xfId="14961"/>
    <cellStyle name="Style 587 4 5 2" xfId="31411"/>
    <cellStyle name="Style 587 4 5 3" xfId="38577"/>
    <cellStyle name="Style 587 4 5 4" xfId="41938"/>
    <cellStyle name="Style 587 4 6" xfId="31405"/>
    <cellStyle name="Style 587 4 7" xfId="31933"/>
    <cellStyle name="Style 587 4 8" xfId="40931"/>
    <cellStyle name="Style 587 5" xfId="6887"/>
    <cellStyle name="Style 587 5 2" xfId="9228"/>
    <cellStyle name="Style 587 5 2 2" xfId="13483"/>
    <cellStyle name="Style 587 5 2 2 2" xfId="27081"/>
    <cellStyle name="Style 587 5 2 2 3" xfId="31414"/>
    <cellStyle name="Style 587 5 2 2 4" xfId="36320"/>
    <cellStyle name="Style 587 5 2 2 5" xfId="44486"/>
    <cellStyle name="Style 587 5 2 3" xfId="16238"/>
    <cellStyle name="Style 587 5 2 3 2" xfId="31415"/>
    <cellStyle name="Style 587 5 2 3 3" xfId="26699"/>
    <cellStyle name="Style 587 5 2 3 4" xfId="40054"/>
    <cellStyle name="Style 587 5 2 4" xfId="31413"/>
    <cellStyle name="Style 587 5 2 5" xfId="24891"/>
    <cellStyle name="Style 587 5 2 6" xfId="44614"/>
    <cellStyle name="Style 587 5 3" xfId="10803"/>
    <cellStyle name="Style 587 5 3 2" xfId="27083"/>
    <cellStyle name="Style 587 5 3 3" xfId="31416"/>
    <cellStyle name="Style 587 5 3 4" xfId="35097"/>
    <cellStyle name="Style 587 5 3 5" xfId="46522"/>
    <cellStyle name="Style 587 5 4" xfId="12158"/>
    <cellStyle name="Style 587 5 4 2" xfId="27084"/>
    <cellStyle name="Style 587 5 4 3" xfId="31417"/>
    <cellStyle name="Style 587 5 4 4" xfId="36118"/>
    <cellStyle name="Style 587 5 4 5" xfId="44276"/>
    <cellStyle name="Style 587 5 5" xfId="14990"/>
    <cellStyle name="Style 587 5 5 2" xfId="31418"/>
    <cellStyle name="Style 587 5 5 3" xfId="36490"/>
    <cellStyle name="Style 587 5 5 4" xfId="46227"/>
    <cellStyle name="Style 587 5 6" xfId="31412"/>
    <cellStyle name="Style 587 5 7" xfId="21996"/>
    <cellStyle name="Style 587 5 8" xfId="39351"/>
    <cellStyle name="Style 587 6" xfId="6770"/>
    <cellStyle name="Style 587 6 2" xfId="9111"/>
    <cellStyle name="Style 587 6 2 2" xfId="13366"/>
    <cellStyle name="Style 587 6 2 2 2" xfId="27088"/>
    <cellStyle name="Style 587 6 2 2 3" xfId="31421"/>
    <cellStyle name="Style 587 6 2 2 4" xfId="38174"/>
    <cellStyle name="Style 587 6 2 2 5" xfId="40558"/>
    <cellStyle name="Style 587 6 2 3" xfId="16138"/>
    <cellStyle name="Style 587 6 2 3 2" xfId="31422"/>
    <cellStyle name="Style 587 6 2 3 3" xfId="22908"/>
    <cellStyle name="Style 587 6 2 3 4" xfId="41048"/>
    <cellStyle name="Style 587 6 2 4" xfId="31420"/>
    <cellStyle name="Style 587 6 2 5" xfId="21664"/>
    <cellStyle name="Style 587 6 2 6" xfId="40328"/>
    <cellStyle name="Style 587 6 3" xfId="10686"/>
    <cellStyle name="Style 587 6 3 2" xfId="27090"/>
    <cellStyle name="Style 587 6 3 3" xfId="31423"/>
    <cellStyle name="Style 587 6 3 4" xfId="33659"/>
    <cellStyle name="Style 587 6 3 5" xfId="45182"/>
    <cellStyle name="Style 587 6 4" xfId="12041"/>
    <cellStyle name="Style 587 6 4 2" xfId="27091"/>
    <cellStyle name="Style 587 6 4 3" xfId="31424"/>
    <cellStyle name="Style 587 6 4 4" xfId="37903"/>
    <cellStyle name="Style 587 6 4 5" xfId="47416"/>
    <cellStyle name="Style 587 6 5" xfId="14873"/>
    <cellStyle name="Style 587 6 5 2" xfId="31425"/>
    <cellStyle name="Style 587 6 5 3" xfId="32515"/>
    <cellStyle name="Style 587 6 5 4" xfId="46924"/>
    <cellStyle name="Style 587 6 6" xfId="31419"/>
    <cellStyle name="Style 587 6 7" xfId="21894"/>
    <cellStyle name="Style 587 6 8" xfId="40335"/>
    <cellStyle name="Style 587 7" xfId="6898"/>
    <cellStyle name="Style 587 7 2" xfId="9239"/>
    <cellStyle name="Style 587 7 2 2" xfId="13494"/>
    <cellStyle name="Style 587 7 2 2 2" xfId="27095"/>
    <cellStyle name="Style 587 7 2 2 3" xfId="31428"/>
    <cellStyle name="Style 587 7 2 2 4" xfId="36117"/>
    <cellStyle name="Style 587 7 2 2 5" xfId="43177"/>
    <cellStyle name="Style 587 7 2 3" xfId="16249"/>
    <cellStyle name="Style 587 7 2 3 2" xfId="31429"/>
    <cellStyle name="Style 587 7 2 3 3" xfId="31850"/>
    <cellStyle name="Style 587 7 2 3 4" xfId="40076"/>
    <cellStyle name="Style 587 7 2 4" xfId="31427"/>
    <cellStyle name="Style 587 7 2 5" xfId="23371"/>
    <cellStyle name="Style 587 7 2 6" xfId="39828"/>
    <cellStyle name="Style 587 7 3" xfId="10814"/>
    <cellStyle name="Style 587 7 3 2" xfId="27097"/>
    <cellStyle name="Style 587 7 3 3" xfId="31430"/>
    <cellStyle name="Style 587 7 3 4" xfId="38279"/>
    <cellStyle name="Style 587 7 3 5" xfId="43552"/>
    <cellStyle name="Style 587 7 4" xfId="12169"/>
    <cellStyle name="Style 587 7 4 2" xfId="27098"/>
    <cellStyle name="Style 587 7 4 3" xfId="31431"/>
    <cellStyle name="Style 587 7 4 4" xfId="34808"/>
    <cellStyle name="Style 587 7 4 5" xfId="42534"/>
    <cellStyle name="Style 587 7 5" xfId="15001"/>
    <cellStyle name="Style 587 7 5 2" xfId="31432"/>
    <cellStyle name="Style 587 7 5 3" xfId="33190"/>
    <cellStyle name="Style 587 7 5 4" xfId="47682"/>
    <cellStyle name="Style 587 7 6" xfId="31426"/>
    <cellStyle name="Style 587 7 7" xfId="23037"/>
    <cellStyle name="Style 587 7 8" xfId="39222"/>
    <cellStyle name="Style 587 8" xfId="7111"/>
    <cellStyle name="Style 587 8 2" xfId="9452"/>
    <cellStyle name="Style 587 8 2 2" xfId="13707"/>
    <cellStyle name="Style 587 8 2 2 2" xfId="27101"/>
    <cellStyle name="Style 587 8 2 2 3" xfId="31435"/>
    <cellStyle name="Style 587 8 2 2 4" xfId="38370"/>
    <cellStyle name="Style 587 8 2 2 5" xfId="47937"/>
    <cellStyle name="Style 587 8 2 3" xfId="16444"/>
    <cellStyle name="Style 587 8 2 3 2" xfId="31436"/>
    <cellStyle name="Style 587 8 2 3 3" xfId="26126"/>
    <cellStyle name="Style 587 8 2 3 4" xfId="39128"/>
    <cellStyle name="Style 587 8 2 4" xfId="31434"/>
    <cellStyle name="Style 587 8 2 5" xfId="27520"/>
    <cellStyle name="Style 587 8 2 6" xfId="46012"/>
    <cellStyle name="Style 587 8 3" xfId="11027"/>
    <cellStyle name="Style 587 8 3 2" xfId="27102"/>
    <cellStyle name="Style 587 8 3 3" xfId="31437"/>
    <cellStyle name="Style 587 8 3 4" xfId="37346"/>
    <cellStyle name="Style 587 8 3 5" xfId="43800"/>
    <cellStyle name="Style 587 8 4" xfId="12382"/>
    <cellStyle name="Style 587 8 4 2" xfId="27103"/>
    <cellStyle name="Style 587 8 4 3" xfId="31438"/>
    <cellStyle name="Style 587 8 4 4" xfId="33111"/>
    <cellStyle name="Style 587 8 4 5" xfId="43150"/>
    <cellStyle name="Style 587 8 5" xfId="15214"/>
    <cellStyle name="Style 587 8 5 2" xfId="31439"/>
    <cellStyle name="Style 587 8 5 3" xfId="34942"/>
    <cellStyle name="Style 587 8 5 4" xfId="45156"/>
    <cellStyle name="Style 587 8 6" xfId="31433"/>
    <cellStyle name="Style 587 8 7" xfId="25493"/>
    <cellStyle name="Style 587 8 8" xfId="41071"/>
    <cellStyle name="Style 587 9" xfId="8237"/>
    <cellStyle name="Style 587 9 2" xfId="9675"/>
    <cellStyle name="Style 587 9 2 2" xfId="13912"/>
    <cellStyle name="Style 587 9 2 2 2" xfId="27104"/>
    <cellStyle name="Style 587 9 2 2 3" xfId="31442"/>
    <cellStyle name="Style 587 9 2 2 4" xfId="37570"/>
    <cellStyle name="Style 587 9 2 2 5" xfId="43948"/>
    <cellStyle name="Style 587 9 2 3" xfId="16649"/>
    <cellStyle name="Style 587 9 2 3 2" xfId="31443"/>
    <cellStyle name="Style 587 9 2 3 3" xfId="31883"/>
    <cellStyle name="Style 587 9 2 3 4" xfId="39429"/>
    <cellStyle name="Style 587 9 2 4" xfId="31441"/>
    <cellStyle name="Style 587 9 2 5" xfId="36823"/>
    <cellStyle name="Style 587 9 2 6" xfId="43477"/>
    <cellStyle name="Style 587 9 3" xfId="11232"/>
    <cellStyle name="Style 587 9 3 2" xfId="27105"/>
    <cellStyle name="Style 587 9 3 3" xfId="31444"/>
    <cellStyle name="Style 587 9 3 4" xfId="32692"/>
    <cellStyle name="Style 587 9 3 5" xfId="43127"/>
    <cellStyle name="Style 587 9 4" xfId="12587"/>
    <cellStyle name="Style 587 9 4 2" xfId="27106"/>
    <cellStyle name="Style 587 9 4 3" xfId="31445"/>
    <cellStyle name="Style 587 9 4 4" xfId="34052"/>
    <cellStyle name="Style 587 9 4 5" xfId="44646"/>
    <cellStyle name="Style 587 9 5" xfId="15419"/>
    <cellStyle name="Style 587 9 5 2" xfId="31446"/>
    <cellStyle name="Style 587 9 5 3" xfId="35795"/>
    <cellStyle name="Style 587 9 5 4" xfId="41464"/>
    <cellStyle name="Style 587 9 6" xfId="31440"/>
    <cellStyle name="Style 587 9 7" xfId="23533"/>
    <cellStyle name="Style 587 9 8" xfId="39020"/>
    <cellStyle name="Style 588" xfId="115"/>
    <cellStyle name="Style 588 10" xfId="8370"/>
    <cellStyle name="Style 588 10 2" xfId="9808"/>
    <cellStyle name="Style 588 10 2 2" xfId="14045"/>
    <cellStyle name="Style 588 10 2 2 2" xfId="27111"/>
    <cellStyle name="Style 588 10 2 2 3" xfId="31449"/>
    <cellStyle name="Style 588 10 2 2 4" xfId="38659"/>
    <cellStyle name="Style 588 10 2 2 5" xfId="45208"/>
    <cellStyle name="Style 588 10 2 3" xfId="16782"/>
    <cellStyle name="Style 588 10 2 3 2" xfId="31450"/>
    <cellStyle name="Style 588 10 2 3 3" xfId="31873"/>
    <cellStyle name="Style 588 10 2 3 4" xfId="39568"/>
    <cellStyle name="Style 588 10 2 4" xfId="31448"/>
    <cellStyle name="Style 588 10 2 5" xfId="33355"/>
    <cellStyle name="Style 588 10 2 6" xfId="47072"/>
    <cellStyle name="Style 588 10 3" xfId="11365"/>
    <cellStyle name="Style 588 10 3 2" xfId="27113"/>
    <cellStyle name="Style 588 10 3 3" xfId="31451"/>
    <cellStyle name="Style 588 10 3 4" xfId="36048"/>
    <cellStyle name="Style 588 10 3 5" xfId="42047"/>
    <cellStyle name="Style 588 10 4" xfId="12720"/>
    <cellStyle name="Style 588 10 4 2" xfId="27114"/>
    <cellStyle name="Style 588 10 4 3" xfId="31452"/>
    <cellStyle name="Style 588 10 4 4" xfId="35787"/>
    <cellStyle name="Style 588 10 4 5" xfId="43564"/>
    <cellStyle name="Style 588 10 5" xfId="15552"/>
    <cellStyle name="Style 588 10 5 2" xfId="31453"/>
    <cellStyle name="Style 588 10 5 3" xfId="36275"/>
    <cellStyle name="Style 588 10 5 4" xfId="42551"/>
    <cellStyle name="Style 588 10 6" xfId="31447"/>
    <cellStyle name="Style 588 10 7" xfId="27112"/>
    <cellStyle name="Style 588 10 8" xfId="40450"/>
    <cellStyle name="Style 588 11" xfId="8309"/>
    <cellStyle name="Style 588 11 2" xfId="9747"/>
    <cellStyle name="Style 588 11 2 2" xfId="13984"/>
    <cellStyle name="Style 588 11 2 2 2" xfId="27118"/>
    <cellStyle name="Style 588 11 2 2 3" xfId="31456"/>
    <cellStyle name="Style 588 11 2 2 4" xfId="38387"/>
    <cellStyle name="Style 588 11 2 2 5" xfId="45718"/>
    <cellStyle name="Style 588 11 2 3" xfId="16721"/>
    <cellStyle name="Style 588 11 2 3 2" xfId="31457"/>
    <cellStyle name="Style 588 11 2 3 3" xfId="24550"/>
    <cellStyle name="Style 588 11 2 3 4" xfId="41149"/>
    <cellStyle name="Style 588 11 2 4" xfId="31455"/>
    <cellStyle name="Style 588 11 2 5" xfId="34843"/>
    <cellStyle name="Style 588 11 2 6" xfId="44198"/>
    <cellStyle name="Style 588 11 3" xfId="11304"/>
    <cellStyle name="Style 588 11 3 2" xfId="27120"/>
    <cellStyle name="Style 588 11 3 3" xfId="31458"/>
    <cellStyle name="Style 588 11 3 4" xfId="35954"/>
    <cellStyle name="Style 588 11 3 5" xfId="46184"/>
    <cellStyle name="Style 588 11 4" xfId="12659"/>
    <cellStyle name="Style 588 11 4 2" xfId="27121"/>
    <cellStyle name="Style 588 11 4 3" xfId="31459"/>
    <cellStyle name="Style 588 11 4 4" xfId="34230"/>
    <cellStyle name="Style 588 11 4 5" xfId="40771"/>
    <cellStyle name="Style 588 11 5" xfId="15491"/>
    <cellStyle name="Style 588 11 5 2" xfId="31460"/>
    <cellStyle name="Style 588 11 5 3" xfId="34805"/>
    <cellStyle name="Style 588 11 5 4" xfId="44697"/>
    <cellStyle name="Style 588 11 6" xfId="31454"/>
    <cellStyle name="Style 588 11 7" xfId="18646"/>
    <cellStyle name="Style 588 11 8" xfId="41598"/>
    <cellStyle name="Style 588 12" xfId="8583"/>
    <cellStyle name="Style 588 12 2" xfId="10019"/>
    <cellStyle name="Style 588 12 2 2" xfId="14256"/>
    <cellStyle name="Style 588 12 2 2 2" xfId="27125"/>
    <cellStyle name="Style 588 12 2 2 3" xfId="31463"/>
    <cellStyle name="Style 588 12 2 2 4" xfId="35830"/>
    <cellStyle name="Style 588 12 2 2 5" xfId="44867"/>
    <cellStyle name="Style 588 12 2 3" xfId="16993"/>
    <cellStyle name="Style 588 12 2 3 2" xfId="31464"/>
    <cellStyle name="Style 588 12 2 3 3" xfId="32942"/>
    <cellStyle name="Style 588 12 2 3 4" xfId="43939"/>
    <cellStyle name="Style 588 12 2 4" xfId="31462"/>
    <cellStyle name="Style 588 12 2 5" xfId="35901"/>
    <cellStyle name="Style 588 12 2 6" xfId="40815"/>
    <cellStyle name="Style 588 12 3" xfId="11576"/>
    <cellStyle name="Style 588 12 3 2" xfId="27127"/>
    <cellStyle name="Style 588 12 3 3" xfId="31465"/>
    <cellStyle name="Style 588 12 3 4" xfId="32438"/>
    <cellStyle name="Style 588 12 3 5" xfId="41911"/>
    <cellStyle name="Style 588 12 4" xfId="12931"/>
    <cellStyle name="Style 588 12 4 2" xfId="27128"/>
    <cellStyle name="Style 588 12 4 3" xfId="31466"/>
    <cellStyle name="Style 588 12 4 4" xfId="36417"/>
    <cellStyle name="Style 588 12 4 5" xfId="40397"/>
    <cellStyle name="Style 588 12 5" xfId="15763"/>
    <cellStyle name="Style 588 12 5 2" xfId="31467"/>
    <cellStyle name="Style 588 12 5 3" xfId="33452"/>
    <cellStyle name="Style 588 12 5 4" xfId="44749"/>
    <cellStyle name="Style 588 12 6" xfId="31461"/>
    <cellStyle name="Style 588 12 7" xfId="27345"/>
    <cellStyle name="Style 588 12 8" xfId="44286"/>
    <cellStyle name="Style 588 13" xfId="8650"/>
    <cellStyle name="Style 588 13 2" xfId="10086"/>
    <cellStyle name="Style 588 13 2 2" xfId="14323"/>
    <cellStyle name="Style 588 13 2 2 2" xfId="27132"/>
    <cellStyle name="Style 588 13 2 2 3" xfId="31470"/>
    <cellStyle name="Style 588 13 2 2 4" xfId="34408"/>
    <cellStyle name="Style 588 13 2 2 5" xfId="42752"/>
    <cellStyle name="Style 588 13 2 3" xfId="17060"/>
    <cellStyle name="Style 588 13 2 3 2" xfId="31471"/>
    <cellStyle name="Style 588 13 2 3 3" xfId="38205"/>
    <cellStyle name="Style 588 13 2 3 4" xfId="47014"/>
    <cellStyle name="Style 588 13 2 4" xfId="31469"/>
    <cellStyle name="Style 588 13 2 5" xfId="36153"/>
    <cellStyle name="Style 588 13 2 6" xfId="44712"/>
    <cellStyle name="Style 588 13 3" xfId="11643"/>
    <cellStyle name="Style 588 13 3 2" xfId="27134"/>
    <cellStyle name="Style 588 13 3 3" xfId="31472"/>
    <cellStyle name="Style 588 13 3 4" xfId="35323"/>
    <cellStyle name="Style 588 13 3 5" xfId="46552"/>
    <cellStyle name="Style 588 13 4" xfId="12998"/>
    <cellStyle name="Style 588 13 4 2" xfId="27135"/>
    <cellStyle name="Style 588 13 4 3" xfId="31473"/>
    <cellStyle name="Style 588 13 4 4" xfId="32493"/>
    <cellStyle name="Style 588 13 4 5" xfId="45758"/>
    <cellStyle name="Style 588 13 5" xfId="15830"/>
    <cellStyle name="Style 588 13 5 2" xfId="31474"/>
    <cellStyle name="Style 588 13 5 3" xfId="38763"/>
    <cellStyle name="Style 588 13 5 4" xfId="46454"/>
    <cellStyle name="Style 588 13 6" xfId="31468"/>
    <cellStyle name="Style 588 13 7" xfId="27406"/>
    <cellStyle name="Style 588 13 8" xfId="42189"/>
    <cellStyle name="Style 588 14" xfId="8651"/>
    <cellStyle name="Style 588 14 2" xfId="10087"/>
    <cellStyle name="Style 588 14 2 2" xfId="14324"/>
    <cellStyle name="Style 588 14 2 2 2" xfId="27139"/>
    <cellStyle name="Style 588 14 2 2 3" xfId="31477"/>
    <cellStyle name="Style 588 14 2 2 4" xfId="32826"/>
    <cellStyle name="Style 588 14 2 2 5" xfId="42296"/>
    <cellStyle name="Style 588 14 2 3" xfId="17061"/>
    <cellStyle name="Style 588 14 2 3 2" xfId="31478"/>
    <cellStyle name="Style 588 14 2 3 3" xfId="34504"/>
    <cellStyle name="Style 588 14 2 3 4" xfId="46590"/>
    <cellStyle name="Style 588 14 2 4" xfId="31476"/>
    <cellStyle name="Style 588 14 2 5" xfId="37751"/>
    <cellStyle name="Style 588 14 2 6" xfId="47353"/>
    <cellStyle name="Style 588 14 3" xfId="11644"/>
    <cellStyle name="Style 588 14 3 2" xfId="27141"/>
    <cellStyle name="Style 588 14 3 3" xfId="31479"/>
    <cellStyle name="Style 588 14 3 4" xfId="33740"/>
    <cellStyle name="Style 588 14 3 5" xfId="45033"/>
    <cellStyle name="Style 588 14 4" xfId="12999"/>
    <cellStyle name="Style 588 14 4 2" xfId="27142"/>
    <cellStyle name="Style 588 14 4 3" xfId="31480"/>
    <cellStyle name="Style 588 14 4 4" xfId="35656"/>
    <cellStyle name="Style 588 14 4 5" xfId="41839"/>
    <cellStyle name="Style 588 14 5" xfId="15831"/>
    <cellStyle name="Style 588 14 5 2" xfId="31481"/>
    <cellStyle name="Style 588 14 5 3" xfId="38764"/>
    <cellStyle name="Style 588 14 5 4" xfId="40425"/>
    <cellStyle name="Style 588 14 6" xfId="31475"/>
    <cellStyle name="Style 588 14 7" xfId="27409"/>
    <cellStyle name="Style 588 14 8" xfId="45642"/>
    <cellStyle name="Style 588 15" xfId="8891"/>
    <cellStyle name="Style 588 15 2" xfId="13170"/>
    <cellStyle name="Style 588 15 2 2" xfId="27145"/>
    <cellStyle name="Style 588 15 2 3" xfId="31482"/>
    <cellStyle name="Style 588 15 2 4" xfId="35365"/>
    <cellStyle name="Style 588 15 2 5" xfId="47236"/>
    <cellStyle name="Style 588 15 3" xfId="14603"/>
    <cellStyle name="Style 588 15 3 2" xfId="27146"/>
    <cellStyle name="Style 588 15 3 3" xfId="31483"/>
    <cellStyle name="Style 588 15 3 4" xfId="33788"/>
    <cellStyle name="Style 588 15 3 5" xfId="44324"/>
    <cellStyle name="Style 588 15 4" xfId="27144"/>
    <cellStyle name="Style 588 16" xfId="10260"/>
    <cellStyle name="Style 588 16 2" xfId="14497"/>
    <cellStyle name="Style 588 16 2 2" xfId="27148"/>
    <cellStyle name="Style 588 16 2 3" xfId="31485"/>
    <cellStyle name="Style 588 16 2 4" xfId="36886"/>
    <cellStyle name="Style 588 16 2 5" xfId="47243"/>
    <cellStyle name="Style 588 16 3" xfId="17234"/>
    <cellStyle name="Style 588 16 3 2" xfId="31486"/>
    <cellStyle name="Style 588 16 3 3" xfId="36113"/>
    <cellStyle name="Style 588 16 3 4" xfId="43029"/>
    <cellStyle name="Style 588 16 4" xfId="31484"/>
    <cellStyle name="Style 588 16 5" xfId="36170"/>
    <cellStyle name="Style 588 16 6" xfId="42526"/>
    <cellStyle name="Style 588 17" xfId="10386"/>
    <cellStyle name="Style 588 17 2" xfId="27150"/>
    <cellStyle name="Style 588 17 3" xfId="31487"/>
    <cellStyle name="Style 588 17 4" xfId="37628"/>
    <cellStyle name="Style 588 17 5" xfId="45912"/>
    <cellStyle name="Style 588 18" xfId="10427"/>
    <cellStyle name="Style 588 18 2" xfId="27151"/>
    <cellStyle name="Style 588 18 3" xfId="31488"/>
    <cellStyle name="Style 588 18 4" xfId="36144"/>
    <cellStyle name="Style 588 18 5" xfId="48039"/>
    <cellStyle name="Style 588 19" xfId="11827"/>
    <cellStyle name="Style 588 19 2" xfId="27152"/>
    <cellStyle name="Style 588 19 3" xfId="31489"/>
    <cellStyle name="Style 588 19 4" xfId="37757"/>
    <cellStyle name="Style 588 19 5" xfId="45067"/>
    <cellStyle name="Style 588 2" xfId="6942"/>
    <cellStyle name="Style 588 2 2" xfId="10213"/>
    <cellStyle name="Style 588 2 2 2" xfId="11770"/>
    <cellStyle name="Style 588 2 2 2 2" xfId="27155"/>
    <cellStyle name="Style 588 2 2 2 3" xfId="31491"/>
    <cellStyle name="Style 588 2 2 2 4" xfId="35680"/>
    <cellStyle name="Style 588 2 2 2 5" xfId="46074"/>
    <cellStyle name="Style 588 2 2 3" xfId="14450"/>
    <cellStyle name="Style 588 2 2 3 2" xfId="27156"/>
    <cellStyle name="Style 588 2 2 3 3" xfId="31492"/>
    <cellStyle name="Style 588 2 2 3 4" xfId="33040"/>
    <cellStyle name="Style 588 2 2 3 5" xfId="47064"/>
    <cellStyle name="Style 588 2 2 4" xfId="17187"/>
    <cellStyle name="Style 588 2 2 4 2" xfId="31493"/>
    <cellStyle name="Style 588 2 2 4 3" xfId="36089"/>
    <cellStyle name="Style 588 2 2 4 4" xfId="47511"/>
    <cellStyle name="Style 588 2 2 5" xfId="31490"/>
    <cellStyle name="Style 588 2 2 6" xfId="36578"/>
    <cellStyle name="Style 588 2 2 7" xfId="42493"/>
    <cellStyle name="Style 588 2 3" xfId="9283"/>
    <cellStyle name="Style 588 2 3 2" xfId="13538"/>
    <cellStyle name="Style 588 2 3 2 2" xfId="27159"/>
    <cellStyle name="Style 588 2 3 2 3" xfId="31494"/>
    <cellStyle name="Style 588 2 3 2 4" xfId="35219"/>
    <cellStyle name="Style 588 2 3 2 5" xfId="44242"/>
    <cellStyle name="Style 588 2 3 3" xfId="14660"/>
    <cellStyle name="Style 588 2 3 3 2" xfId="27160"/>
    <cellStyle name="Style 588 2 3 3 3" xfId="31495"/>
    <cellStyle name="Style 588 2 3 3 4" xfId="38582"/>
    <cellStyle name="Style 588 2 3 3 5" xfId="43173"/>
    <cellStyle name="Style 588 2 3 4" xfId="27158"/>
    <cellStyle name="Style 588 2 4" xfId="10858"/>
    <cellStyle name="Style 588 2 4 2" xfId="27161"/>
    <cellStyle name="Style 588 2 4 3" xfId="31496"/>
    <cellStyle name="Style 588 2 4 4" xfId="34163"/>
    <cellStyle name="Style 588 2 4 5" xfId="42790"/>
    <cellStyle name="Style 588 2 5" xfId="12213"/>
    <cellStyle name="Style 588 2 5 2" xfId="27162"/>
    <cellStyle name="Style 588 2 5 3" xfId="31497"/>
    <cellStyle name="Style 588 2 5 4" xfId="38402"/>
    <cellStyle name="Style 588 2 5 5" xfId="45883"/>
    <cellStyle name="Style 588 2 6" xfId="15045"/>
    <cellStyle name="Style 588 2 6 2" xfId="31498"/>
    <cellStyle name="Style 588 2 6 3" xfId="35472"/>
    <cellStyle name="Style 588 2 6 4" xfId="41519"/>
    <cellStyle name="Style 588 2 7" xfId="32260"/>
    <cellStyle name="Style 588 2 8" xfId="42477"/>
    <cellStyle name="Style 588 3" xfId="6659"/>
    <cellStyle name="Style 588 3 2" xfId="9000"/>
    <cellStyle name="Style 588 3 2 2" xfId="13255"/>
    <cellStyle name="Style 588 3 2 2 2" xfId="27166"/>
    <cellStyle name="Style 588 3 2 2 3" xfId="31501"/>
    <cellStyle name="Style 588 3 2 2 4" xfId="36957"/>
    <cellStyle name="Style 588 3 2 2 5" xfId="43445"/>
    <cellStyle name="Style 588 3 2 3" xfId="16040"/>
    <cellStyle name="Style 588 3 2 3 2" xfId="31502"/>
    <cellStyle name="Style 588 3 2 3 3" xfId="23149"/>
    <cellStyle name="Style 588 3 2 3 4" xfId="39946"/>
    <cellStyle name="Style 588 3 2 4" xfId="31500"/>
    <cellStyle name="Style 588 3 2 5" xfId="25340"/>
    <cellStyle name="Style 588 3 2 6" xfId="39626"/>
    <cellStyle name="Style 588 3 3" xfId="10575"/>
    <cellStyle name="Style 588 3 3 2" xfId="27168"/>
    <cellStyle name="Style 588 3 3 3" xfId="31503"/>
    <cellStyle name="Style 588 3 3 4" xfId="27800"/>
    <cellStyle name="Style 588 3 3 5" xfId="46052"/>
    <cellStyle name="Style 588 3 4" xfId="11930"/>
    <cellStyle name="Style 588 3 4 2" xfId="27169"/>
    <cellStyle name="Style 588 3 4 3" xfId="31504"/>
    <cellStyle name="Style 588 3 4 4" xfId="36754"/>
    <cellStyle name="Style 588 3 4 5" xfId="44554"/>
    <cellStyle name="Style 588 3 5" xfId="14762"/>
    <cellStyle name="Style 588 3 5 2" xfId="31505"/>
    <cellStyle name="Style 588 3 5 3" xfId="33013"/>
    <cellStyle name="Style 588 3 5 4" xfId="41820"/>
    <cellStyle name="Style 588 3 6" xfId="31499"/>
    <cellStyle name="Style 588 3 7" xfId="24383"/>
    <cellStyle name="Style 588 3 8" xfId="39792"/>
    <cellStyle name="Style 588 4" xfId="6794"/>
    <cellStyle name="Style 588 4 2" xfId="9135"/>
    <cellStyle name="Style 588 4 2 2" xfId="13390"/>
    <cellStyle name="Style 588 4 2 2 2" xfId="27173"/>
    <cellStyle name="Style 588 4 2 2 3" xfId="31508"/>
    <cellStyle name="Style 588 4 2 2 4" xfId="34405"/>
    <cellStyle name="Style 588 4 2 2 5" xfId="42913"/>
    <cellStyle name="Style 588 4 2 3" xfId="16159"/>
    <cellStyle name="Style 588 4 2 3 2" xfId="31509"/>
    <cellStyle name="Style 588 4 2 3 3" xfId="21957"/>
    <cellStyle name="Style 588 4 2 3 4" xfId="40012"/>
    <cellStyle name="Style 588 4 2 4" xfId="31507"/>
    <cellStyle name="Style 588 4 2 5" xfId="21786"/>
    <cellStyle name="Style 588 4 2 6" xfId="39532"/>
    <cellStyle name="Style 588 4 3" xfId="10710"/>
    <cellStyle name="Style 588 4 3 2" xfId="27175"/>
    <cellStyle name="Style 588 4 3 3" xfId="31510"/>
    <cellStyle name="Style 588 4 3 4" xfId="33727"/>
    <cellStyle name="Style 588 4 3 5" xfId="47273"/>
    <cellStyle name="Style 588 4 4" xfId="12065"/>
    <cellStyle name="Style 588 4 4 2" xfId="27176"/>
    <cellStyle name="Style 588 4 4 3" xfId="31511"/>
    <cellStyle name="Style 588 4 4 4" xfId="37971"/>
    <cellStyle name="Style 588 4 4 5" xfId="44074"/>
    <cellStyle name="Style 588 4 5" xfId="14897"/>
    <cellStyle name="Style 588 4 5 2" xfId="31512"/>
    <cellStyle name="Style 588 4 5 3" xfId="34190"/>
    <cellStyle name="Style 588 4 5 4" xfId="47442"/>
    <cellStyle name="Style 588 4 6" xfId="31506"/>
    <cellStyle name="Style 588 4 7" xfId="32385"/>
    <cellStyle name="Style 588 4 8" xfId="48110"/>
    <cellStyle name="Style 588 5" xfId="6650"/>
    <cellStyle name="Style 588 5 2" xfId="8991"/>
    <cellStyle name="Style 588 5 2 2" xfId="13246"/>
    <cellStyle name="Style 588 5 2 2 2" xfId="27180"/>
    <cellStyle name="Style 588 5 2 2 3" xfId="31515"/>
    <cellStyle name="Style 588 5 2 2 4" xfId="37749"/>
    <cellStyle name="Style 588 5 2 2 5" xfId="43938"/>
    <cellStyle name="Style 588 5 2 3" xfId="16031"/>
    <cellStyle name="Style 588 5 2 3 2" xfId="31516"/>
    <cellStyle name="Style 588 5 2 3 3" xfId="21699"/>
    <cellStyle name="Style 588 5 2 3 4" xfId="41090"/>
    <cellStyle name="Style 588 5 2 4" xfId="31514"/>
    <cellStyle name="Style 588 5 2 5" xfId="22274"/>
    <cellStyle name="Style 588 5 2 6" xfId="39099"/>
    <cellStyle name="Style 588 5 3" xfId="10566"/>
    <cellStyle name="Style 588 5 3 2" xfId="27182"/>
    <cellStyle name="Style 588 5 3 3" xfId="31517"/>
    <cellStyle name="Style 588 5 3 4" xfId="27786"/>
    <cellStyle name="Style 588 5 3 5" xfId="42042"/>
    <cellStyle name="Style 588 5 4" xfId="11921"/>
    <cellStyle name="Style 588 5 4 2" xfId="27183"/>
    <cellStyle name="Style 588 5 4 3" xfId="31518"/>
    <cellStyle name="Style 588 5 4 4" xfId="33273"/>
    <cellStyle name="Style 588 5 4 5" xfId="45131"/>
    <cellStyle name="Style 588 5 5" xfId="14753"/>
    <cellStyle name="Style 588 5 5 2" xfId="31519"/>
    <cellStyle name="Style 588 5 5 3" xfId="37978"/>
    <cellStyle name="Style 588 5 5 4" xfId="45427"/>
    <cellStyle name="Style 588 5 6" xfId="31513"/>
    <cellStyle name="Style 588 5 7" xfId="22196"/>
    <cellStyle name="Style 588 5 8" xfId="39343"/>
    <cellStyle name="Style 588 6" xfId="6849"/>
    <cellStyle name="Style 588 6 2" xfId="9190"/>
    <cellStyle name="Style 588 6 2 2" xfId="13445"/>
    <cellStyle name="Style 588 6 2 2 2" xfId="27187"/>
    <cellStyle name="Style 588 6 2 2 3" xfId="31522"/>
    <cellStyle name="Style 588 6 2 2 4" xfId="37045"/>
    <cellStyle name="Style 588 6 2 2 5" xfId="43019"/>
    <cellStyle name="Style 588 6 2 3" xfId="16201"/>
    <cellStyle name="Style 588 6 2 3 2" xfId="31523"/>
    <cellStyle name="Style 588 6 2 3 3" xfId="22016"/>
    <cellStyle name="Style 588 6 2 3 4" xfId="38893"/>
    <cellStyle name="Style 588 6 2 4" xfId="31521"/>
    <cellStyle name="Style 588 6 2 5" xfId="21654"/>
    <cellStyle name="Style 588 6 2 6" xfId="39948"/>
    <cellStyle name="Style 588 6 3" xfId="10765"/>
    <cellStyle name="Style 588 6 3 2" xfId="27189"/>
    <cellStyle name="Style 588 6 3 3" xfId="31524"/>
    <cellStyle name="Style 588 6 3 4" xfId="32879"/>
    <cellStyle name="Style 588 6 3 5" xfId="43587"/>
    <cellStyle name="Style 588 6 4" xfId="12120"/>
    <cellStyle name="Style 588 6 4 2" xfId="27190"/>
    <cellStyle name="Style 588 6 4 3" xfId="31525"/>
    <cellStyle name="Style 588 6 4 4" xfId="36774"/>
    <cellStyle name="Style 588 6 4 5" xfId="47990"/>
    <cellStyle name="Style 588 6 5" xfId="14952"/>
    <cellStyle name="Style 588 6 5 2" xfId="31526"/>
    <cellStyle name="Style 588 6 5 3" xfId="34669"/>
    <cellStyle name="Style 588 6 5 4" xfId="40447"/>
    <cellStyle name="Style 588 6 6" xfId="31520"/>
    <cellStyle name="Style 588 6 7" xfId="38883"/>
    <cellStyle name="Style 588 6 8" xfId="40925"/>
    <cellStyle name="Style 588 7" xfId="6610"/>
    <cellStyle name="Style 588 7 2" xfId="8951"/>
    <cellStyle name="Style 588 7 2 2" xfId="13206"/>
    <cellStyle name="Style 588 7 2 2 2" xfId="27194"/>
    <cellStyle name="Style 588 7 2 2 3" xfId="31529"/>
    <cellStyle name="Style 588 7 2 2 4" xfId="33645"/>
    <cellStyle name="Style 588 7 2 2 5" xfId="44066"/>
    <cellStyle name="Style 588 7 2 3" xfId="15993"/>
    <cellStyle name="Style 588 7 2 3 2" xfId="31530"/>
    <cellStyle name="Style 588 7 2 3 3" xfId="32333"/>
    <cellStyle name="Style 588 7 2 3 4" xfId="47392"/>
    <cellStyle name="Style 588 7 2 4" xfId="31528"/>
    <cellStyle name="Style 588 7 2 5" xfId="22264"/>
    <cellStyle name="Style 588 7 2 6" xfId="41017"/>
    <cellStyle name="Style 588 7 3" xfId="10526"/>
    <cellStyle name="Style 588 7 3 2" xfId="27196"/>
    <cellStyle name="Style 588 7 3 3" xfId="31531"/>
    <cellStyle name="Style 588 7 3 4" xfId="27737"/>
    <cellStyle name="Style 588 7 3 5" xfId="41267"/>
    <cellStyle name="Style 588 7 4" xfId="11881"/>
    <cellStyle name="Style 588 7 4 2" xfId="27197"/>
    <cellStyle name="Style 588 7 4 3" xfId="31532"/>
    <cellStyle name="Style 588 7 4 4" xfId="35432"/>
    <cellStyle name="Style 588 7 4 5" xfId="43428"/>
    <cellStyle name="Style 588 7 5" xfId="14713"/>
    <cellStyle name="Style 588 7 5 2" xfId="31533"/>
    <cellStyle name="Style 588 7 5 3" xfId="33937"/>
    <cellStyle name="Style 588 7 5 4" xfId="46047"/>
    <cellStyle name="Style 588 7 6" xfId="31527"/>
    <cellStyle name="Style 588 7 7" xfId="32270"/>
    <cellStyle name="Style 588 7 8" xfId="46256"/>
    <cellStyle name="Style 588 8" xfId="7112"/>
    <cellStyle name="Style 588 8 2" xfId="9453"/>
    <cellStyle name="Style 588 8 2 2" xfId="13708"/>
    <cellStyle name="Style 588 8 2 2 2" xfId="27201"/>
    <cellStyle name="Style 588 8 2 2 3" xfId="31536"/>
    <cellStyle name="Style 588 8 2 2 4" xfId="38574"/>
    <cellStyle name="Style 588 8 2 2 5" xfId="45474"/>
    <cellStyle name="Style 588 8 2 3" xfId="16445"/>
    <cellStyle name="Style 588 8 2 3 2" xfId="31537"/>
    <cellStyle name="Style 588 8 2 3 3" xfId="21900"/>
    <cellStyle name="Style 588 8 2 3 4" xfId="41140"/>
    <cellStyle name="Style 588 8 2 4" xfId="31535"/>
    <cellStyle name="Style 588 8 2 5" xfId="27521"/>
    <cellStyle name="Style 588 8 2 6" xfId="48224"/>
    <cellStyle name="Style 588 8 3" xfId="11028"/>
    <cellStyle name="Style 588 8 3 2" xfId="27203"/>
    <cellStyle name="Style 588 8 3 3" xfId="31538"/>
    <cellStyle name="Style 588 8 3 4" xfId="38382"/>
    <cellStyle name="Style 588 8 3 5" xfId="43408"/>
    <cellStyle name="Style 588 8 4" xfId="12383"/>
    <cellStyle name="Style 588 8 4 2" xfId="27204"/>
    <cellStyle name="Style 588 8 4 3" xfId="31539"/>
    <cellStyle name="Style 588 8 4 4" xfId="36274"/>
    <cellStyle name="Style 588 8 4 5" xfId="41453"/>
    <cellStyle name="Style 588 8 5" xfId="15215"/>
    <cellStyle name="Style 588 8 5 2" xfId="31540"/>
    <cellStyle name="Style 588 8 5 3" xfId="33359"/>
    <cellStyle name="Style 588 8 5 4" xfId="48239"/>
    <cellStyle name="Style 588 8 6" xfId="31534"/>
    <cellStyle name="Style 588 8 7" xfId="32301"/>
    <cellStyle name="Style 588 8 8" xfId="42033"/>
    <cellStyle name="Style 588 9" xfId="8323"/>
    <cellStyle name="Style 588 9 2" xfId="9761"/>
    <cellStyle name="Style 588 9 2 2" xfId="13998"/>
    <cellStyle name="Style 588 9 2 2 2" xfId="27208"/>
    <cellStyle name="Style 588 9 2 2 3" xfId="31543"/>
    <cellStyle name="Style 588 9 2 2 4" xfId="33690"/>
    <cellStyle name="Style 588 9 2 2 5" xfId="44369"/>
    <cellStyle name="Style 588 9 2 3" xfId="16735"/>
    <cellStyle name="Style 588 9 2 3 2" xfId="31544"/>
    <cellStyle name="Style 588 9 2 3 3" xfId="21696"/>
    <cellStyle name="Style 588 9 2 3 4" xfId="41093"/>
    <cellStyle name="Style 588 9 2 4" xfId="31542"/>
    <cellStyle name="Style 588 9 2 5" xfId="36220"/>
    <cellStyle name="Style 588 9 2 6" xfId="47598"/>
    <cellStyle name="Style 588 9 3" xfId="11318"/>
    <cellStyle name="Style 588 9 3 2" xfId="27210"/>
    <cellStyle name="Style 588 9 3 3" xfId="31545"/>
    <cellStyle name="Style 588 9 3 4" xfId="35078"/>
    <cellStyle name="Style 588 9 3 5" xfId="48375"/>
    <cellStyle name="Style 588 9 4" xfId="12673"/>
    <cellStyle name="Style 588 9 4 2" xfId="27211"/>
    <cellStyle name="Style 588 9 4 3" xfId="31546"/>
    <cellStyle name="Style 588 9 4 4" xfId="37216"/>
    <cellStyle name="Style 588 9 4 5" xfId="45861"/>
    <cellStyle name="Style 588 9 5" xfId="15505"/>
    <cellStyle name="Style 588 9 5 2" xfId="31547"/>
    <cellStyle name="Style 588 9 5 3" xfId="37780"/>
    <cellStyle name="Style 588 9 5 4" xfId="43000"/>
    <cellStyle name="Style 588 9 6" xfId="31541"/>
    <cellStyle name="Style 588 9 7" xfId="21572"/>
    <cellStyle name="Style 588 9 8" xfId="47845"/>
    <cellStyle name="Style 73" xfId="122"/>
    <cellStyle name="Style 73 10" xfId="8364"/>
    <cellStyle name="Style 73 10 2" xfId="9802"/>
    <cellStyle name="Style 73 10 2 2" xfId="14039"/>
    <cellStyle name="Style 73 10 2 2 2" xfId="27216"/>
    <cellStyle name="Style 73 10 2 2 3" xfId="31550"/>
    <cellStyle name="Style 73 10 2 2 4" xfId="34093"/>
    <cellStyle name="Style 73 10 2 2 5" xfId="41147"/>
    <cellStyle name="Style 73 10 2 3" xfId="16776"/>
    <cellStyle name="Style 73 10 2 3 2" xfId="31551"/>
    <cellStyle name="Style 73 10 2 3 3" xfId="32124"/>
    <cellStyle name="Style 73 10 2 3 4" xfId="47097"/>
    <cellStyle name="Style 73 10 2 4" xfId="31549"/>
    <cellStyle name="Style 73 10 2 5" xfId="38438"/>
    <cellStyle name="Style 73 10 2 6" xfId="44342"/>
    <cellStyle name="Style 73 10 3" xfId="11359"/>
    <cellStyle name="Style 73 10 3 2" xfId="27218"/>
    <cellStyle name="Style 73 10 3 3" xfId="31552"/>
    <cellStyle name="Style 73 10 3 4" xfId="34989"/>
    <cellStyle name="Style 73 10 3 5" xfId="41186"/>
    <cellStyle name="Style 73 10 4" xfId="12714"/>
    <cellStyle name="Style 73 10 4 2" xfId="27219"/>
    <cellStyle name="Style 73 10 4 3" xfId="31553"/>
    <cellStyle name="Style 73 10 4 4" xfId="34727"/>
    <cellStyle name="Style 73 10 4 5" xfId="46239"/>
    <cellStyle name="Style 73 10 5" xfId="15546"/>
    <cellStyle name="Style 73 10 5 2" xfId="31554"/>
    <cellStyle name="Style 73 10 5 3" xfId="37623"/>
    <cellStyle name="Style 73 10 5 4" xfId="43579"/>
    <cellStyle name="Style 73 10 6" xfId="31548"/>
    <cellStyle name="Style 73 10 7" xfId="38704"/>
    <cellStyle name="Style 73 10 8" xfId="47895"/>
    <cellStyle name="Style 73 11" xfId="8255"/>
    <cellStyle name="Style 73 11 2" xfId="9693"/>
    <cellStyle name="Style 73 11 2 2" xfId="13930"/>
    <cellStyle name="Style 73 11 2 2 2" xfId="27223"/>
    <cellStyle name="Style 73 11 2 2 3" xfId="31557"/>
    <cellStyle name="Style 73 11 2 2 4" xfId="36154"/>
    <cellStyle name="Style 73 11 2 2 5" xfId="47018"/>
    <cellStyle name="Style 73 11 2 3" xfId="16667"/>
    <cellStyle name="Style 73 11 2 3 2" xfId="31558"/>
    <cellStyle name="Style 73 11 2 3 3" xfId="21916"/>
    <cellStyle name="Style 73 11 2 3 4" xfId="44612"/>
    <cellStyle name="Style 73 11 2 4" xfId="31556"/>
    <cellStyle name="Style 73 11 2 5" xfId="33342"/>
    <cellStyle name="Style 73 11 2 6" xfId="40524"/>
    <cellStyle name="Style 73 11 3" xfId="11250"/>
    <cellStyle name="Style 73 11 3 2" xfId="27225"/>
    <cellStyle name="Style 73 11 3 3" xfId="31559"/>
    <cellStyle name="Style 73 11 3 4" xfId="36971"/>
    <cellStyle name="Style 73 11 3 5" xfId="47969"/>
    <cellStyle name="Style 73 11 4" xfId="12605"/>
    <cellStyle name="Style 73 11 4 2" xfId="27226"/>
    <cellStyle name="Style 73 11 4 3" xfId="31560"/>
    <cellStyle name="Style 73 11 4 4" xfId="33594"/>
    <cellStyle name="Style 73 11 4 5" xfId="41195"/>
    <cellStyle name="Style 73 11 5" xfId="15437"/>
    <cellStyle name="Style 73 11 5 2" xfId="31561"/>
    <cellStyle name="Style 73 11 5 3" xfId="38843"/>
    <cellStyle name="Style 73 11 5 4" xfId="46108"/>
    <cellStyle name="Style 73 11 6" xfId="31555"/>
    <cellStyle name="Style 73 11 7" xfId="32292"/>
    <cellStyle name="Style 73 11 8" xfId="45475"/>
    <cellStyle name="Style 73 12" xfId="8621"/>
    <cellStyle name="Style 73 12 2" xfId="10057"/>
    <cellStyle name="Style 73 12 2 2" xfId="14294"/>
    <cellStyle name="Style 73 12 2 2 2" xfId="27230"/>
    <cellStyle name="Style 73 12 2 2 3" xfId="31564"/>
    <cellStyle name="Style 73 12 2 2 4" xfId="38541"/>
    <cellStyle name="Style 73 12 2 2 5" xfId="43130"/>
    <cellStyle name="Style 73 12 2 3" xfId="17031"/>
    <cellStyle name="Style 73 12 2 3 2" xfId="31565"/>
    <cellStyle name="Style 73 12 2 3 3" xfId="38204"/>
    <cellStyle name="Style 73 12 2 3 4" xfId="47174"/>
    <cellStyle name="Style 73 12 2 4" xfId="31563"/>
    <cellStyle name="Style 73 12 2 5" xfId="35433"/>
    <cellStyle name="Style 73 12 2 6" xfId="44538"/>
    <cellStyle name="Style 73 12 3" xfId="11614"/>
    <cellStyle name="Style 73 12 3 2" xfId="27232"/>
    <cellStyle name="Style 73 12 3 3" xfId="31566"/>
    <cellStyle name="Style 73 12 3 4" xfId="35000"/>
    <cellStyle name="Style 73 12 3 5" xfId="47633"/>
    <cellStyle name="Style 73 12 4" xfId="12969"/>
    <cellStyle name="Style 73 12 4 2" xfId="27233"/>
    <cellStyle name="Style 73 12 4 3" xfId="31567"/>
    <cellStyle name="Style 73 12 4 4" xfId="37038"/>
    <cellStyle name="Style 73 12 4 5" xfId="43045"/>
    <cellStyle name="Style 73 12 5" xfId="15801"/>
    <cellStyle name="Style 73 12 5 2" xfId="31568"/>
    <cellStyle name="Style 73 12 5 3" xfId="32234"/>
    <cellStyle name="Style 73 12 5 4" xfId="44643"/>
    <cellStyle name="Style 73 12 6" xfId="31562"/>
    <cellStyle name="Style 73 12 7" xfId="36100"/>
    <cellStyle name="Style 73 12 8" xfId="43370"/>
    <cellStyle name="Style 73 13" xfId="8643"/>
    <cellStyle name="Style 73 13 2" xfId="10079"/>
    <cellStyle name="Style 73 13 2 2" xfId="14316"/>
    <cellStyle name="Style 73 13 2 2 2" xfId="27237"/>
    <cellStyle name="Style 73 13 2 2 3" xfId="31571"/>
    <cellStyle name="Style 73 13 2 2 4" xfId="35451"/>
    <cellStyle name="Style 73 13 2 2 5" xfId="41263"/>
    <cellStyle name="Style 73 13 2 3" xfId="17053"/>
    <cellStyle name="Style 73 13 2 3 2" xfId="31572"/>
    <cellStyle name="Style 73 13 2 3 3" xfId="37705"/>
    <cellStyle name="Style 73 13 2 3 4" xfId="43906"/>
    <cellStyle name="Style 73 13 2 4" xfId="31570"/>
    <cellStyle name="Style 73 13 2 5" xfId="35835"/>
    <cellStyle name="Style 73 13 2 6" xfId="48324"/>
    <cellStyle name="Style 73 13 3" xfId="11636"/>
    <cellStyle name="Style 73 13 3 2" xfId="27239"/>
    <cellStyle name="Style 73 13 3 3" xfId="31573"/>
    <cellStyle name="Style 73 13 3 4" xfId="36518"/>
    <cellStyle name="Style 73 13 3 5" xfId="44329"/>
    <cellStyle name="Style 73 13 4" xfId="12991"/>
    <cellStyle name="Style 73 13 4 2" xfId="27240"/>
    <cellStyle name="Style 73 13 4 3" xfId="31574"/>
    <cellStyle name="Style 73 13 4 4" xfId="33535"/>
    <cellStyle name="Style 73 13 4 5" xfId="42803"/>
    <cellStyle name="Style 73 13 5" xfId="15823"/>
    <cellStyle name="Style 73 13 5 2" xfId="31575"/>
    <cellStyle name="Style 73 13 5 3" xfId="28093"/>
    <cellStyle name="Style 73 13 5 4" xfId="45098"/>
    <cellStyle name="Style 73 13 6" xfId="31569"/>
    <cellStyle name="Style 73 13 7" xfId="38845"/>
    <cellStyle name="Style 73 13 8" xfId="47489"/>
    <cellStyle name="Style 73 14" xfId="8534"/>
    <cellStyle name="Style 73 14 2" xfId="9970"/>
    <cellStyle name="Style 73 14 2 2" xfId="14207"/>
    <cellStyle name="Style 73 14 2 2 2" xfId="27244"/>
    <cellStyle name="Style 73 14 2 2 3" xfId="31578"/>
    <cellStyle name="Style 73 14 2 2 4" xfId="35669"/>
    <cellStyle name="Style 73 14 2 2 5" xfId="44923"/>
    <cellStyle name="Style 73 14 2 3" xfId="16944"/>
    <cellStyle name="Style 73 14 2 3 2" xfId="31579"/>
    <cellStyle name="Style 73 14 2 3 3" xfId="38732"/>
    <cellStyle name="Style 73 14 2 3 4" xfId="45682"/>
    <cellStyle name="Style 73 14 2 4" xfId="31577"/>
    <cellStyle name="Style 73 14 2 5" xfId="32612"/>
    <cellStyle name="Style 73 14 2 6" xfId="41454"/>
    <cellStyle name="Style 73 14 3" xfId="11527"/>
    <cellStyle name="Style 73 14 3 2" xfId="27246"/>
    <cellStyle name="Style 73 14 3 3" xfId="31580"/>
    <cellStyle name="Style 73 14 3 4" xfId="36529"/>
    <cellStyle name="Style 73 14 3 5" xfId="45403"/>
    <cellStyle name="Style 73 14 4" xfId="12882"/>
    <cellStyle name="Style 73 14 4 2" xfId="27247"/>
    <cellStyle name="Style 73 14 4 3" xfId="31581"/>
    <cellStyle name="Style 73 14 4 4" xfId="33119"/>
    <cellStyle name="Style 73 14 4 5" xfId="44128"/>
    <cellStyle name="Style 73 14 5" xfId="15714"/>
    <cellStyle name="Style 73 14 5 2" xfId="31582"/>
    <cellStyle name="Style 73 14 5 3" xfId="37173"/>
    <cellStyle name="Style 73 14 5 4" xfId="47659"/>
    <cellStyle name="Style 73 14 6" xfId="31576"/>
    <cellStyle name="Style 73 14 7" xfId="27269"/>
    <cellStyle name="Style 73 14 8" xfId="43916"/>
    <cellStyle name="Style 73 15" xfId="10265"/>
    <cellStyle name="Style 73 15 2" xfId="14502"/>
    <cellStyle name="Style 73 15 2 2" xfId="27250"/>
    <cellStyle name="Style 73 15 2 3" xfId="31584"/>
    <cellStyle name="Style 73 15 2 4" xfId="34262"/>
    <cellStyle name="Style 73 15 2 5" xfId="45873"/>
    <cellStyle name="Style 73 15 3" xfId="17239"/>
    <cellStyle name="Style 73 15 3 2" xfId="31585"/>
    <cellStyle name="Style 73 15 3 3" xfId="35032"/>
    <cellStyle name="Style 73 15 3 4" xfId="47029"/>
    <cellStyle name="Style 73 15 4" xfId="31583"/>
    <cellStyle name="Style 73 15 5" xfId="37257"/>
    <cellStyle name="Style 73 15 6" xfId="46059"/>
    <cellStyle name="Style 73 16" xfId="10391"/>
    <cellStyle name="Style 73 16 2" xfId="27252"/>
    <cellStyle name="Style 73 16 3" xfId="31586"/>
    <cellStyle name="Style 73 16 4" xfId="33117"/>
    <cellStyle name="Style 73 16 5" xfId="47444"/>
    <cellStyle name="Style 73 17" xfId="10438"/>
    <cellStyle name="Style 73 17 2" xfId="27253"/>
    <cellStyle name="Style 73 17 3" xfId="31587"/>
    <cellStyle name="Style 73 17 4" xfId="34835"/>
    <cellStyle name="Style 73 17 5" xfId="42714"/>
    <cellStyle name="Style 73 18" xfId="11831"/>
    <cellStyle name="Style 73 18 2" xfId="27254"/>
    <cellStyle name="Style 73 18 3" xfId="31588"/>
    <cellStyle name="Style 73 18 4" xfId="37246"/>
    <cellStyle name="Style 73 18 5" xfId="45369"/>
    <cellStyle name="Style 73 2" xfId="6599"/>
    <cellStyle name="Style 73 2 2" xfId="10171"/>
    <cellStyle name="Style 73 2 2 2" xfId="11728"/>
    <cellStyle name="Style 73 2 2 2 2" xfId="27257"/>
    <cellStyle name="Style 73 2 2 2 3" xfId="31591"/>
    <cellStyle name="Style 73 2 2 2 4" xfId="36858"/>
    <cellStyle name="Style 73 2 2 2 5" xfId="41210"/>
    <cellStyle name="Style 73 2 2 3" xfId="14408"/>
    <cellStyle name="Style 73 2 2 3 2" xfId="27258"/>
    <cellStyle name="Style 73 2 2 3 3" xfId="31592"/>
    <cellStyle name="Style 73 2 2 3 4" xfId="35953"/>
    <cellStyle name="Style 73 2 2 3 5" xfId="44013"/>
    <cellStyle name="Style 73 2 2 4" xfId="17145"/>
    <cellStyle name="Style 73 2 2 4 2" xfId="31593"/>
    <cellStyle name="Style 73 2 2 4 3" xfId="34529"/>
    <cellStyle name="Style 73 2 2 4 4" xfId="45561"/>
    <cellStyle name="Style 73 2 2 5" xfId="31590"/>
    <cellStyle name="Style 73 2 2 6" xfId="34025"/>
    <cellStyle name="Style 73 2 2 7" xfId="41614"/>
    <cellStyle name="Style 73 2 3" xfId="8940"/>
    <cellStyle name="Style 73 2 3 2" xfId="13195"/>
    <cellStyle name="Style 73 2 3 2 2" xfId="27261"/>
    <cellStyle name="Style 73 2 3 2 3" xfId="31594"/>
    <cellStyle name="Style 73 2 3 2 4" xfId="33917"/>
    <cellStyle name="Style 73 2 3 2 5" xfId="48100"/>
    <cellStyle name="Style 73 2 3 3" xfId="14618"/>
    <cellStyle name="Style 73 2 3 3 2" xfId="27262"/>
    <cellStyle name="Style 73 2 3 3 3" xfId="31595"/>
    <cellStyle name="Style 73 2 3 3 4" xfId="36226"/>
    <cellStyle name="Style 73 2 3 3 5" xfId="45293"/>
    <cellStyle name="Style 73 2 3 4" xfId="27260"/>
    <cellStyle name="Style 73 2 4" xfId="10515"/>
    <cellStyle name="Style 73 2 4 2" xfId="27263"/>
    <cellStyle name="Style 73 2 4 3" xfId="31596"/>
    <cellStyle name="Style 73 2 4 4" xfId="27722"/>
    <cellStyle name="Style 73 2 4 5" xfId="47119"/>
    <cellStyle name="Style 73 2 5" xfId="11870"/>
    <cellStyle name="Style 73 2 5 2" xfId="27264"/>
    <cellStyle name="Style 73 2 5 3" xfId="31597"/>
    <cellStyle name="Style 73 2 5 4" xfId="33646"/>
    <cellStyle name="Style 73 2 5 5" xfId="40603"/>
    <cellStyle name="Style 73 2 6" xfId="14702"/>
    <cellStyle name="Style 73 2 6 2" xfId="31598"/>
    <cellStyle name="Style 73 2 6 3" xfId="37785"/>
    <cellStyle name="Style 73 2 6 4" xfId="45471"/>
    <cellStyle name="Style 73 2 7" xfId="23405"/>
    <cellStyle name="Style 73 2 8" xfId="40056"/>
    <cellStyle name="Style 73 3" xfId="6612"/>
    <cellStyle name="Style 73 3 2" xfId="8953"/>
    <cellStyle name="Style 73 3 2 2" xfId="13208"/>
    <cellStyle name="Style 73 3 2 2 2" xfId="27268"/>
    <cellStyle name="Style 73 3 2 2 3" xfId="31601"/>
    <cellStyle name="Style 73 3 2 2 4" xfId="34706"/>
    <cellStyle name="Style 73 3 2 2 5" xfId="42634"/>
    <cellStyle name="Style 73 3 2 3" xfId="15995"/>
    <cellStyle name="Style 73 3 2 3 2" xfId="31602"/>
    <cellStyle name="Style 73 3 2 3 3" xfId="22744"/>
    <cellStyle name="Style 73 3 2 3 4" xfId="39204"/>
    <cellStyle name="Style 73 3 2 4" xfId="31600"/>
    <cellStyle name="Style 73 3 2 5" xfId="26938"/>
    <cellStyle name="Style 73 3 2 6" xfId="40112"/>
    <cellStyle name="Style 73 3 3" xfId="10528"/>
    <cellStyle name="Style 73 3 3 2" xfId="27270"/>
    <cellStyle name="Style 73 3 3 3" xfId="31603"/>
    <cellStyle name="Style 73 3 3 4" xfId="27742"/>
    <cellStyle name="Style 73 3 3 5" xfId="45802"/>
    <cellStyle name="Style 73 3 4" xfId="11883"/>
    <cellStyle name="Style 73 3 4 2" xfId="27271"/>
    <cellStyle name="Style 73 3 4 3" xfId="31604"/>
    <cellStyle name="Style 73 3 4 4" xfId="37013"/>
    <cellStyle name="Style 73 3 4 5" xfId="48359"/>
    <cellStyle name="Style 73 3 5" xfId="14715"/>
    <cellStyle name="Style 73 3 5 2" xfId="31605"/>
    <cellStyle name="Style 73 3 5 3" xfId="34998"/>
    <cellStyle name="Style 73 3 5 4" xfId="41950"/>
    <cellStyle name="Style 73 3 6" xfId="31599"/>
    <cellStyle name="Style 73 3 7" xfId="22731"/>
    <cellStyle name="Style 73 3 8" xfId="39094"/>
    <cellStyle name="Style 73 4" xfId="6956"/>
    <cellStyle name="Style 73 4 2" xfId="9297"/>
    <cellStyle name="Style 73 4 2 2" xfId="13552"/>
    <cellStyle name="Style 73 4 2 2 2" xfId="27275"/>
    <cellStyle name="Style 73 4 2 2 3" xfId="31608"/>
    <cellStyle name="Style 73 4 2 2 4" xfId="37003"/>
    <cellStyle name="Style 73 4 2 2 5" xfId="42760"/>
    <cellStyle name="Style 73 4 2 3" xfId="16299"/>
    <cellStyle name="Style 73 4 2 3 2" xfId="31609"/>
    <cellStyle name="Style 73 4 2 3 3" xfId="32066"/>
    <cellStyle name="Style 73 4 2 3 4" xfId="40870"/>
    <cellStyle name="Style 73 4 2 4" xfId="31607"/>
    <cellStyle name="Style 73 4 2 5" xfId="22567"/>
    <cellStyle name="Style 73 4 2 6" xfId="39324"/>
    <cellStyle name="Style 73 4 3" xfId="10872"/>
    <cellStyle name="Style 73 4 3 2" xfId="27277"/>
    <cellStyle name="Style 73 4 3 3" xfId="31610"/>
    <cellStyle name="Style 73 4 3 4" xfId="35948"/>
    <cellStyle name="Style 73 4 3 5" xfId="42879"/>
    <cellStyle name="Style 73 4 4" xfId="12227"/>
    <cellStyle name="Style 73 4 4 2" xfId="27278"/>
    <cellStyle name="Style 73 4 4 3" xfId="31611"/>
    <cellStyle name="Style 73 4 4 4" xfId="33705"/>
    <cellStyle name="Style 73 4 4 5" xfId="46980"/>
    <cellStyle name="Style 73 4 5" xfId="15059"/>
    <cellStyle name="Style 73 4 5 2" xfId="31612"/>
    <cellStyle name="Style 73 4 5 3" xfId="34679"/>
    <cellStyle name="Style 73 4 5 4" xfId="47837"/>
    <cellStyle name="Style 73 4 6" xfId="31606"/>
    <cellStyle name="Style 73 4 7" xfId="32266"/>
    <cellStyle name="Style 73 4 8" xfId="42796"/>
    <cellStyle name="Style 73 5" xfId="6856"/>
    <cellStyle name="Style 73 5 2" xfId="9197"/>
    <cellStyle name="Style 73 5 2 2" xfId="13452"/>
    <cellStyle name="Style 73 5 2 2 2" xfId="27282"/>
    <cellStyle name="Style 73 5 2 2 3" xfId="31615"/>
    <cellStyle name="Style 73 5 2 2 4" xfId="36002"/>
    <cellStyle name="Style 73 5 2 2 5" xfId="48134"/>
    <cellStyle name="Style 73 5 2 3" xfId="16208"/>
    <cellStyle name="Style 73 5 2 3 2" xfId="31616"/>
    <cellStyle name="Style 73 5 2 3 3" xfId="22025"/>
    <cellStyle name="Style 73 5 2 3 4" xfId="40912"/>
    <cellStyle name="Style 73 5 2 4" xfId="31614"/>
    <cellStyle name="Style 73 5 2 5" xfId="27016"/>
    <cellStyle name="Style 73 5 2 6" xfId="40988"/>
    <cellStyle name="Style 73 5 3" xfId="10772"/>
    <cellStyle name="Style 73 5 3 2" xfId="27284"/>
    <cellStyle name="Style 73 5 3 3" xfId="31617"/>
    <cellStyle name="Style 73 5 3 4" xfId="33129"/>
    <cellStyle name="Style 73 5 3 5" xfId="42338"/>
    <cellStyle name="Style 73 5 4" xfId="12127"/>
    <cellStyle name="Style 73 5 4 2" xfId="27285"/>
    <cellStyle name="Style 73 5 4 3" xfId="31618"/>
    <cellStyle name="Style 73 5 4 4" xfId="35732"/>
    <cellStyle name="Style 73 5 4 5" xfId="46396"/>
    <cellStyle name="Style 73 5 5" xfId="14959"/>
    <cellStyle name="Style 73 5 5 2" xfId="31619"/>
    <cellStyle name="Style 73 5 5 3" xfId="37337"/>
    <cellStyle name="Style 73 5 5 4" xfId="45526"/>
    <cellStyle name="Style 73 5 6" xfId="31613"/>
    <cellStyle name="Style 73 5 7" xfId="22293"/>
    <cellStyle name="Style 73 5 8" xfId="39776"/>
    <cellStyle name="Style 73 6" xfId="6865"/>
    <cellStyle name="Style 73 6 2" xfId="9206"/>
    <cellStyle name="Style 73 6 2 2" xfId="13461"/>
    <cellStyle name="Style 73 6 2 2 2" xfId="27289"/>
    <cellStyle name="Style 73 6 2 2 3" xfId="31622"/>
    <cellStyle name="Style 73 6 2 2 4" xfId="34149"/>
    <cellStyle name="Style 73 6 2 2 5" xfId="41556"/>
    <cellStyle name="Style 73 6 2 3" xfId="16217"/>
    <cellStyle name="Style 73 6 2 3 2" xfId="31623"/>
    <cellStyle name="Style 73 6 2 3 3" xfId="26517"/>
    <cellStyle name="Style 73 6 2 3 4" xfId="39586"/>
    <cellStyle name="Style 73 6 2 4" xfId="31621"/>
    <cellStyle name="Style 73 6 2 5" xfId="22003"/>
    <cellStyle name="Style 73 6 2 6" xfId="39979"/>
    <cellStyle name="Style 73 6 3" xfId="10781"/>
    <cellStyle name="Style 73 6 3 2" xfId="27291"/>
    <cellStyle name="Style 73 6 3 3" xfId="31624"/>
    <cellStyle name="Style 73 6 3 4" xfId="33854"/>
    <cellStyle name="Style 73 6 3 5" xfId="42707"/>
    <cellStyle name="Style 73 6 4" xfId="12136"/>
    <cellStyle name="Style 73 6 4 2" xfId="27292"/>
    <cellStyle name="Style 73 6 4 3" xfId="31625"/>
    <cellStyle name="Style 73 6 4 4" xfId="38055"/>
    <cellStyle name="Style 73 6 4 5" xfId="41953"/>
    <cellStyle name="Style 73 6 5" xfId="14968"/>
    <cellStyle name="Style 73 6 5 2" xfId="31626"/>
    <cellStyle name="Style 73 6 5 3" xfId="38156"/>
    <cellStyle name="Style 73 6 5 4" xfId="47708"/>
    <cellStyle name="Style 73 6 6" xfId="31620"/>
    <cellStyle name="Style 73 6 7" xfId="31932"/>
    <cellStyle name="Style 73 6 8" xfId="39319"/>
    <cellStyle name="Style 73 7" xfId="6790"/>
    <cellStyle name="Style 73 7 2" xfId="9131"/>
    <cellStyle name="Style 73 7 2 2" xfId="13386"/>
    <cellStyle name="Style 73 7 2 2 2" xfId="27296"/>
    <cellStyle name="Style 73 7 2 2 3" xfId="31629"/>
    <cellStyle name="Style 73 7 2 2 4" xfId="34927"/>
    <cellStyle name="Style 73 7 2 2 5" xfId="43913"/>
    <cellStyle name="Style 73 7 2 3" xfId="16155"/>
    <cellStyle name="Style 73 7 2 3 2" xfId="31630"/>
    <cellStyle name="Style 73 7 2 3 3" xfId="23031"/>
    <cellStyle name="Style 73 7 2 3 4" xfId="39012"/>
    <cellStyle name="Style 73 7 2 4" xfId="31628"/>
    <cellStyle name="Style 73 7 2 5" xfId="22271"/>
    <cellStyle name="Style 73 7 2 6" xfId="39823"/>
    <cellStyle name="Style 73 7 3" xfId="10706"/>
    <cellStyle name="Style 73 7 3 2" xfId="27298"/>
    <cellStyle name="Style 73 7 3 3" xfId="31631"/>
    <cellStyle name="Style 73 7 3 4" xfId="35983"/>
    <cellStyle name="Style 73 7 3 5" xfId="40747"/>
    <cellStyle name="Style 73 7 4" xfId="12061"/>
    <cellStyle name="Style 73 7 4 2" xfId="27299"/>
    <cellStyle name="Style 73 7 4 3" xfId="31632"/>
    <cellStyle name="Style 73 7 4 4" xfId="36894"/>
    <cellStyle name="Style 73 7 4 5" xfId="41587"/>
    <cellStyle name="Style 73 7 5" xfId="14893"/>
    <cellStyle name="Style 73 7 5 2" xfId="31633"/>
    <cellStyle name="Style 73 7 5 3" xfId="34712"/>
    <cellStyle name="Style 73 7 5 4" xfId="41403"/>
    <cellStyle name="Style 73 7 6" xfId="31627"/>
    <cellStyle name="Style 73 7 7" xfId="31935"/>
    <cellStyle name="Style 73 7 8" xfId="39335"/>
    <cellStyle name="Style 73 8" xfId="7116"/>
    <cellStyle name="Style 73 8 2" xfId="9457"/>
    <cellStyle name="Style 73 8 2 2" xfId="13712"/>
    <cellStyle name="Style 73 8 2 2 2" xfId="27303"/>
    <cellStyle name="Style 73 8 2 2 3" xfId="31636"/>
    <cellStyle name="Style 73 8 2 2 4" xfId="34964"/>
    <cellStyle name="Style 73 8 2 2 5" xfId="47480"/>
    <cellStyle name="Style 73 8 2 3" xfId="16449"/>
    <cellStyle name="Style 73 8 2 3 2" xfId="31637"/>
    <cellStyle name="Style 73 8 2 3 3" xfId="22217"/>
    <cellStyle name="Style 73 8 2 3 4" xfId="39639"/>
    <cellStyle name="Style 73 8 2 4" xfId="31635"/>
    <cellStyle name="Style 73 8 2 5" xfId="27523"/>
    <cellStyle name="Style 73 8 2 6" xfId="39328"/>
    <cellStyle name="Style 73 8 3" xfId="11032"/>
    <cellStyle name="Style 73 8 3 2" xfId="27305"/>
    <cellStyle name="Style 73 8 3 3" xfId="31638"/>
    <cellStyle name="Style 73 8 3 4" xfId="34882"/>
    <cellStyle name="Style 73 8 3 5" xfId="45628"/>
    <cellStyle name="Style 73 8 4" xfId="12387"/>
    <cellStyle name="Style 73 8 4 2" xfId="27306"/>
    <cellStyle name="Style 73 8 4 3" xfId="31639"/>
    <cellStyle name="Style 73 8 4 4" xfId="35753"/>
    <cellStyle name="Style 73 8 4 5" xfId="46800"/>
    <cellStyle name="Style 73 8 5" xfId="15219"/>
    <cellStyle name="Style 73 8 5 2" xfId="31640"/>
    <cellStyle name="Style 73 8 5 3" xfId="32838"/>
    <cellStyle name="Style 73 8 5 4" xfId="44099"/>
    <cellStyle name="Style 73 8 6" xfId="31634"/>
    <cellStyle name="Style 73 8 7" xfId="18373"/>
    <cellStyle name="Style 73 8 8" xfId="40950"/>
    <cellStyle name="Style 73 9" xfId="8359"/>
    <cellStyle name="Style 73 9 2" xfId="9797"/>
    <cellStyle name="Style 73 9 2 2" xfId="14034"/>
    <cellStyle name="Style 73 9 2 2 2" xfId="27310"/>
    <cellStyle name="Style 73 9 2 2 3" xfId="31643"/>
    <cellStyle name="Style 73 9 2 2 4" xfId="36717"/>
    <cellStyle name="Style 73 9 2 2 5" xfId="47600"/>
    <cellStyle name="Style 73 9 2 3" xfId="16771"/>
    <cellStyle name="Style 73 9 2 3 2" xfId="31644"/>
    <cellStyle name="Style 73 9 2 3 3" xfId="22761"/>
    <cellStyle name="Style 73 9 2 3 4" xfId="40572"/>
    <cellStyle name="Style 73 9 2 4" xfId="31642"/>
    <cellStyle name="Style 73 9 2 5" xfId="37913"/>
    <cellStyle name="Style 73 9 2 6" xfId="42241"/>
    <cellStyle name="Style 73 9 3" xfId="11354"/>
    <cellStyle name="Style 73 9 3 2" xfId="27312"/>
    <cellStyle name="Style 73 9 3 3" xfId="31645"/>
    <cellStyle name="Style 73 9 3 4" xfId="38531"/>
    <cellStyle name="Style 73 9 3 5" xfId="47321"/>
    <cellStyle name="Style 73 9 4" xfId="12709"/>
    <cellStyle name="Style 73 9 4 2" xfId="27313"/>
    <cellStyle name="Style 73 9 4 3" xfId="31646"/>
    <cellStyle name="Style 73 9 4 4" xfId="36058"/>
    <cellStyle name="Style 73 9 4 5" xfId="43327"/>
    <cellStyle name="Style 73 9 5" xfId="15541"/>
    <cellStyle name="Style 73 9 5 2" xfId="31647"/>
    <cellStyle name="Style 73 9 5 3" xfId="36547"/>
    <cellStyle name="Style 73 9 5 4" xfId="46853"/>
    <cellStyle name="Style 73 9 6" xfId="31641"/>
    <cellStyle name="Style 73 9 7" xfId="22239"/>
    <cellStyle name="Style 73 9 8" xfId="39879"/>
    <cellStyle name="Style 76" xfId="124"/>
    <cellStyle name="Style 76 10" xfId="8408"/>
    <cellStyle name="Style 76 10 2" xfId="9846"/>
    <cellStyle name="Style 76 10 2 2" xfId="14083"/>
    <cellStyle name="Style 76 10 2 2 2" xfId="27318"/>
    <cellStyle name="Style 76 10 2 2 3" xfId="31650"/>
    <cellStyle name="Style 76 10 2 2 4" xfId="34797"/>
    <cellStyle name="Style 76 10 2 2 5" xfId="43580"/>
    <cellStyle name="Style 76 10 2 3" xfId="16820"/>
    <cellStyle name="Style 76 10 2 3 2" xfId="31651"/>
    <cellStyle name="Style 76 10 2 3 3" xfId="25451"/>
    <cellStyle name="Style 76 10 2 3 4" xfId="39089"/>
    <cellStyle name="Style 76 10 2 4" xfId="31649"/>
    <cellStyle name="Style 76 10 2 5" xfId="34866"/>
    <cellStyle name="Style 76 10 2 6" xfId="40422"/>
    <cellStyle name="Style 76 10 3" xfId="11403"/>
    <cellStyle name="Style 76 10 3 2" xfId="27320"/>
    <cellStyle name="Style 76 10 3 3" xfId="31652"/>
    <cellStyle name="Style 76 10 3 4" xfId="33520"/>
    <cellStyle name="Style 76 10 3 5" xfId="45987"/>
    <cellStyle name="Style 76 10 4" xfId="12758"/>
    <cellStyle name="Style 76 10 4 2" xfId="27321"/>
    <cellStyle name="Style 76 10 4 3" xfId="31653"/>
    <cellStyle name="Style 76 10 4 4" xfId="38499"/>
    <cellStyle name="Style 76 10 4 5" xfId="40525"/>
    <cellStyle name="Style 76 10 5" xfId="15590"/>
    <cellStyle name="Style 76 10 5 2" xfId="31654"/>
    <cellStyle name="Style 76 10 5 3" xfId="32456"/>
    <cellStyle name="Style 76 10 5 4" xfId="44451"/>
    <cellStyle name="Style 76 10 6" xfId="31648"/>
    <cellStyle name="Style 76 10 7" xfId="38189"/>
    <cellStyle name="Style 76 10 8" xfId="40587"/>
    <cellStyle name="Style 76 11" xfId="8384"/>
    <cellStyle name="Style 76 11 2" xfId="9822"/>
    <cellStyle name="Style 76 11 2 2" xfId="14059"/>
    <cellStyle name="Style 76 11 2 2 2" xfId="27325"/>
    <cellStyle name="Style 76 11 2 2 3" xfId="31657"/>
    <cellStyle name="Style 76 11 2 2 4" xfId="34729"/>
    <cellStyle name="Style 76 11 2 2 5" xfId="42907"/>
    <cellStyle name="Style 76 11 2 3" xfId="16796"/>
    <cellStyle name="Style 76 11 2 3 2" xfId="31658"/>
    <cellStyle name="Style 76 11 2 3 3" xfId="31291"/>
    <cellStyle name="Style 76 11 2 3 4" xfId="39280"/>
    <cellStyle name="Style 76 11 2 4" xfId="31656"/>
    <cellStyle name="Style 76 11 2 5" xfId="37981"/>
    <cellStyle name="Style 76 11 2 6" xfId="44373"/>
    <cellStyle name="Style 76 11 3" xfId="11379"/>
    <cellStyle name="Style 76 11 3 2" xfId="27327"/>
    <cellStyle name="Style 76 11 3 3" xfId="31659"/>
    <cellStyle name="Style 76 11 3 4" xfId="35442"/>
    <cellStyle name="Style 76 11 3 5" xfId="38931"/>
    <cellStyle name="Style 76 11 4" xfId="12734"/>
    <cellStyle name="Style 76 11 4 2" xfId="27328"/>
    <cellStyle name="Style 76 11 4 3" xfId="31660"/>
    <cellStyle name="Style 76 11 4 4" xfId="38635"/>
    <cellStyle name="Style 76 11 4 5" xfId="41309"/>
    <cellStyle name="Style 76 11 5" xfId="15566"/>
    <cellStyle name="Style 76 11 5 2" xfId="31661"/>
    <cellStyle name="Style 76 11 5 3" xfId="34376"/>
    <cellStyle name="Style 76 11 5 4" xfId="48086"/>
    <cellStyle name="Style 76 11 6" xfId="31655"/>
    <cellStyle name="Style 76 11 7" xfId="27133"/>
    <cellStyle name="Style 76 11 8" xfId="44608"/>
    <cellStyle name="Style 76 12" xfId="8561"/>
    <cellStyle name="Style 76 12 2" xfId="9997"/>
    <cellStyle name="Style 76 12 2 2" xfId="14234"/>
    <cellStyle name="Style 76 12 2 2 2" xfId="27332"/>
    <cellStyle name="Style 76 12 2 2 3" xfId="31664"/>
    <cellStyle name="Style 76 12 2 2 4" xfId="38407"/>
    <cellStyle name="Style 76 12 2 2 5" xfId="41374"/>
    <cellStyle name="Style 76 12 2 3" xfId="16971"/>
    <cellStyle name="Style 76 12 2 3 2" xfId="31665"/>
    <cellStyle name="Style 76 12 2 3 3" xfId="33440"/>
    <cellStyle name="Style 76 12 2 3 4" xfId="41722"/>
    <cellStyle name="Style 76 12 2 4" xfId="31663"/>
    <cellStyle name="Style 76 12 2 5" xfId="35101"/>
    <cellStyle name="Style 76 12 2 6" xfId="47463"/>
    <cellStyle name="Style 76 12 3" xfId="11554"/>
    <cellStyle name="Style 76 12 3 2" xfId="27334"/>
    <cellStyle name="Style 76 12 3 3" xfId="31666"/>
    <cellStyle name="Style 76 12 3 4" xfId="35939"/>
    <cellStyle name="Style 76 12 3 5" xfId="42495"/>
    <cellStyle name="Style 76 12 4" xfId="12909"/>
    <cellStyle name="Style 76 12 4 2" xfId="27335"/>
    <cellStyle name="Style 76 12 4 3" xfId="31667"/>
    <cellStyle name="Style 76 12 4 4" xfId="34247"/>
    <cellStyle name="Style 76 12 4 5" xfId="47789"/>
    <cellStyle name="Style 76 12 5" xfId="15741"/>
    <cellStyle name="Style 76 12 5 2" xfId="31668"/>
    <cellStyle name="Style 76 12 5 3" xfId="28084"/>
    <cellStyle name="Style 76 12 5 4" xfId="43030"/>
    <cellStyle name="Style 76 12 6" xfId="31662"/>
    <cellStyle name="Style 76 12 7" xfId="27308"/>
    <cellStyle name="Style 76 12 8" xfId="43986"/>
    <cellStyle name="Style 76 13" xfId="8608"/>
    <cellStyle name="Style 76 13 2" xfId="10044"/>
    <cellStyle name="Style 76 13 2 2" xfId="14281"/>
    <cellStyle name="Style 76 13 2 2 2" xfId="27339"/>
    <cellStyle name="Style 76 13 2 2 3" xfId="31671"/>
    <cellStyle name="Style 76 13 2 2 4" xfId="37494"/>
    <cellStyle name="Style 76 13 2 2 5" xfId="41726"/>
    <cellStyle name="Style 76 13 2 3" xfId="17018"/>
    <cellStyle name="Style 76 13 2 3 2" xfId="31672"/>
    <cellStyle name="Style 76 13 2 3 3" xfId="33464"/>
    <cellStyle name="Style 76 13 2 3 4" xfId="41467"/>
    <cellStyle name="Style 76 13 2 4" xfId="31670"/>
    <cellStyle name="Style 76 13 2 5" xfId="37637"/>
    <cellStyle name="Style 76 13 2 6" xfId="43832"/>
    <cellStyle name="Style 76 13 3" xfId="11601"/>
    <cellStyle name="Style 76 13 3 2" xfId="27341"/>
    <cellStyle name="Style 76 13 3 3" xfId="31673"/>
    <cellStyle name="Style 76 13 3 4" xfId="35668"/>
    <cellStyle name="Style 76 13 3 5" xfId="43807"/>
    <cellStyle name="Style 76 13 4" xfId="12956"/>
    <cellStyle name="Style 76 13 4 2" xfId="27342"/>
    <cellStyle name="Style 76 13 4 3" xfId="31674"/>
    <cellStyle name="Style 76 13 4 4" xfId="33671"/>
    <cellStyle name="Style 76 13 4 5" xfId="40643"/>
    <cellStyle name="Style 76 13 5" xfId="15788"/>
    <cellStyle name="Style 76 13 5 2" xfId="31675"/>
    <cellStyle name="Style 76 13 5 3" xfId="32407"/>
    <cellStyle name="Style 76 13 5 4" xfId="41679"/>
    <cellStyle name="Style 76 13 6" xfId="31669"/>
    <cellStyle name="Style 76 13 7" xfId="35592"/>
    <cellStyle name="Style 76 13 8" xfId="40567"/>
    <cellStyle name="Style 76 14" xfId="8671"/>
    <cellStyle name="Style 76 14 2" xfId="10107"/>
    <cellStyle name="Style 76 14 2 2" xfId="14344"/>
    <cellStyle name="Style 76 14 2 2 2" xfId="27346"/>
    <cellStyle name="Style 76 14 2 2 3" xfId="31678"/>
    <cellStyle name="Style 76 14 2 2 4" xfId="36171"/>
    <cellStyle name="Style 76 14 2 2 5" xfId="45966"/>
    <cellStyle name="Style 76 14 2 3" xfId="17081"/>
    <cellStyle name="Style 76 14 2 3 2" xfId="31679"/>
    <cellStyle name="Style 76 14 2 3 3" xfId="36108"/>
    <cellStyle name="Style 76 14 2 3 4" xfId="45024"/>
    <cellStyle name="Style 76 14 2 4" xfId="31677"/>
    <cellStyle name="Style 76 14 2 5" xfId="36755"/>
    <cellStyle name="Style 76 14 2 6" xfId="46858"/>
    <cellStyle name="Style 76 14 3" xfId="11664"/>
    <cellStyle name="Style 76 14 3 2" xfId="27348"/>
    <cellStyle name="Style 76 14 3 3" xfId="31680"/>
    <cellStyle name="Style 76 14 3 4" xfId="37265"/>
    <cellStyle name="Style 76 14 3 5" xfId="41914"/>
    <cellStyle name="Style 76 14 4" xfId="13019"/>
    <cellStyle name="Style 76 14 4 2" xfId="27349"/>
    <cellStyle name="Style 76 14 4 3" xfId="31681"/>
    <cellStyle name="Style 76 14 4 4" xfId="36240"/>
    <cellStyle name="Style 76 14 4 5" xfId="45871"/>
    <cellStyle name="Style 76 14 5" xfId="15851"/>
    <cellStyle name="Style 76 14 5 2" xfId="31682"/>
    <cellStyle name="Style 76 14 5 3" xfId="31971"/>
    <cellStyle name="Style 76 14 5 4" xfId="41981"/>
    <cellStyle name="Style 76 14 6" xfId="31676"/>
    <cellStyle name="Style 76 14 7" xfId="27435"/>
    <cellStyle name="Style 76 14 8" xfId="43715"/>
    <cellStyle name="Style 76 15" xfId="10323"/>
    <cellStyle name="Style 76 15 2" xfId="14560"/>
    <cellStyle name="Style 76 15 2 2" xfId="27352"/>
    <cellStyle name="Style 76 15 2 3" xfId="31684"/>
    <cellStyle name="Style 76 15 2 4" xfId="37879"/>
    <cellStyle name="Style 76 15 2 5" xfId="47197"/>
    <cellStyle name="Style 76 15 3" xfId="17297"/>
    <cellStyle name="Style 76 15 3 2" xfId="31685"/>
    <cellStyle name="Style 76 15 3 3" xfId="35034"/>
    <cellStyle name="Style 76 15 3 4" xfId="46207"/>
    <cellStyle name="Style 76 15 4" xfId="31683"/>
    <cellStyle name="Style 76 15 5" xfId="32773"/>
    <cellStyle name="Style 76 15 6" xfId="46592"/>
    <cellStyle name="Style 76 16" xfId="10393"/>
    <cellStyle name="Style 76 16 2" xfId="27354"/>
    <cellStyle name="Style 76 16 3" xfId="31686"/>
    <cellStyle name="Style 76 16 4" xfId="37878"/>
    <cellStyle name="Style 76 16 5" xfId="44892"/>
    <cellStyle name="Style 76 17" xfId="10462"/>
    <cellStyle name="Style 76 17 2" xfId="27355"/>
    <cellStyle name="Style 76 17 3" xfId="31687"/>
    <cellStyle name="Style 76 17 4" xfId="38675"/>
    <cellStyle name="Style 76 17 5" xfId="46587"/>
    <cellStyle name="Style 76 18" xfId="11833"/>
    <cellStyle name="Style 76 18 2" xfId="27356"/>
    <cellStyle name="Style 76 18 3" xfId="31688"/>
    <cellStyle name="Style 76 18 4" xfId="38486"/>
    <cellStyle name="Style 76 18 5" xfId="42098"/>
    <cellStyle name="Style 76 2" xfId="6807"/>
    <cellStyle name="Style 76 2 2" xfId="10198"/>
    <cellStyle name="Style 76 2 2 2" xfId="11755"/>
    <cellStyle name="Style 76 2 2 2 2" xfId="27359"/>
    <cellStyle name="Style 76 2 2 2 3" xfId="31690"/>
    <cellStyle name="Style 76 2 2 2 4" xfId="36405"/>
    <cellStyle name="Style 76 2 2 2 5" xfId="45311"/>
    <cellStyle name="Style 76 2 2 3" xfId="14435"/>
    <cellStyle name="Style 76 2 2 3 2" xfId="27360"/>
    <cellStyle name="Style 76 2 2 3 3" xfId="31691"/>
    <cellStyle name="Style 76 2 2 3 4" xfId="35348"/>
    <cellStyle name="Style 76 2 2 3 5" xfId="45818"/>
    <cellStyle name="Style 76 2 2 4" xfId="17172"/>
    <cellStyle name="Style 76 2 2 4 2" xfId="31692"/>
    <cellStyle name="Style 76 2 2 4 3" xfId="36632"/>
    <cellStyle name="Style 76 2 2 4 4" xfId="44953"/>
    <cellStyle name="Style 76 2 2 5" xfId="31689"/>
    <cellStyle name="Style 76 2 2 6" xfId="37282"/>
    <cellStyle name="Style 76 2 2 7" xfId="41619"/>
    <cellStyle name="Style 76 2 3" xfId="9148"/>
    <cellStyle name="Style 76 2 3 2" xfId="13403"/>
    <cellStyle name="Style 76 2 3 2 2" xfId="27363"/>
    <cellStyle name="Style 76 2 3 2 3" xfId="31693"/>
    <cellStyle name="Style 76 2 3 2 4" xfId="32687"/>
    <cellStyle name="Style 76 2 3 2 5" xfId="46739"/>
    <cellStyle name="Style 76 2 3 3" xfId="14645"/>
    <cellStyle name="Style 76 2 3 3 2" xfId="27364"/>
    <cellStyle name="Style 76 2 3 3 3" xfId="31694"/>
    <cellStyle name="Style 76 2 3 3 4" xfId="32571"/>
    <cellStyle name="Style 76 2 3 3 5" xfId="45582"/>
    <cellStyle name="Style 76 2 3 4" xfId="27362"/>
    <cellStyle name="Style 76 2 4" xfId="10723"/>
    <cellStyle name="Style 76 2 4 2" xfId="27365"/>
    <cellStyle name="Style 76 2 4 3" xfId="31695"/>
    <cellStyle name="Style 76 2 4 4" xfId="34584"/>
    <cellStyle name="Style 76 2 4 5" xfId="47777"/>
    <cellStyle name="Style 76 2 5" xfId="12078"/>
    <cellStyle name="Style 76 2 5 2" xfId="27366"/>
    <cellStyle name="Style 76 2 5 3" xfId="31696"/>
    <cellStyle name="Style 76 2 5 4" xfId="32485"/>
    <cellStyle name="Style 76 2 5 5" xfId="42410"/>
    <cellStyle name="Style 76 2 6" xfId="14910"/>
    <cellStyle name="Style 76 2 6 2" xfId="31697"/>
    <cellStyle name="Style 76 2 6 3" xfId="32812"/>
    <cellStyle name="Style 76 2 6 4" xfId="47927"/>
    <cellStyle name="Style 76 2 7" xfId="25592"/>
    <cellStyle name="Style 76 2 8" xfId="39677"/>
    <cellStyle name="Style 76 3" xfId="6714"/>
    <cellStyle name="Style 76 3 2" xfId="9055"/>
    <cellStyle name="Style 76 3 2 2" xfId="13310"/>
    <cellStyle name="Style 76 3 2 2 2" xfId="27370"/>
    <cellStyle name="Style 76 3 2 2 3" xfId="31700"/>
    <cellStyle name="Style 76 3 2 2 4" xfId="37541"/>
    <cellStyle name="Style 76 3 2 2 5" xfId="43419"/>
    <cellStyle name="Style 76 3 2 3" xfId="16086"/>
    <cellStyle name="Style 76 3 2 3 2" xfId="31701"/>
    <cellStyle name="Style 76 3 2 3 3" xfId="32274"/>
    <cellStyle name="Style 76 3 2 3 4" xfId="39461"/>
    <cellStyle name="Style 76 3 2 4" xfId="31699"/>
    <cellStyle name="Style 76 3 2 5" xfId="22107"/>
    <cellStyle name="Style 76 3 2 6" xfId="39011"/>
    <cellStyle name="Style 76 3 3" xfId="10630"/>
    <cellStyle name="Style 76 3 3 2" xfId="27372"/>
    <cellStyle name="Style 76 3 3 3" xfId="31702"/>
    <cellStyle name="Style 76 3 3 4" xfId="27869"/>
    <cellStyle name="Style 76 3 3 5" xfId="42915"/>
    <cellStyle name="Style 76 3 4" xfId="11985"/>
    <cellStyle name="Style 76 3 4 2" xfId="27373"/>
    <cellStyle name="Style 76 3 4 3" xfId="31703"/>
    <cellStyle name="Style 76 3 4 4" xfId="35809"/>
    <cellStyle name="Style 76 3 4 5" xfId="44654"/>
    <cellStyle name="Style 76 3 5" xfId="14817"/>
    <cellStyle name="Style 76 3 5 2" xfId="31704"/>
    <cellStyle name="Style 76 3 5 3" xfId="38390"/>
    <cellStyle name="Style 76 3 5 4" xfId="44663"/>
    <cellStyle name="Style 76 3 6" xfId="31698"/>
    <cellStyle name="Style 76 3 7" xfId="22504"/>
    <cellStyle name="Style 76 3 8" xfId="40363"/>
    <cellStyle name="Style 76 4" xfId="6826"/>
    <cellStyle name="Style 76 4 2" xfId="9167"/>
    <cellStyle name="Style 76 4 2 2" xfId="13422"/>
    <cellStyle name="Style 76 4 2 2 2" xfId="27377"/>
    <cellStyle name="Style 76 4 2 2 3" xfId="31707"/>
    <cellStyle name="Style 76 4 2 2 4" xfId="34846"/>
    <cellStyle name="Style 76 4 2 2 5" xfId="41794"/>
    <cellStyle name="Style 76 4 2 3" xfId="16182"/>
    <cellStyle name="Style 76 4 2 3 2" xfId="31708"/>
    <cellStyle name="Style 76 4 2 3 3" xfId="28153"/>
    <cellStyle name="Style 76 4 2 3 4" xfId="41236"/>
    <cellStyle name="Style 76 4 2 4" xfId="31706"/>
    <cellStyle name="Style 76 4 2 5" xfId="23659"/>
    <cellStyle name="Style 76 4 2 6" xfId="40062"/>
    <cellStyle name="Style 76 4 3" xfId="10742"/>
    <cellStyle name="Style 76 4 3 2" xfId="27379"/>
    <cellStyle name="Style 76 4 3 3" xfId="31709"/>
    <cellStyle name="Style 76 4 3 4" xfId="35920"/>
    <cellStyle name="Style 76 4 3 5" xfId="48088"/>
    <cellStyle name="Style 76 4 4" xfId="12097"/>
    <cellStyle name="Style 76 4 4 2" xfId="27380"/>
    <cellStyle name="Style 76 4 4 3" xfId="31710"/>
    <cellStyle name="Style 76 4 4 4" xfId="34643"/>
    <cellStyle name="Style 76 4 4 5" xfId="45274"/>
    <cellStyle name="Style 76 4 5" xfId="14929"/>
    <cellStyle name="Style 76 4 5 2" xfId="31711"/>
    <cellStyle name="Style 76 4 5 3" xfId="32994"/>
    <cellStyle name="Style 76 4 5 4" xfId="47587"/>
    <cellStyle name="Style 76 4 6" xfId="31705"/>
    <cellStyle name="Style 76 4 7" xfId="21577"/>
    <cellStyle name="Style 76 4 8" xfId="40957"/>
    <cellStyle name="Style 76 5" xfId="6922"/>
    <cellStyle name="Style 76 5 2" xfId="9263"/>
    <cellStyle name="Style 76 5 2 2" xfId="13518"/>
    <cellStyle name="Style 76 5 2 2 2" xfId="27384"/>
    <cellStyle name="Style 76 5 2 2 3" xfId="31714"/>
    <cellStyle name="Style 76 5 2 2 4" xfId="36184"/>
    <cellStyle name="Style 76 5 2 2 5" xfId="44060"/>
    <cellStyle name="Style 76 5 2 3" xfId="16268"/>
    <cellStyle name="Style 76 5 2 3 2" xfId="31715"/>
    <cellStyle name="Style 76 5 2 3 3" xfId="32252"/>
    <cellStyle name="Style 76 5 2 3 4" xfId="43882"/>
    <cellStyle name="Style 76 5 2 4" xfId="31713"/>
    <cellStyle name="Style 76 5 2 5" xfId="25407"/>
    <cellStyle name="Style 76 5 2 6" xfId="39867"/>
    <cellStyle name="Style 76 5 3" xfId="10838"/>
    <cellStyle name="Style 76 5 3 2" xfId="27386"/>
    <cellStyle name="Style 76 5 3 3" xfId="31716"/>
    <cellStyle name="Style 76 5 3 4" xfId="38360"/>
    <cellStyle name="Style 76 5 3 5" xfId="47800"/>
    <cellStyle name="Style 76 5 4" xfId="12193"/>
    <cellStyle name="Style 76 5 4 2" xfId="27387"/>
    <cellStyle name="Style 76 5 4 3" xfId="31717"/>
    <cellStyle name="Style 76 5 4 4" xfId="37072"/>
    <cellStyle name="Style 76 5 4 5" xfId="42308"/>
    <cellStyle name="Style 76 5 5" xfId="15025"/>
    <cellStyle name="Style 76 5 5 2" xfId="31718"/>
    <cellStyle name="Style 76 5 5 3" xfId="33271"/>
    <cellStyle name="Style 76 5 5 4" xfId="47296"/>
    <cellStyle name="Style 76 5 6" xfId="31712"/>
    <cellStyle name="Style 76 5 7" xfId="21743"/>
    <cellStyle name="Style 76 5 8" xfId="39931"/>
    <cellStyle name="Style 76 6" xfId="6862"/>
    <cellStyle name="Style 76 6 2" xfId="9203"/>
    <cellStyle name="Style 76 6 2 2" xfId="13458"/>
    <cellStyle name="Style 76 6 2 2 2" xfId="27391"/>
    <cellStyle name="Style 76 6 2 2 3" xfId="31721"/>
    <cellStyle name="Style 76 6 2 2 4" xfId="33089"/>
    <cellStyle name="Style 76 6 2 2 5" xfId="47661"/>
    <cellStyle name="Style 76 6 2 3" xfId="16214"/>
    <cellStyle name="Style 76 6 2 3 2" xfId="31722"/>
    <cellStyle name="Style 76 6 2 3 3" xfId="31905"/>
    <cellStyle name="Style 76 6 2 3 4" xfId="39175"/>
    <cellStyle name="Style 76 6 2 4" xfId="31720"/>
    <cellStyle name="Style 76 6 2 5" xfId="22307"/>
    <cellStyle name="Style 76 6 2 6" xfId="41089"/>
    <cellStyle name="Style 76 6 3" xfId="10778"/>
    <cellStyle name="Style 76 6 3 2" xfId="27393"/>
    <cellStyle name="Style 76 6 3 3" xfId="31723"/>
    <cellStyle name="Style 76 6 3 4" xfId="37379"/>
    <cellStyle name="Style 76 6 3 5" xfId="46368"/>
    <cellStyle name="Style 76 6 4" xfId="12133"/>
    <cellStyle name="Style 76 6 4 2" xfId="27394"/>
    <cellStyle name="Style 76 6 4 3" xfId="31724"/>
    <cellStyle name="Style 76 6 4 4" xfId="34876"/>
    <cellStyle name="Style 76 6 4 5" xfId="47545"/>
    <cellStyle name="Style 76 6 5" xfId="14965"/>
    <cellStyle name="Style 76 6 5 2" xfId="31725"/>
    <cellStyle name="Style 76 6 5 3" xfId="34977"/>
    <cellStyle name="Style 76 6 5 4" xfId="45337"/>
    <cellStyle name="Style 76 6 6" xfId="31719"/>
    <cellStyle name="Style 76 6 7" xfId="21677"/>
    <cellStyle name="Style 76 6 8" xfId="40975"/>
    <cellStyle name="Style 76 7" xfId="6759"/>
    <cellStyle name="Style 76 7 2" xfId="9100"/>
    <cellStyle name="Style 76 7 2 2" xfId="13355"/>
    <cellStyle name="Style 76 7 2 2 2" xfId="27398"/>
    <cellStyle name="Style 76 7 2 2 3" xfId="31728"/>
    <cellStyle name="Style 76 7 2 2 4" xfId="32509"/>
    <cellStyle name="Style 76 7 2 2 5" xfId="47388"/>
    <cellStyle name="Style 76 7 2 3" xfId="16127"/>
    <cellStyle name="Style 76 7 2 3 2" xfId="31729"/>
    <cellStyle name="Style 76 7 2 3 3" xfId="22248"/>
    <cellStyle name="Style 76 7 2 3 4" xfId="41402"/>
    <cellStyle name="Style 76 7 2 4" xfId="31727"/>
    <cellStyle name="Style 76 7 2 5" xfId="21649"/>
    <cellStyle name="Style 76 7 2 6" xfId="40365"/>
    <cellStyle name="Style 76 7 3" xfId="10675"/>
    <cellStyle name="Style 76 7 3 2" xfId="27400"/>
    <cellStyle name="Style 76 7 3 3" xfId="31730"/>
    <cellStyle name="Style 76 7 3 4" xfId="33931"/>
    <cellStyle name="Style 76 7 3 5" xfId="48219"/>
    <cellStyle name="Style 76 7 4" xfId="12030"/>
    <cellStyle name="Style 76 7 4 2" xfId="27401"/>
    <cellStyle name="Style 76 7 4 3" xfId="31731"/>
    <cellStyle name="Style 76 7 4 4" xfId="38175"/>
    <cellStyle name="Style 76 7 4 5" xfId="41869"/>
    <cellStyle name="Style 76 7 5" xfId="14862"/>
    <cellStyle name="Style 76 7 5 2" xfId="31732"/>
    <cellStyle name="Style 76 7 5 3" xfId="32718"/>
    <cellStyle name="Style 76 7 5 4" xfId="42340"/>
    <cellStyle name="Style 76 7 6" xfId="31726"/>
    <cellStyle name="Style 76 7 7" xfId="22179"/>
    <cellStyle name="Style 76 7 8" xfId="39153"/>
    <cellStyle name="Style 76 8" xfId="7118"/>
    <cellStyle name="Style 76 8 2" xfId="9459"/>
    <cellStyle name="Style 76 8 2 2" xfId="13714"/>
    <cellStyle name="Style 76 8 2 2 2" xfId="27405"/>
    <cellStyle name="Style 76 8 2 2 3" xfId="31735"/>
    <cellStyle name="Style 76 8 2 2 4" xfId="36545"/>
    <cellStyle name="Style 76 8 2 2 5" xfId="43439"/>
    <cellStyle name="Style 76 8 2 3" xfId="16451"/>
    <cellStyle name="Style 76 8 2 3 2" xfId="31736"/>
    <cellStyle name="Style 76 8 2 3 3" xfId="32360"/>
    <cellStyle name="Style 76 8 2 3 4" xfId="40227"/>
    <cellStyle name="Style 76 8 2 4" xfId="31734"/>
    <cellStyle name="Style 76 8 2 5" xfId="27526"/>
    <cellStyle name="Style 76 8 2 6" xfId="40461"/>
    <cellStyle name="Style 76 8 3" xfId="11034"/>
    <cellStyle name="Style 76 8 3 2" xfId="27407"/>
    <cellStyle name="Style 76 8 3 3" xfId="31737"/>
    <cellStyle name="Style 76 8 3 4" xfId="36463"/>
    <cellStyle name="Style 76 8 3 5" xfId="45706"/>
    <cellStyle name="Style 76 8 4" xfId="12389"/>
    <cellStyle name="Style 76 8 4 2" xfId="27408"/>
    <cellStyle name="Style 76 8 4 3" xfId="31738"/>
    <cellStyle name="Style 76 8 4 4" xfId="38397"/>
    <cellStyle name="Style 76 8 4 5" xfId="43554"/>
    <cellStyle name="Style 76 8 5" xfId="15221"/>
    <cellStyle name="Style 76 8 5 2" xfId="31739"/>
    <cellStyle name="Style 76 8 5 3" xfId="37599"/>
    <cellStyle name="Style 76 8 5 4" xfId="47785"/>
    <cellStyle name="Style 76 8 6" xfId="31733"/>
    <cellStyle name="Style 76 8 7" xfId="25437"/>
    <cellStyle name="Style 76 8 8" xfId="41062"/>
    <cellStyle name="Style 76 9" xfId="8307"/>
    <cellStyle name="Style 76 9 2" xfId="9745"/>
    <cellStyle name="Style 76 9 2 2" xfId="13982"/>
    <cellStyle name="Style 76 9 2 2 2" xfId="27412"/>
    <cellStyle name="Style 76 9 2 2 3" xfId="31742"/>
    <cellStyle name="Style 76 9 2 2 4" xfId="35743"/>
    <cellStyle name="Style 76 9 2 2 5" xfId="47663"/>
    <cellStyle name="Style 76 9 2 3" xfId="16719"/>
    <cellStyle name="Style 76 9 2 3 2" xfId="31743"/>
    <cellStyle name="Style 76 9 2 3 3" xfId="38880"/>
    <cellStyle name="Style 76 9 2 3 4" xfId="40779"/>
    <cellStyle name="Style 76 9 2 4" xfId="31741"/>
    <cellStyle name="Style 76 9 2 5" xfId="33782"/>
    <cellStyle name="Style 76 9 2 6" xfId="46450"/>
    <cellStyle name="Style 76 9 3" xfId="11302"/>
    <cellStyle name="Style 76 9 3 2" xfId="27414"/>
    <cellStyle name="Style 76 9 3 3" xfId="31744"/>
    <cellStyle name="Style 76 9 3 4" xfId="34373"/>
    <cellStyle name="Style 76 9 3 5" xfId="41337"/>
    <cellStyle name="Style 76 9 4" xfId="12657"/>
    <cellStyle name="Style 76 9 4 2" xfId="27415"/>
    <cellStyle name="Style 76 9 4 3" xfId="31745"/>
    <cellStyle name="Style 76 9 4 4" xfId="36333"/>
    <cellStyle name="Style 76 9 4 5" xfId="42983"/>
    <cellStyle name="Style 76 9 5" xfId="15489"/>
    <cellStyle name="Style 76 9 5 2" xfId="31746"/>
    <cellStyle name="Style 76 9 5 3" xfId="33744"/>
    <cellStyle name="Style 76 9 5 4" xfId="46314"/>
    <cellStyle name="Style 76 9 6" xfId="31740"/>
    <cellStyle name="Style 76 9 7" xfId="22652"/>
    <cellStyle name="Style 76 9 8" xfId="40087"/>
    <cellStyle name="Style 77" xfId="123"/>
    <cellStyle name="Style 77 10" xfId="8377"/>
    <cellStyle name="Style 77 10 2" xfId="9815"/>
    <cellStyle name="Style 77 10 2 2" xfId="14052"/>
    <cellStyle name="Style 77 10 2 2 2" xfId="27420"/>
    <cellStyle name="Style 77 10 2 2 3" xfId="31749"/>
    <cellStyle name="Style 77 10 2 2 4" xfId="34479"/>
    <cellStyle name="Style 77 10 2 2 5" xfId="41690"/>
    <cellStyle name="Style 77 10 2 3" xfId="16789"/>
    <cellStyle name="Style 77 10 2 3 2" xfId="31750"/>
    <cellStyle name="Style 77 10 2 3 3" xfId="31846"/>
    <cellStyle name="Style 77 10 2 3 4" xfId="39421"/>
    <cellStyle name="Style 77 10 2 4" xfId="31748"/>
    <cellStyle name="Style 77 10 2 5" xfId="38642"/>
    <cellStyle name="Style 77 10 2 6" xfId="41375"/>
    <cellStyle name="Style 77 10 3" xfId="11372"/>
    <cellStyle name="Style 77 10 3 2" xfId="27422"/>
    <cellStyle name="Style 77 10 3 3" xfId="31751"/>
    <cellStyle name="Style 77 10 3 4" xfId="36298"/>
    <cellStyle name="Style 77 10 3 5" xfId="43335"/>
    <cellStyle name="Style 77 10 4" xfId="12727"/>
    <cellStyle name="Style 77 10 4 2" xfId="27423"/>
    <cellStyle name="Style 77 10 4 3" xfId="31752"/>
    <cellStyle name="Style 77 10 4 4" xfId="33348"/>
    <cellStyle name="Style 77 10 4 5" xfId="47087"/>
    <cellStyle name="Style 77 10 5" xfId="15559"/>
    <cellStyle name="Style 77 10 5 2" xfId="31753"/>
    <cellStyle name="Style 77 10 5 3" xfId="35419"/>
    <cellStyle name="Style 77 10 5 4" xfId="44363"/>
    <cellStyle name="Style 77 10 6" xfId="31747"/>
    <cellStyle name="Style 77 10 7" xfId="27122"/>
    <cellStyle name="Style 77 10 8" xfId="44159"/>
    <cellStyle name="Style 77 11" xfId="8297"/>
    <cellStyle name="Style 77 11 2" xfId="9735"/>
    <cellStyle name="Style 77 11 2 2" xfId="13972"/>
    <cellStyle name="Style 77 11 2 2 2" xfId="27427"/>
    <cellStyle name="Style 77 11 2 2 3" xfId="31756"/>
    <cellStyle name="Style 77 11 2 2 4" xfId="37612"/>
    <cellStyle name="Style 77 11 2 2 5" xfId="41300"/>
    <cellStyle name="Style 77 11 2 3" xfId="16709"/>
    <cellStyle name="Style 77 11 2 3 2" xfId="31757"/>
    <cellStyle name="Style 77 11 2 3 3" xfId="24108"/>
    <cellStyle name="Style 77 11 2 3 4" xfId="46778"/>
    <cellStyle name="Style 77 11 2 4" xfId="31755"/>
    <cellStyle name="Style 77 11 2 5" xfId="37120"/>
    <cellStyle name="Style 77 11 2 6" xfId="43363"/>
    <cellStyle name="Style 77 11 3" xfId="11292"/>
    <cellStyle name="Style 77 11 3 2" xfId="27429"/>
    <cellStyle name="Style 77 11 3 3" xfId="31758"/>
    <cellStyle name="Style 77 11 3 4" xfId="35751"/>
    <cellStyle name="Style 77 11 3 5" xfId="43390"/>
    <cellStyle name="Style 77 11 4" xfId="12647"/>
    <cellStyle name="Style 77 11 4 2" xfId="27430"/>
    <cellStyle name="Style 77 11 4 3" xfId="31759"/>
    <cellStyle name="Style 77 11 4 4" xfId="34366"/>
    <cellStyle name="Style 77 11 4 5" xfId="41281"/>
    <cellStyle name="Style 77 11 5" xfId="15479"/>
    <cellStyle name="Style 77 11 5 2" xfId="31760"/>
    <cellStyle name="Style 77 11 5 3" xfId="34941"/>
    <cellStyle name="Style 77 11 5 4" xfId="41698"/>
    <cellStyle name="Style 77 11 6" xfId="31754"/>
    <cellStyle name="Style 77 11 7" xfId="25494"/>
    <cellStyle name="Style 77 11 8" xfId="41072"/>
    <cellStyle name="Style 77 12" xfId="8680"/>
    <cellStyle name="Style 77 12 2" xfId="10116"/>
    <cellStyle name="Style 77 12 2 2" xfId="14353"/>
    <cellStyle name="Style 77 12 2 2 2" xfId="27434"/>
    <cellStyle name="Style 77 12 2 2 3" xfId="31763"/>
    <cellStyle name="Style 77 12 2 2 4" xfId="33806"/>
    <cellStyle name="Style 77 12 2 2 5" xfId="45807"/>
    <cellStyle name="Style 77 12 2 3" xfId="17090"/>
    <cellStyle name="Style 77 12 2 3 2" xfId="31764"/>
    <cellStyle name="Style 77 12 2 3 3" xfId="34505"/>
    <cellStyle name="Style 77 12 2 3 4" xfId="46444"/>
    <cellStyle name="Style 77 12 2 4" xfId="31762"/>
    <cellStyle name="Style 77 12 2 5" xfId="38357"/>
    <cellStyle name="Style 77 12 2 6" xfId="40818"/>
    <cellStyle name="Style 77 12 3" xfId="11673"/>
    <cellStyle name="Style 77 12 3 2" xfId="27436"/>
    <cellStyle name="Style 77 12 3 3" xfId="31765"/>
    <cellStyle name="Style 77 12 3 4" xfId="38043"/>
    <cellStyle name="Style 77 12 3 5" xfId="48071"/>
    <cellStyle name="Style 77 12 4" xfId="13028"/>
    <cellStyle name="Style 77 12 4 2" xfId="27437"/>
    <cellStyle name="Style 77 12 4 3" xfId="31766"/>
    <cellStyle name="Style 77 12 4 4" xfId="33898"/>
    <cellStyle name="Style 77 12 4 5" xfId="46575"/>
    <cellStyle name="Style 77 12 5" xfId="15860"/>
    <cellStyle name="Style 77 12 5 2" xfId="31767"/>
    <cellStyle name="Style 77 12 5 3" xfId="31980"/>
    <cellStyle name="Style 77 12 5 4" xfId="47474"/>
    <cellStyle name="Style 77 12 6" xfId="31761"/>
    <cellStyle name="Style 77 12 7" xfId="26304"/>
    <cellStyle name="Style 77 12 8" xfId="45329"/>
    <cellStyle name="Style 77 13" xfId="8696"/>
    <cellStyle name="Style 77 13 2" xfId="10132"/>
    <cellStyle name="Style 77 13 2 2" xfId="14369"/>
    <cellStyle name="Style 77 13 2 2 2" xfId="27441"/>
    <cellStyle name="Style 77 13 2 2 3" xfId="31770"/>
    <cellStyle name="Style 77 13 2 2 4" xfId="37842"/>
    <cellStyle name="Style 77 13 2 2 5" xfId="43494"/>
    <cellStyle name="Style 77 13 2 3" xfId="17106"/>
    <cellStyle name="Style 77 13 2 3 2" xfId="31771"/>
    <cellStyle name="Style 77 13 2 3 3" xfId="36630"/>
    <cellStyle name="Style 77 13 2 3 4" xfId="45389"/>
    <cellStyle name="Style 77 13 2 4" xfId="31769"/>
    <cellStyle name="Style 77 13 2 5" xfId="34682"/>
    <cellStyle name="Style 77 13 2 6" xfId="46872"/>
    <cellStyle name="Style 77 13 3" xfId="11689"/>
    <cellStyle name="Style 77 13 3 2" xfId="27443"/>
    <cellStyle name="Style 77 13 3 3" xfId="31772"/>
    <cellStyle name="Style 77 13 3 4" xfId="38364"/>
    <cellStyle name="Style 77 13 3 5" xfId="46835"/>
    <cellStyle name="Style 77 13 4" xfId="13044"/>
    <cellStyle name="Style 77 13 4 2" xfId="27444"/>
    <cellStyle name="Style 77 13 4 3" xfId="31773"/>
    <cellStyle name="Style 77 13 4 4" xfId="37866"/>
    <cellStyle name="Style 77 13 4 5" xfId="41378"/>
    <cellStyle name="Style 77 13 5" xfId="15876"/>
    <cellStyle name="Style 77 13 5 2" xfId="31774"/>
    <cellStyle name="Style 77 13 5 3" xfId="31996"/>
    <cellStyle name="Style 77 13 5 4" xfId="43480"/>
    <cellStyle name="Style 77 13 6" xfId="31768"/>
    <cellStyle name="Style 77 13 7" xfId="27463"/>
    <cellStyle name="Style 77 13 8" xfId="44917"/>
    <cellStyle name="Style 77 14" xfId="8607"/>
    <cellStyle name="Style 77 14 2" xfId="10043"/>
    <cellStyle name="Style 77 14 2 2" xfId="14280"/>
    <cellStyle name="Style 77 14 2 2 2" xfId="27448"/>
    <cellStyle name="Style 77 14 2 2 3" xfId="31777"/>
    <cellStyle name="Style 77 14 2 2 4" xfId="35896"/>
    <cellStyle name="Style 77 14 2 2 5" xfId="45395"/>
    <cellStyle name="Style 77 14 2 3" xfId="17017"/>
    <cellStyle name="Style 77 14 2 3 2" xfId="31778"/>
    <cellStyle name="Style 77 14 2 3 3" xfId="35047"/>
    <cellStyle name="Style 77 14 2 3 4" xfId="46326"/>
    <cellStyle name="Style 77 14 2 4" xfId="31776"/>
    <cellStyle name="Style 77 14 2 5" xfId="36039"/>
    <cellStyle name="Style 77 14 2 6" xfId="46769"/>
    <cellStyle name="Style 77 14 3" xfId="11600"/>
    <cellStyle name="Style 77 14 3 2" xfId="27450"/>
    <cellStyle name="Style 77 14 3 3" xfId="31779"/>
    <cellStyle name="Style 77 14 3 4" xfId="32505"/>
    <cellStyle name="Style 77 14 3 5" xfId="44647"/>
    <cellStyle name="Style 77 14 4" xfId="12955"/>
    <cellStyle name="Style 77 14 4 2" xfId="27451"/>
    <cellStyle name="Style 77 14 4 3" xfId="31780"/>
    <cellStyle name="Style 77 14 4 4" xfId="35254"/>
    <cellStyle name="Style 77 14 4 5" xfId="48308"/>
    <cellStyle name="Style 77 14 5" xfId="15787"/>
    <cellStyle name="Style 77 14 5 2" xfId="31781"/>
    <cellStyle name="Style 77 14 5 3" xfId="27041"/>
    <cellStyle name="Style 77 14 5 4" xfId="45247"/>
    <cellStyle name="Style 77 14 6" xfId="31775"/>
    <cellStyle name="Style 77 14 7" xfId="32429"/>
    <cellStyle name="Style 77 14 8" xfId="48286"/>
    <cellStyle name="Style 77 15" xfId="10307"/>
    <cellStyle name="Style 77 15 2" xfId="14544"/>
    <cellStyle name="Style 77 15 2 2" xfId="27454"/>
    <cellStyle name="Style 77 15 2 3" xfId="31783"/>
    <cellStyle name="Style 77 15 2 4" xfId="33911"/>
    <cellStyle name="Style 77 15 2 5" xfId="44787"/>
    <cellStyle name="Style 77 15 3" xfId="17281"/>
    <cellStyle name="Style 77 15 3 2" xfId="31784"/>
    <cellStyle name="Style 77 15 3 3" xfId="38847"/>
    <cellStyle name="Style 77 15 3 4" xfId="44367"/>
    <cellStyle name="Style 77 15 4" xfId="31782"/>
    <cellStyle name="Style 77 15 5" xfId="33091"/>
    <cellStyle name="Style 77 15 6" xfId="44384"/>
    <cellStyle name="Style 77 16" xfId="10392"/>
    <cellStyle name="Style 77 16 2" xfId="27456"/>
    <cellStyle name="Style 77 16 3" xfId="31785"/>
    <cellStyle name="Style 77 16 4" xfId="36280"/>
    <cellStyle name="Style 77 16 5" xfId="47239"/>
    <cellStyle name="Style 77 17" xfId="10416"/>
    <cellStyle name="Style 77 17 2" xfId="27457"/>
    <cellStyle name="Style 77 17 3" xfId="31786"/>
    <cellStyle name="Style 77 17 4" xfId="36348"/>
    <cellStyle name="Style 77 17 5" xfId="44726"/>
    <cellStyle name="Style 77 18" xfId="11832"/>
    <cellStyle name="Style 77 18 2" xfId="27458"/>
    <cellStyle name="Style 77 18 3" xfId="31787"/>
    <cellStyle name="Style 77 18 4" xfId="38282"/>
    <cellStyle name="Style 77 18 5" xfId="42397"/>
    <cellStyle name="Style 77 2" xfId="6595"/>
    <cellStyle name="Style 77 2 2" xfId="10170"/>
    <cellStyle name="Style 77 2 2 2" xfId="11727"/>
    <cellStyle name="Style 77 2 2 2 2" xfId="27461"/>
    <cellStyle name="Style 77 2 2 2 3" xfId="31789"/>
    <cellStyle name="Style 77 2 2 2 4" xfId="33695"/>
    <cellStyle name="Style 77 2 2 2 5" xfId="47821"/>
    <cellStyle name="Style 77 2 2 3" xfId="14407"/>
    <cellStyle name="Style 77 2 2 3 2" xfId="27462"/>
    <cellStyle name="Style 77 2 2 3 3" xfId="31790"/>
    <cellStyle name="Style 77 2 2 3 4" xfId="32790"/>
    <cellStyle name="Style 77 2 2 3 5" xfId="45466"/>
    <cellStyle name="Style 77 2 2 4" xfId="17144"/>
    <cellStyle name="Style 77 2 2 4 2" xfId="31791"/>
    <cellStyle name="Style 77 2 2 4 3" xfId="38230"/>
    <cellStyle name="Style 77 2 2 4 4" xfId="43836"/>
    <cellStyle name="Style 77 2 2 5" xfId="31788"/>
    <cellStyle name="Style 77 2 2 6" xfId="37726"/>
    <cellStyle name="Style 77 2 2 7" xfId="45792"/>
    <cellStyle name="Style 77 2 3" xfId="8936"/>
    <cellStyle name="Style 77 2 3 2" xfId="13191"/>
    <cellStyle name="Style 77 2 3 2 2" xfId="27465"/>
    <cellStyle name="Style 77 2 3 2 3" xfId="31792"/>
    <cellStyle name="Style 77 2 3 2 4" xfId="37308"/>
    <cellStyle name="Style 77 2 3 2 5" xfId="47740"/>
    <cellStyle name="Style 77 2 3 3" xfId="14617"/>
    <cellStyle name="Style 77 2 3 3 2" xfId="27466"/>
    <cellStyle name="Style 77 2 3 3 3" xfId="31793"/>
    <cellStyle name="Style 77 2 3 3 4" xfId="33063"/>
    <cellStyle name="Style 77 2 3 3 5" xfId="42553"/>
    <cellStyle name="Style 77 2 3 4" xfId="27464"/>
    <cellStyle name="Style 77 2 4" xfId="10511"/>
    <cellStyle name="Style 77 2 4 2" xfId="27467"/>
    <cellStyle name="Style 77 2 4 3" xfId="31794"/>
    <cellStyle name="Style 77 2 4 4" xfId="37177"/>
    <cellStyle name="Style 77 2 4 5" xfId="45867"/>
    <cellStyle name="Style 77 2 5" xfId="11866"/>
    <cellStyle name="Style 77 2 5 2" xfId="27468"/>
    <cellStyle name="Style 77 2 5 3" xfId="31795"/>
    <cellStyle name="Style 77 2 5 4" xfId="32875"/>
    <cellStyle name="Style 77 2 5 5" xfId="41227"/>
    <cellStyle name="Style 77 2 6" xfId="14698"/>
    <cellStyle name="Style 77 2 6 2" xfId="31796"/>
    <cellStyle name="Style 77 2 6 3" xfId="36708"/>
    <cellStyle name="Style 77 2 6 4" xfId="42044"/>
    <cellStyle name="Style 77 2 7" xfId="24764"/>
    <cellStyle name="Style 77 2 8" xfId="39178"/>
    <cellStyle name="Style 77 3" xfId="6950"/>
    <cellStyle name="Style 77 3 2" xfId="9291"/>
    <cellStyle name="Style 77 3 2 2" xfId="13546"/>
    <cellStyle name="Style 77 3 2 2 2" xfId="27472"/>
    <cellStyle name="Style 77 3 2 2 3" xfId="31799"/>
    <cellStyle name="Style 77 3 2 2 4" xfId="32594"/>
    <cellStyle name="Style 77 3 2 2 5" xfId="48102"/>
    <cellStyle name="Style 77 3 2 3" xfId="16293"/>
    <cellStyle name="Style 77 3 2 3 2" xfId="31800"/>
    <cellStyle name="Style 77 3 2 3 3" xfId="32060"/>
    <cellStyle name="Style 77 3 2 3 4" xfId="42200"/>
    <cellStyle name="Style 77 3 2 4" xfId="31798"/>
    <cellStyle name="Style 77 3 2 5" xfId="22108"/>
    <cellStyle name="Style 77 3 2 6" xfId="39384"/>
    <cellStyle name="Style 77 3 3" xfId="10866"/>
    <cellStyle name="Style 77 3 3 2" xfId="27474"/>
    <cellStyle name="Style 77 3 3 3" xfId="31801"/>
    <cellStyle name="Style 77 3 3 4" xfId="34889"/>
    <cellStyle name="Style 77 3 3 5" xfId="45844"/>
    <cellStyle name="Style 77 3 4" xfId="12221"/>
    <cellStyle name="Style 77 3 4 2" xfId="27475"/>
    <cellStyle name="Style 77 3 4 3" xfId="31802"/>
    <cellStyle name="Style 77 3 4 4" xfId="34380"/>
    <cellStyle name="Style 77 3 4 5" xfId="41484"/>
    <cellStyle name="Style 77 3 5" xfId="15053"/>
    <cellStyle name="Style 77 3 5 2" xfId="31803"/>
    <cellStyle name="Style 77 3 5 3" xfId="32847"/>
    <cellStyle name="Style 77 3 5 4" xfId="40509"/>
    <cellStyle name="Style 77 3 6" xfId="31797"/>
    <cellStyle name="Style 77 3 7" xfId="21804"/>
    <cellStyle name="Style 77 3 8" xfId="39370"/>
    <cellStyle name="Style 77 4" xfId="6988"/>
    <cellStyle name="Style 77 4 2" xfId="9329"/>
    <cellStyle name="Style 77 4 2 2" xfId="13584"/>
    <cellStyle name="Style 77 4 2 2 2" xfId="27479"/>
    <cellStyle name="Style 77 4 2 2 3" xfId="31806"/>
    <cellStyle name="Style 77 4 2 2 4" xfId="38265"/>
    <cellStyle name="Style 77 4 2 2 5" xfId="44245"/>
    <cellStyle name="Style 77 4 2 3" xfId="16328"/>
    <cellStyle name="Style 77 4 2 3 2" xfId="31807"/>
    <cellStyle name="Style 77 4 2 3 3" xfId="21795"/>
    <cellStyle name="Style 77 4 2 3 4" xfId="39680"/>
    <cellStyle name="Style 77 4 2 4" xfId="31805"/>
    <cellStyle name="Style 77 4 2 5" xfId="27022"/>
    <cellStyle name="Style 77 4 2 6" xfId="46585"/>
    <cellStyle name="Style 77 4 3" xfId="10904"/>
    <cellStyle name="Style 77 4 3 2" xfId="27481"/>
    <cellStyle name="Style 77 4 3 3" xfId="31808"/>
    <cellStyle name="Style 77 4 3 4" xfId="36402"/>
    <cellStyle name="Style 77 4 3 5" xfId="46559"/>
    <cellStyle name="Style 77 4 4" xfId="12259"/>
    <cellStyle name="Style 77 4 4 2" xfId="27482"/>
    <cellStyle name="Style 77 4 4 3" xfId="31809"/>
    <cellStyle name="Style 77 4 4 4" xfId="35893"/>
    <cellStyle name="Style 77 4 4 5" xfId="46409"/>
    <cellStyle name="Style 77 4 5" xfId="15091"/>
    <cellStyle name="Style 77 4 5 2" xfId="31810"/>
    <cellStyle name="Style 77 4 5 3" xfId="35066"/>
    <cellStyle name="Style 77 4 5 4" xfId="45133"/>
    <cellStyle name="Style 77 4 6" xfId="31804"/>
    <cellStyle name="Style 77 4 7" xfId="23950"/>
    <cellStyle name="Style 77 4 8" xfId="40350"/>
    <cellStyle name="Style 77 5" xfId="6894"/>
    <cellStyle name="Style 77 5 2" xfId="9235"/>
    <cellStyle name="Style 77 5 2 2" xfId="13490"/>
    <cellStyle name="Style 77 5 2 2 2" xfId="27486"/>
    <cellStyle name="Style 77 5 2 2 3" xfId="31813"/>
    <cellStyle name="Style 77 5 2 2 4" xfId="33475"/>
    <cellStyle name="Style 77 5 2 2 5" xfId="40677"/>
    <cellStyle name="Style 77 5 2 3" xfId="16245"/>
    <cellStyle name="Style 77 5 2 3 2" xfId="31814"/>
    <cellStyle name="Style 77 5 2 3 3" xfId="26708"/>
    <cellStyle name="Style 77 5 2 3 4" xfId="40221"/>
    <cellStyle name="Style 77 5 2 4" xfId="31812"/>
    <cellStyle name="Style 77 5 2 5" xfId="25017"/>
    <cellStyle name="Style 77 5 2 6" xfId="41312"/>
    <cellStyle name="Style 77 5 3" xfId="10810"/>
    <cellStyle name="Style 77 5 3 2" xfId="27488"/>
    <cellStyle name="Style 77 5 3 3" xfId="31815"/>
    <cellStyle name="Style 77 5 3 4" xfId="34053"/>
    <cellStyle name="Style 77 5 3 5" xfId="46950"/>
    <cellStyle name="Style 77 5 4" xfId="12165"/>
    <cellStyle name="Style 77 5 4 2" xfId="27489"/>
    <cellStyle name="Style 77 5 4 3" xfId="31816"/>
    <cellStyle name="Style 77 5 4 4" xfId="38444"/>
    <cellStyle name="Style 77 5 4 5" xfId="47162"/>
    <cellStyle name="Style 77 5 5" xfId="14997"/>
    <cellStyle name="Style 77 5 5 2" xfId="31817"/>
    <cellStyle name="Style 77 5 5 3" xfId="35295"/>
    <cellStyle name="Style 77 5 5 4" xfId="46715"/>
    <cellStyle name="Style 77 5 6" xfId="31811"/>
    <cellStyle name="Style 77 5 7" xfId="22198"/>
    <cellStyle name="Style 77 5 8" xfId="39035"/>
    <cellStyle name="Style 77 6" xfId="6934"/>
    <cellStyle name="Style 77 6 2" xfId="9275"/>
    <cellStyle name="Style 77 6 2 2" xfId="13530"/>
    <cellStyle name="Style 77 6 2 2 2" xfId="27493"/>
    <cellStyle name="Style 77 6 2 2 3" xfId="31820"/>
    <cellStyle name="Style 77 6 2 2 4" xfId="34969"/>
    <cellStyle name="Style 77 6 2 2 5" xfId="41825"/>
    <cellStyle name="Style 77 6 2 3" xfId="16280"/>
    <cellStyle name="Style 77 6 2 3 2" xfId="31821"/>
    <cellStyle name="Style 77 6 2 3 3" xfId="38723"/>
    <cellStyle name="Style 77 6 2 3 4" xfId="45049"/>
    <cellStyle name="Style 77 6 2 4" xfId="31819"/>
    <cellStyle name="Style 77 6 2 5" xfId="26313"/>
    <cellStyle name="Style 77 6 2 6" xfId="40361"/>
    <cellStyle name="Style 77 6 3" xfId="10850"/>
    <cellStyle name="Style 77 6 3 2" xfId="27495"/>
    <cellStyle name="Style 77 6 3 3" xfId="31822"/>
    <cellStyle name="Style 77 6 3 4" xfId="37614"/>
    <cellStyle name="Style 77 6 3 5" xfId="45834"/>
    <cellStyle name="Style 77 6 4" xfId="12205"/>
    <cellStyle name="Style 77 6 4 2" xfId="27496"/>
    <cellStyle name="Style 77 6 4 3" xfId="31823"/>
    <cellStyle name="Style 77 6 4 4" xfId="34698"/>
    <cellStyle name="Style 77 6 4 5" xfId="41217"/>
    <cellStyle name="Style 77 6 5" xfId="15037"/>
    <cellStyle name="Style 77 6 5 2" xfId="31824"/>
    <cellStyle name="Style 77 6 5 3" xfId="36231"/>
    <cellStyle name="Style 77 6 5 4" xfId="40833"/>
    <cellStyle name="Style 77 6 6" xfId="31818"/>
    <cellStyle name="Style 77 6 7" xfId="25394"/>
    <cellStyle name="Style 77 6 8" xfId="39616"/>
    <cellStyle name="Style 77 7" xfId="6800"/>
    <cellStyle name="Style 77 7 2" xfId="9141"/>
    <cellStyle name="Style 77 7 2 2" xfId="13396"/>
    <cellStyle name="Style 77 7 2 2 2" xfId="27500"/>
    <cellStyle name="Style 77 7 2 2 3" xfId="31827"/>
    <cellStyle name="Style 77 7 2 2 4" xfId="33730"/>
    <cellStyle name="Style 77 7 2 2 5" xfId="46083"/>
    <cellStyle name="Style 77 7 2 3" xfId="16165"/>
    <cellStyle name="Style 77 7 2 3 2" xfId="31828"/>
    <cellStyle name="Style 77 7 2 3 3" xfId="21978"/>
    <cellStyle name="Style 77 7 2 3 4" xfId="45300"/>
    <cellStyle name="Style 77 7 2 4" xfId="31826"/>
    <cellStyle name="Style 77 7 2 5" xfId="21665"/>
    <cellStyle name="Style 77 7 2 6" xfId="40211"/>
    <cellStyle name="Style 77 7 3" xfId="10716"/>
    <cellStyle name="Style 77 7 3 2" xfId="27502"/>
    <cellStyle name="Style 77 7 3 3" xfId="31829"/>
    <cellStyle name="Style 77 7 3 4" xfId="34266"/>
    <cellStyle name="Style 77 7 3 5" xfId="47125"/>
    <cellStyle name="Style 77 7 4" xfId="12071"/>
    <cellStyle name="Style 77 7 4 2" xfId="27503"/>
    <cellStyle name="Style 77 7 4 3" xfId="31830"/>
    <cellStyle name="Style 77 7 4 4" xfId="33527"/>
    <cellStyle name="Style 77 7 4 5" xfId="45998"/>
    <cellStyle name="Style 77 7 5" xfId="14903"/>
    <cellStyle name="Style 77 7 5 2" xfId="31831"/>
    <cellStyle name="Style 77 7 5 3" xfId="33855"/>
    <cellStyle name="Style 77 7 5 4" xfId="43977"/>
    <cellStyle name="Style 77 7 6" xfId="31825"/>
    <cellStyle name="Style 77 7 7" xfId="25587"/>
    <cellStyle name="Style 77 7 8" xfId="39790"/>
    <cellStyle name="Style 77 8" xfId="7117"/>
    <cellStyle name="Style 77 8 2" xfId="9458"/>
    <cellStyle name="Style 77 8 2 2" xfId="13713"/>
    <cellStyle name="Style 77 8 2 2 2" xfId="27507"/>
    <cellStyle name="Style 77 8 2 2 3" xfId="31834"/>
    <cellStyle name="Style 77 8 2 2 4" xfId="33381"/>
    <cellStyle name="Style 77 8 2 2 5" xfId="46281"/>
    <cellStyle name="Style 77 8 2 3" xfId="16450"/>
    <cellStyle name="Style 77 8 2 3 2" xfId="31835"/>
    <cellStyle name="Style 77 8 2 3 3" xfId="25807"/>
    <cellStyle name="Style 77 8 2 3 4" xfId="40933"/>
    <cellStyle name="Style 77 8 2 4" xfId="31833"/>
    <cellStyle name="Style 77 8 2 5" xfId="27524"/>
    <cellStyle name="Style 77 8 2 6" xfId="46198"/>
    <cellStyle name="Style 77 8 3" xfId="11033"/>
    <cellStyle name="Style 77 8 3 2" xfId="27509"/>
    <cellStyle name="Style 77 8 3 3" xfId="31836"/>
    <cellStyle name="Style 77 8 3 4" xfId="33299"/>
    <cellStyle name="Style 77 8 3 5" xfId="40561"/>
    <cellStyle name="Style 77 8 4" xfId="12388"/>
    <cellStyle name="Style 77 8 4 2" xfId="27510"/>
    <cellStyle name="Style 77 8 4 3" xfId="31837"/>
    <cellStyle name="Style 77 8 4 4" xfId="37361"/>
    <cellStyle name="Style 77 8 4 5" xfId="44862"/>
    <cellStyle name="Style 77 8 5" xfId="15220"/>
    <cellStyle name="Style 77 8 5 2" xfId="31838"/>
    <cellStyle name="Style 77 8 5 3" xfId="36001"/>
    <cellStyle name="Style 77 8 5 4" xfId="45920"/>
    <cellStyle name="Style 77 8 6" xfId="31832"/>
    <cellStyle name="Style 77 8 7" xfId="22135"/>
    <cellStyle name="Style 77 8 8" xfId="42218"/>
    <cellStyle name="Style 77 9" xfId="8399"/>
    <cellStyle name="Style 77 9 2" xfId="9837"/>
    <cellStyle name="Style 77 9 2 2" xfId="14074"/>
    <cellStyle name="Style 77 9 2 2 2" xfId="27514"/>
    <cellStyle name="Style 77 9 2 2 3" xfId="31841"/>
    <cellStyle name="Style 77 9 2 2 4" xfId="38112"/>
    <cellStyle name="Style 77 9 2 2 5" xfId="47400"/>
    <cellStyle name="Style 77 9 2 3" xfId="16811"/>
    <cellStyle name="Style 77 9 2 3 2" xfId="31842"/>
    <cellStyle name="Style 77 9 2 3 3" xfId="20011"/>
    <cellStyle name="Style 77 9 2 3 4" xfId="40094"/>
    <cellStyle name="Style 77 9 2 4" xfId="31840"/>
    <cellStyle name="Style 77 9 2 5" xfId="37266"/>
    <cellStyle name="Style 77 9 2 6" xfId="47842"/>
    <cellStyle name="Style 77 9 3" xfId="11394"/>
    <cellStyle name="Style 77 9 3 2" xfId="27516"/>
    <cellStyle name="Style 77 9 3 3" xfId="31843"/>
    <cellStyle name="Style 77 9 3 4" xfId="34785"/>
    <cellStyle name="Style 77 9 3 5" xfId="41346"/>
    <cellStyle name="Style 77 9 4" xfId="12749"/>
    <cellStyle name="Style 77 9 4 2" xfId="27517"/>
    <cellStyle name="Style 77 9 4 3" xfId="31844"/>
    <cellStyle name="Style 77 9 4 4" xfId="34591"/>
    <cellStyle name="Style 77 9 4 5" xfId="45803"/>
    <cellStyle name="Style 77 9 5" xfId="15581"/>
    <cellStyle name="Style 77 9 5 2" xfId="31845"/>
    <cellStyle name="Style 77 9 5 3" xfId="37430"/>
    <cellStyle name="Style 77 9 5 4" xfId="47588"/>
    <cellStyle name="Style 77 9 6" xfId="31839"/>
    <cellStyle name="Style 77 9 7" xfId="32413"/>
    <cellStyle name="Style 77 9 8" xfId="44161"/>
    <cellStyle name="Titel" xfId="7220" builtinId="15" customBuiltin="1"/>
    <cellStyle name="Titel 2" xfId="231"/>
    <cellStyle name="Titel 2 2" xfId="8097"/>
    <cellStyle name="Title 2" xfId="8098"/>
    <cellStyle name="Total" xfId="7233" builtinId="25" customBuiltin="1"/>
    <cellStyle name="Total 2" xfId="62"/>
    <cellStyle name="Total 2 10" xfId="7200"/>
    <cellStyle name="Total 2 10 2" xfId="9541"/>
    <cellStyle name="Total 2 10 2 2" xfId="13796"/>
    <cellStyle name="Total 2 10 2 2 2" xfId="27525"/>
    <cellStyle name="Total 2 10 2 2 3" xfId="35511"/>
    <cellStyle name="Total 2 10 2 2 4" xfId="44473"/>
    <cellStyle name="Total 2 10 2 3" xfId="16533"/>
    <cellStyle name="Total 2 10 2 3 2" xfId="32109"/>
    <cellStyle name="Total 2 10 2 3 3" xfId="41134"/>
    <cellStyle name="Total 2 10 2 4" xfId="37001"/>
    <cellStyle name="Total 2 10 2 5" xfId="46892"/>
    <cellStyle name="Total 2 10 3" xfId="11116"/>
    <cellStyle name="Total 2 10 3 2" xfId="27527"/>
    <cellStyle name="Total 2 10 3 3" xfId="34908"/>
    <cellStyle name="Total 2 10 3 4" xfId="47050"/>
    <cellStyle name="Total 2 10 4" xfId="12471"/>
    <cellStyle name="Total 2 10 4 2" xfId="27528"/>
    <cellStyle name="Total 2 10 4 3" xfId="35779"/>
    <cellStyle name="Total 2 10 4 4" xfId="48094"/>
    <cellStyle name="Total 2 10 5" xfId="15303"/>
    <cellStyle name="Total 2 10 5 2" xfId="32864"/>
    <cellStyle name="Total 2 10 5 3" xfId="47639"/>
    <cellStyle name="Total 2 10 6" xfId="23070"/>
    <cellStyle name="Total 2 10 7" xfId="40369"/>
    <cellStyle name="Total 2 11" xfId="7172"/>
    <cellStyle name="Total 2 11 2" xfId="9513"/>
    <cellStyle name="Total 2 11 2 2" xfId="13768"/>
    <cellStyle name="Total 2 11 2 2 2" xfId="27532"/>
    <cellStyle name="Total 2 11 2 2 3" xfId="35350"/>
    <cellStyle name="Total 2 11 2 2 4" xfId="43645"/>
    <cellStyle name="Total 2 11 2 3" xfId="16505"/>
    <cellStyle name="Total 2 11 2 3 2" xfId="22070"/>
    <cellStyle name="Total 2 11 2 3 3" xfId="40252"/>
    <cellStyle name="Total 2 11 2 4" xfId="27589"/>
    <cellStyle name="Total 2 11 2 5" xfId="43518"/>
    <cellStyle name="Total 2 11 3" xfId="11088"/>
    <cellStyle name="Total 2 11 3 2" xfId="27534"/>
    <cellStyle name="Total 2 11 3 3" xfId="38518"/>
    <cellStyle name="Total 2 11 3 4" xfId="41319"/>
    <cellStyle name="Total 2 11 4" xfId="12443"/>
    <cellStyle name="Total 2 11 4 2" xfId="27535"/>
    <cellStyle name="Total 2 11 4 3" xfId="37804"/>
    <cellStyle name="Total 2 11 4 4" xfId="40686"/>
    <cellStyle name="Total 2 11 5" xfId="15275"/>
    <cellStyle name="Total 2 11 5 2" xfId="36387"/>
    <cellStyle name="Total 2 11 5 3" xfId="46272"/>
    <cellStyle name="Total 2 11 6" xfId="24129"/>
    <cellStyle name="Total 2 11 7" xfId="39818"/>
    <cellStyle name="Total 2 12" xfId="8378"/>
    <cellStyle name="Total 2 12 2" xfId="9816"/>
    <cellStyle name="Total 2 12 2 2" xfId="14053"/>
    <cellStyle name="Total 2 12 2 2 2" xfId="27539"/>
    <cellStyle name="Total 2 12 2 2 3" xfId="32897"/>
    <cellStyle name="Total 2 12 2 2 4" xfId="41423"/>
    <cellStyle name="Total 2 12 2 3" xfId="16790"/>
    <cellStyle name="Total 2 12 2 3 2" xfId="22072"/>
    <cellStyle name="Total 2 12 2 3 3" xfId="46438"/>
    <cellStyle name="Total 2 12 2 4" xfId="35324"/>
    <cellStyle name="Total 2 12 2 5" xfId="40824"/>
    <cellStyle name="Total 2 12 3" xfId="11373"/>
    <cellStyle name="Total 2 12 3 2" xfId="27541"/>
    <cellStyle name="Total 2 12 3 3" xfId="37896"/>
    <cellStyle name="Total 2 12 3 4" xfId="46062"/>
    <cellStyle name="Total 2 12 4" xfId="12728"/>
    <cellStyle name="Total 2 12 4 2" xfId="27542"/>
    <cellStyle name="Total 2 12 4 3" xfId="36512"/>
    <cellStyle name="Total 2 12 4 4" xfId="46481"/>
    <cellStyle name="Total 2 12 5" xfId="15560"/>
    <cellStyle name="Total 2 12 5 2" xfId="33837"/>
    <cellStyle name="Total 2 12 5 3" xfId="43907"/>
    <cellStyle name="Total 2 12 6" xfId="27123"/>
    <cellStyle name="Total 2 12 7" xfId="46459"/>
    <cellStyle name="Total 2 13" xfId="8440"/>
    <cellStyle name="Total 2 13 2" xfId="9876"/>
    <cellStyle name="Total 2 13 2 2" xfId="14113"/>
    <cellStyle name="Total 2 13 2 2 2" xfId="27546"/>
    <cellStyle name="Total 2 13 2 2 3" xfId="35911"/>
    <cellStyle name="Total 2 13 2 2 4" xfId="47921"/>
    <cellStyle name="Total 2 13 2 3" xfId="16850"/>
    <cellStyle name="Total 2 13 2 3 2" xfId="26736"/>
    <cellStyle name="Total 2 13 2 3 3" xfId="39804"/>
    <cellStyle name="Total 2 13 2 4" xfId="36020"/>
    <cellStyle name="Total 2 13 2 5" xfId="41660"/>
    <cellStyle name="Total 2 13 3" xfId="11433"/>
    <cellStyle name="Total 2 13 3 2" xfId="27548"/>
    <cellStyle name="Total 2 13 3 3" xfId="34114"/>
    <cellStyle name="Total 2 13 3 4" xfId="41161"/>
    <cellStyle name="Total 2 13 4" xfId="12788"/>
    <cellStyle name="Total 2 13 4 2" xfId="27549"/>
    <cellStyle name="Total 2 13 4 3" xfId="36528"/>
    <cellStyle name="Total 2 13 4 4" xfId="41949"/>
    <cellStyle name="Total 2 13 5" xfId="15620"/>
    <cellStyle name="Total 2 13 5 2" xfId="25373"/>
    <cellStyle name="Total 2 13 5 3" xfId="41438"/>
    <cellStyle name="Total 2 13 6" xfId="32932"/>
    <cellStyle name="Total 2 13 7" xfId="47055"/>
    <cellStyle name="Total 2 14" xfId="8453"/>
    <cellStyle name="Total 2 14 2" xfId="9889"/>
    <cellStyle name="Total 2 14 2 2" xfId="14126"/>
    <cellStyle name="Total 2 14 2 2 2" xfId="27553"/>
    <cellStyle name="Total 2 14 2 2 3" xfId="38352"/>
    <cellStyle name="Total 2 14 2 2 4" xfId="45480"/>
    <cellStyle name="Total 2 14 2 3" xfId="16863"/>
    <cellStyle name="Total 2 14 2 3 2" xfId="25244"/>
    <cellStyle name="Total 2 14 2 3 3" xfId="46735"/>
    <cellStyle name="Total 2 14 2 4" xfId="38393"/>
    <cellStyle name="Total 2 14 2 5" xfId="41194"/>
    <cellStyle name="Total 2 14 3" xfId="11446"/>
    <cellStyle name="Total 2 14 3 2" xfId="27555"/>
    <cellStyle name="Total 2 14 3 3" xfId="34452"/>
    <cellStyle name="Total 2 14 3 4" xfId="42590"/>
    <cellStyle name="Total 2 14 4" xfId="12801"/>
    <cellStyle name="Total 2 14 4 2" xfId="27556"/>
    <cellStyle name="Total 2 14 4 3" xfId="34153"/>
    <cellStyle name="Total 2 14 4 4" xfId="43923"/>
    <cellStyle name="Total 2 14 5" xfId="15633"/>
    <cellStyle name="Total 2 14 5 2" xfId="27961"/>
    <cellStyle name="Total 2 14 5 3" xfId="44879"/>
    <cellStyle name="Total 2 14 6" xfId="38193"/>
    <cellStyle name="Total 2 14 7" xfId="48406"/>
    <cellStyle name="Total 2 15" xfId="8493"/>
    <cellStyle name="Total 2 15 2" xfId="9929"/>
    <cellStyle name="Total 2 15 2 2" xfId="14166"/>
    <cellStyle name="Total 2 15 2 2 2" xfId="27560"/>
    <cellStyle name="Total 2 15 2 2 3" xfId="34745"/>
    <cellStyle name="Total 2 15 2 2 4" xfId="45396"/>
    <cellStyle name="Total 2 15 2 3" xfId="16903"/>
    <cellStyle name="Total 2 15 2 3 2" xfId="23972"/>
    <cellStyle name="Total 2 15 2 3 3" xfId="48380"/>
    <cellStyle name="Total 2 15 2 4" xfId="34825"/>
    <cellStyle name="Total 2 15 2 5" xfId="43830"/>
    <cellStyle name="Total 2 15 3" xfId="11486"/>
    <cellStyle name="Total 2 15 3 2" xfId="27562"/>
    <cellStyle name="Total 2 15 3 3" xfId="33505"/>
    <cellStyle name="Total 2 15 3 4" xfId="42372"/>
    <cellStyle name="Total 2 15 4" xfId="12841"/>
    <cellStyle name="Total 2 15 4 2" xfId="27563"/>
    <cellStyle name="Total 2 15 4 3" xfId="38447"/>
    <cellStyle name="Total 2 15 4 4" xfId="45954"/>
    <cellStyle name="Total 2 15 5" xfId="15673"/>
    <cellStyle name="Total 2 15 5 2" xfId="28021"/>
    <cellStyle name="Total 2 15 5 3" xfId="48435"/>
    <cellStyle name="Total 2 15 6" xfId="38195"/>
    <cellStyle name="Total 2 15 7" xfId="45524"/>
    <cellStyle name="Total 2 16" xfId="8677"/>
    <cellStyle name="Total 2 16 2" xfId="10113"/>
    <cellStyle name="Total 2 16 2 2" xfId="14350"/>
    <cellStyle name="Total 2 16 2 2 2" xfId="27567"/>
    <cellStyle name="Total 2 16 2 2 3" xfId="38294"/>
    <cellStyle name="Total 2 16 2 2 4" xfId="48055"/>
    <cellStyle name="Total 2 16 2 3" xfId="17087"/>
    <cellStyle name="Total 2 16 2 3 2" xfId="33444"/>
    <cellStyle name="Total 2 16 2 3 3" xfId="42501"/>
    <cellStyle name="Total 2 16 2 4" xfId="32550"/>
    <cellStyle name="Total 2 16 2 5" xfId="46982"/>
    <cellStyle name="Total 2 16 3" xfId="11670"/>
    <cellStyle name="Total 2 16 3 2" xfId="27569"/>
    <cellStyle name="Total 2 16 3 3" xfId="34864"/>
    <cellStyle name="Total 2 16 3 4" xfId="44480"/>
    <cellStyle name="Total 2 16 4" xfId="13025"/>
    <cellStyle name="Total 2 16 4 2" xfId="27570"/>
    <cellStyle name="Total 2 16 4 3" xfId="38363"/>
    <cellStyle name="Total 2 16 4 4" xfId="44531"/>
    <cellStyle name="Total 2 16 5" xfId="15857"/>
    <cellStyle name="Total 2 16 5 2" xfId="31977"/>
    <cellStyle name="Total 2 16 5 3" xfId="40451"/>
    <cellStyle name="Total 2 16 6" xfId="38854"/>
    <cellStyle name="Total 2 16 7" xfId="45819"/>
    <cellStyle name="Total 2 17" xfId="8504"/>
    <cellStyle name="Total 2 17 2" xfId="9940"/>
    <cellStyle name="Total 2 17 2 2" xfId="14177"/>
    <cellStyle name="Total 2 17 2 2 2" xfId="27574"/>
    <cellStyle name="Total 2 17 2 2 3" xfId="34542"/>
    <cellStyle name="Total 2 17 2 2 4" xfId="46378"/>
    <cellStyle name="Total 2 17 2 3" xfId="16914"/>
    <cellStyle name="Total 2 17 2 3 2" xfId="32128"/>
    <cellStyle name="Total 2 17 2 3 3" xfId="44283"/>
    <cellStyle name="Total 2 17 2 4" xfId="34621"/>
    <cellStyle name="Total 2 17 2 5" xfId="43957"/>
    <cellStyle name="Total 2 17 3" xfId="11497"/>
    <cellStyle name="Total 2 17 3 2" xfId="27576"/>
    <cellStyle name="Total 2 17 3 3" xfId="38474"/>
    <cellStyle name="Total 2 17 3 4" xfId="41834"/>
    <cellStyle name="Total 2 17 4" xfId="12852"/>
    <cellStyle name="Total 2 17 4 2" xfId="27577"/>
    <cellStyle name="Total 2 17 4 3" xfId="38870"/>
    <cellStyle name="Total 2 17 4 4" xfId="46060"/>
    <cellStyle name="Total 2 17 5" xfId="15684"/>
    <cellStyle name="Total 2 17 5 2" xfId="28035"/>
    <cellStyle name="Total 2 17 5 3" xfId="46643"/>
    <cellStyle name="Total 2 17 6" xfId="32408"/>
    <cellStyle name="Total 2 17 7" xfId="43746"/>
    <cellStyle name="Total 2 18" xfId="8629"/>
    <cellStyle name="Total 2 18 2" xfId="10065"/>
    <cellStyle name="Total 2 18 2 2" xfId="14302"/>
    <cellStyle name="Total 2 18 2 2 2" xfId="27581"/>
    <cellStyle name="Total 2 18 2 2 3" xfId="36057"/>
    <cellStyle name="Total 2 18 2 2 4" xfId="47710"/>
    <cellStyle name="Total 2 18 2 3" xfId="17039"/>
    <cellStyle name="Total 2 18 2 3 2" xfId="38781"/>
    <cellStyle name="Total 2 18 2 3 3" xfId="44960"/>
    <cellStyle name="Total 2 18 2 4" xfId="32808"/>
    <cellStyle name="Total 2 18 2 5" xfId="48237"/>
    <cellStyle name="Total 2 18 3" xfId="11622"/>
    <cellStyle name="Total 2 18 3 2" xfId="27583"/>
    <cellStyle name="Total 2 18 3 3" xfId="34733"/>
    <cellStyle name="Total 2 18 3 4" xfId="42735"/>
    <cellStyle name="Total 2 18 4" xfId="12977"/>
    <cellStyle name="Total 2 18 4 2" xfId="27584"/>
    <cellStyle name="Total 2 18 4 3" xfId="37593"/>
    <cellStyle name="Total 2 18 4 4" xfId="42867"/>
    <cellStyle name="Total 2 18 5" xfId="15809"/>
    <cellStyle name="Total 2 18 5 2" xfId="38817"/>
    <cellStyle name="Total 2 18 5 3" xfId="46621"/>
    <cellStyle name="Total 2 18 6" xfId="27395"/>
    <cellStyle name="Total 2 18 7" xfId="41768"/>
    <cellStyle name="Total 2 19" xfId="8864"/>
    <cellStyle name="Total 2 19 2" xfId="13143"/>
    <cellStyle name="Total 2 19 2 2" xfId="27587"/>
    <cellStyle name="Total 2 19 2 3" xfId="35976"/>
    <cellStyle name="Total 2 19 2 4" xfId="40466"/>
    <cellStyle name="Total 2 19 3" xfId="15975"/>
    <cellStyle name="Total 2 19 3 2" xfId="23869"/>
    <cellStyle name="Total 2 19 3 3" xfId="39577"/>
    <cellStyle name="Total 2 19 4" xfId="21596"/>
    <cellStyle name="Total 2 19 5" xfId="39143"/>
    <cellStyle name="Total 2 2" xfId="6882"/>
    <cellStyle name="Total 2 2 10" xfId="46876"/>
    <cellStyle name="Total 2 2 2" xfId="8148"/>
    <cellStyle name="Total 2 2 2 10" xfId="12500"/>
    <cellStyle name="Total 2 2 2 10 2" xfId="27591"/>
    <cellStyle name="Total 2 2 2 10 3" xfId="34583"/>
    <cellStyle name="Total 2 2 2 10 4" xfId="45565"/>
    <cellStyle name="Total 2 2 2 11" xfId="15332"/>
    <cellStyle name="Total 2 2 2 11 2" xfId="36866"/>
    <cellStyle name="Total 2 2 2 11 3" xfId="41322"/>
    <cellStyle name="Total 2 2 2 12" xfId="24694"/>
    <cellStyle name="Total 2 2 2 13" xfId="39040"/>
    <cellStyle name="Total 2 2 2 2" xfId="8152"/>
    <cellStyle name="Total 2 2 2 2 10" xfId="39549"/>
    <cellStyle name="Total 2 2 2 2 2" xfId="8179"/>
    <cellStyle name="Total 2 2 2 2 2 2" xfId="8822"/>
    <cellStyle name="Total 2 2 2 2 2 2 2" xfId="13108"/>
    <cellStyle name="Total 2 2 2 2 2 2 2 2" xfId="27596"/>
    <cellStyle name="Total 2 2 2 2 2 2 2 3" xfId="38323"/>
    <cellStyle name="Total 2 2 2 2 2 2 2 4" xfId="47548"/>
    <cellStyle name="Total 2 2 2 2 2 2 3" xfId="15940"/>
    <cellStyle name="Total 2 2 2 2 2 2 3 2" xfId="32044"/>
    <cellStyle name="Total 2 2 2 2 2 2 3 3" xfId="42301"/>
    <cellStyle name="Total 2 2 2 2 2 2 4" xfId="22061"/>
    <cellStyle name="Total 2 2 2 2 2 2 5" xfId="39934"/>
    <cellStyle name="Total 2 2 2 2 2 3" xfId="9618"/>
    <cellStyle name="Total 2 2 2 2 2 3 2" xfId="13855"/>
    <cellStyle name="Total 2 2 2 2 2 3 2 2" xfId="27599"/>
    <cellStyle name="Total 2 2 2 2 2 3 2 3" xfId="35362"/>
    <cellStyle name="Total 2 2 2 2 2 3 2 4" xfId="48200"/>
    <cellStyle name="Total 2 2 2 2 2 3 3" xfId="16592"/>
    <cellStyle name="Total 2 2 2 2 2 3 3 2" xfId="24577"/>
    <cellStyle name="Total 2 2 2 2 2 3 3 3" xfId="46908"/>
    <cellStyle name="Total 2 2 2 2 2 3 4" xfId="38805"/>
    <cellStyle name="Total 2 2 2 2 2 3 5" xfId="45502"/>
    <cellStyle name="Total 2 2 2 2 2 4" xfId="11175"/>
    <cellStyle name="Total 2 2 2 2 2 4 2" xfId="27601"/>
    <cellStyle name="Total 2 2 2 2 2 4 3" xfId="33941"/>
    <cellStyle name="Total 2 2 2 2 2 4 4" xfId="46538"/>
    <cellStyle name="Total 2 2 2 2 2 5" xfId="12530"/>
    <cellStyle name="Total 2 2 2 2 2 5 2" xfId="27602"/>
    <cellStyle name="Total 2 2 2 2 2 5 3" xfId="35695"/>
    <cellStyle name="Total 2 2 2 2 2 5 4" xfId="42127"/>
    <cellStyle name="Total 2 2 2 2 2 6" xfId="15362"/>
    <cellStyle name="Total 2 2 2 2 2 6 2" xfId="32728"/>
    <cellStyle name="Total 2 2 2 2 2 6 3" xfId="43838"/>
    <cellStyle name="Total 2 2 2 2 2 7" xfId="22618"/>
    <cellStyle name="Total 2 2 2 2 2 8" xfId="39010"/>
    <cellStyle name="Total 2 2 2 2 3" xfId="8199"/>
    <cellStyle name="Total 2 2 2 2 3 2" xfId="8842"/>
    <cellStyle name="Total 2 2 2 2 3 2 2" xfId="13128"/>
    <cellStyle name="Total 2 2 2 2 3 2 2 2" xfId="27606"/>
    <cellStyle name="Total 2 2 2 2 3 2 2 3" xfId="37892"/>
    <cellStyle name="Total 2 2 2 2 3 2 2 4" xfId="44903"/>
    <cellStyle name="Total 2 2 2 2 3 2 3" xfId="15960"/>
    <cellStyle name="Total 2 2 2 2 3 2 3 2" xfId="22677"/>
    <cellStyle name="Total 2 2 2 2 3 2 3 3" xfId="39435"/>
    <cellStyle name="Total 2 2 2 2 3 2 4" xfId="23711"/>
    <cellStyle name="Total 2 2 2 2 3 2 5" xfId="39603"/>
    <cellStyle name="Total 2 2 2 2 3 3" xfId="9638"/>
    <cellStyle name="Total 2 2 2 2 3 3 2" xfId="13875"/>
    <cellStyle name="Total 2 2 2 2 3 3 2 2" xfId="27609"/>
    <cellStyle name="Total 2 2 2 2 3 3 2 3" xfId="35697"/>
    <cellStyle name="Total 2 2 2 2 3 3 2 4" xfId="40811"/>
    <cellStyle name="Total 2 2 2 2 3 3 3" xfId="16612"/>
    <cellStyle name="Total 2 2 2 2 3 3 3 2" xfId="22335"/>
    <cellStyle name="Total 2 2 2 2 3 3 3 3" xfId="40373"/>
    <cellStyle name="Total 2 2 2 2 3 3 4" xfId="33457"/>
    <cellStyle name="Total 2 2 2 2 3 3 5" xfId="44679"/>
    <cellStyle name="Total 2 2 2 2 3 4" xfId="11195"/>
    <cellStyle name="Total 2 2 2 2 3 4 2" xfId="27611"/>
    <cellStyle name="Total 2 2 2 2 3 4 3" xfId="38711"/>
    <cellStyle name="Total 2 2 2 2 3 4 4" xfId="44266"/>
    <cellStyle name="Total 2 2 2 2 3 5" xfId="12550"/>
    <cellStyle name="Total 2 2 2 2 3 5 2" xfId="27612"/>
    <cellStyle name="Total 2 2 2 2 3 5 3" xfId="36291"/>
    <cellStyle name="Total 2 2 2 2 3 5 4" xfId="42748"/>
    <cellStyle name="Total 2 2 2 2 3 6" xfId="15382"/>
    <cellStyle name="Total 2 2 2 2 3 6 2" xfId="38745"/>
    <cellStyle name="Total 2 2 2 2 3 6 3" xfId="44694"/>
    <cellStyle name="Total 2 2 2 2 3 7" xfId="21839"/>
    <cellStyle name="Total 2 2 2 2 3 8" xfId="39205"/>
    <cellStyle name="Total 2 2 2 2 4" xfId="8796"/>
    <cellStyle name="Total 2 2 2 2 4 2" xfId="13082"/>
    <cellStyle name="Total 2 2 2 2 4 2 2" xfId="27613"/>
    <cellStyle name="Total 2 2 2 2 4 2 3" xfId="35612"/>
    <cellStyle name="Total 2 2 2 2 4 2 4" xfId="46293"/>
    <cellStyle name="Total 2 2 2 2 4 3" xfId="15914"/>
    <cellStyle name="Total 2 2 2 2 4 3 2" xfId="32031"/>
    <cellStyle name="Total 2 2 2 2 4 3 3" xfId="44687"/>
    <cellStyle name="Total 2 2 2 2 4 4" xfId="26531"/>
    <cellStyle name="Total 2 2 2 2 4 5" xfId="39141"/>
    <cellStyle name="Total 2 2 2 2 5" xfId="9592"/>
    <cellStyle name="Total 2 2 2 2 5 2" xfId="13829"/>
    <cellStyle name="Total 2 2 2 2 5 2 2" xfId="27615"/>
    <cellStyle name="Total 2 2 2 2 5 2 3" xfId="37579"/>
    <cellStyle name="Total 2 2 2 2 5 2 4" xfId="47370"/>
    <cellStyle name="Total 2 2 2 2 5 3" xfId="16566"/>
    <cellStyle name="Total 2 2 2 2 5 3 2" xfId="32113"/>
    <cellStyle name="Total 2 2 2 2 5 3 3" xfId="39420"/>
    <cellStyle name="Total 2 2 2 2 5 4" xfId="34309"/>
    <cellStyle name="Total 2 2 2 2 5 5" xfId="42987"/>
    <cellStyle name="Total 2 2 2 2 6" xfId="11149"/>
    <cellStyle name="Total 2 2 2 2 6 2" xfId="27617"/>
    <cellStyle name="Total 2 2 2 2 6 3" xfId="35359"/>
    <cellStyle name="Total 2 2 2 2 6 4" xfId="41451"/>
    <cellStyle name="Total 2 2 2 2 7" xfId="12504"/>
    <cellStyle name="Total 2 2 2 2 7 2" xfId="27618"/>
    <cellStyle name="Total 2 2 2 2 7 3" xfId="34061"/>
    <cellStyle name="Total 2 2 2 2 7 4" xfId="44621"/>
    <cellStyle name="Total 2 2 2 2 8" xfId="15336"/>
    <cellStyle name="Total 2 2 2 2 8 2" xfId="37943"/>
    <cellStyle name="Total 2 2 2 2 8 3" xfId="44796"/>
    <cellStyle name="Total 2 2 2 2 9" xfId="23243"/>
    <cellStyle name="Total 2 2 2 3" xfId="8156"/>
    <cellStyle name="Total 2 2 2 3 10" xfId="41100"/>
    <cellStyle name="Total 2 2 2 3 2" xfId="8183"/>
    <cellStyle name="Total 2 2 2 3 2 2" xfId="8826"/>
    <cellStyle name="Total 2 2 2 3 2 2 2" xfId="13112"/>
    <cellStyle name="Total 2 2 2 3 2 2 2 2" xfId="27623"/>
    <cellStyle name="Total 2 2 2 3 2 2 2 3" xfId="33924"/>
    <cellStyle name="Total 2 2 2 3 2 2 2 4" xfId="48078"/>
    <cellStyle name="Total 2 2 2 3 2 2 3" xfId="15944"/>
    <cellStyle name="Total 2 2 2 3 2 2 3 2" xfId="26346"/>
    <cellStyle name="Total 2 2 2 3 2 2 3 3" xfId="46645"/>
    <cellStyle name="Total 2 2 2 3 2 2 4" xfId="22697"/>
    <cellStyle name="Total 2 2 2 3 2 2 5" xfId="43326"/>
    <cellStyle name="Total 2 2 2 3 2 3" xfId="9622"/>
    <cellStyle name="Total 2 2 2 3 2 3 2" xfId="13859"/>
    <cellStyle name="Total 2 2 2 3 2 3 2 2" xfId="27626"/>
    <cellStyle name="Total 2 2 2 3 2 3 2 3" xfId="33258"/>
    <cellStyle name="Total 2 2 2 3 2 3 2 4" xfId="41585"/>
    <cellStyle name="Total 2 2 2 3 2 3 3" xfId="16596"/>
    <cellStyle name="Total 2 2 2 3 2 3 3 2" xfId="21591"/>
    <cellStyle name="Total 2 2 2 3 2 3 3 3" xfId="39211"/>
    <cellStyle name="Total 2 2 2 3 2 3 4" xfId="32195"/>
    <cellStyle name="Total 2 2 2 3 2 3 5" xfId="47441"/>
    <cellStyle name="Total 2 2 2 3 2 4" xfId="11179"/>
    <cellStyle name="Total 2 2 2 3 2 4 2" xfId="27628"/>
    <cellStyle name="Total 2 2 2 3 2 4 3" xfId="25363"/>
    <cellStyle name="Total 2 2 2 3 2 4 4" xfId="45458"/>
    <cellStyle name="Total 2 2 2 3 2 5" xfId="12534"/>
    <cellStyle name="Total 2 2 2 3 2 5 2" xfId="27629"/>
    <cellStyle name="Total 2 2 2 3 2 5 3" xfId="38701"/>
    <cellStyle name="Total 2 2 2 3 2 5 4" xfId="43062"/>
    <cellStyle name="Total 2 2 2 3 2 6" xfId="15366"/>
    <cellStyle name="Total 2 2 2 3 2 6 2" xfId="33567"/>
    <cellStyle name="Total 2 2 2 3 2 6 3" xfId="41851"/>
    <cellStyle name="Total 2 2 2 3 2 7" xfId="25414"/>
    <cellStyle name="Total 2 2 2 3 2 8" xfId="41058"/>
    <cellStyle name="Total 2 2 2 3 3" xfId="8203"/>
    <cellStyle name="Total 2 2 2 3 3 2" xfId="8846"/>
    <cellStyle name="Total 2 2 2 3 3 2 2" xfId="13132"/>
    <cellStyle name="Total 2 2 2 3 3 2 2 2" xfId="27633"/>
    <cellStyle name="Total 2 2 2 3 3 2 2 3" xfId="37381"/>
    <cellStyle name="Total 2 2 2 3 3 2 2 4" xfId="44377"/>
    <cellStyle name="Total 2 2 2 3 3 2 3" xfId="15964"/>
    <cellStyle name="Total 2 2 2 3 3 2 3 2" xfId="25477"/>
    <cellStyle name="Total 2 2 2 3 3 2 3 3" xfId="40313"/>
    <cellStyle name="Total 2 2 2 3 3 2 4" xfId="32277"/>
    <cellStyle name="Total 2 2 2 3 3 2 5" xfId="40188"/>
    <cellStyle name="Total 2 2 2 3 3 3" xfId="9642"/>
    <cellStyle name="Total 2 2 2 3 3 3 2" xfId="13879"/>
    <cellStyle name="Total 2 2 2 3 3 3 2 2" xfId="27636"/>
    <cellStyle name="Total 2 2 2 3 3 3 2 3" xfId="38700"/>
    <cellStyle name="Total 2 2 2 3 3 3 2 4" xfId="47477"/>
    <cellStyle name="Total 2 2 2 3 3 3 3" xfId="16616"/>
    <cellStyle name="Total 2 2 2 3 3 3 3 2" xfId="24956"/>
    <cellStyle name="Total 2 2 2 3 3 3 3 3" xfId="39548"/>
    <cellStyle name="Total 2 2 2 3 3 3 4" xfId="27643"/>
    <cellStyle name="Total 2 2 2 3 3 3 5" xfId="44301"/>
    <cellStyle name="Total 2 2 2 3 3 4" xfId="11199"/>
    <cellStyle name="Total 2 2 2 3 3 4 2" xfId="27638"/>
    <cellStyle name="Total 2 2 2 3 3 4 3" xfId="37657"/>
    <cellStyle name="Total 2 2 2 3 3 4 4" xfId="42700"/>
    <cellStyle name="Total 2 2 2 3 3 5" xfId="12554"/>
    <cellStyle name="Total 2 2 2 3 3 5 2" xfId="27639"/>
    <cellStyle name="Total 2 2 2 3 3 5 3" xfId="35770"/>
    <cellStyle name="Total 2 2 2 3 3 5 4" xfId="45812"/>
    <cellStyle name="Total 2 2 2 3 3 6" xfId="15386"/>
    <cellStyle name="Total 2 2 2 3 3 6 2" xfId="35003"/>
    <cellStyle name="Total 2 2 2 3 3 6 3" xfId="44784"/>
    <cellStyle name="Total 2 2 2 3 3 7" xfId="22157"/>
    <cellStyle name="Total 2 2 2 3 3 8" xfId="40132"/>
    <cellStyle name="Total 2 2 2 3 4" xfId="8800"/>
    <cellStyle name="Total 2 2 2 3 4 2" xfId="13086"/>
    <cellStyle name="Total 2 2 2 3 4 2 2" xfId="27642"/>
    <cellStyle name="Total 2 2 2 3 4 2 3" xfId="35345"/>
    <cellStyle name="Total 2 2 2 3 4 2 4" xfId="46987"/>
    <cellStyle name="Total 2 2 2 3 4 3" xfId="15918"/>
    <cellStyle name="Total 2 2 2 3 4 3 2" xfId="33950"/>
    <cellStyle name="Total 2 2 2 3 4 3 3" xfId="42755"/>
    <cellStyle name="Total 2 2 2 3 4 4" xfId="31916"/>
    <cellStyle name="Total 2 2 2 3 4 5" xfId="40176"/>
    <cellStyle name="Total 2 2 2 3 5" xfId="9596"/>
    <cellStyle name="Total 2 2 2 3 5 2" xfId="13833"/>
    <cellStyle name="Total 2 2 2 3 5 2 2" xfId="27645"/>
    <cellStyle name="Total 2 2 2 3 5 2 3" xfId="36888"/>
    <cellStyle name="Total 2 2 2 3 5 2 4" xfId="42577"/>
    <cellStyle name="Total 2 2 2 3 5 3" xfId="16570"/>
    <cellStyle name="Total 2 2 2 3 5 3 2" xfId="24090"/>
    <cellStyle name="Total 2 2 2 3 5 3 3" xfId="47380"/>
    <cellStyle name="Total 2 2 2 3 5 4" xfId="35149"/>
    <cellStyle name="Total 2 2 2 3 5 5" xfId="42541"/>
    <cellStyle name="Total 2 2 2 3 6" xfId="11153"/>
    <cellStyle name="Total 2 2 2 3 6 2" xfId="27647"/>
    <cellStyle name="Total 2 2 2 3 6 3" xfId="33255"/>
    <cellStyle name="Total 2 2 2 3 6 4" xfId="43946"/>
    <cellStyle name="Total 2 2 2 3 7" xfId="12508"/>
    <cellStyle name="Total 2 2 2 3 7 2" xfId="27648"/>
    <cellStyle name="Total 2 2 2 3 7 3" xfId="38287"/>
    <cellStyle name="Total 2 2 2 3 7 4" xfId="43113"/>
    <cellStyle name="Total 2 2 2 3 8" xfId="15340"/>
    <cellStyle name="Total 2 2 2 3 8 2" xfId="37431"/>
    <cellStyle name="Total 2 2 2 3 8 3" xfId="44298"/>
    <cellStyle name="Total 2 2 2 3 9" xfId="26544"/>
    <cellStyle name="Total 2 2 2 4" xfId="8160"/>
    <cellStyle name="Total 2 2 2 4 10" xfId="42623"/>
    <cellStyle name="Total 2 2 2 4 2" xfId="8187"/>
    <cellStyle name="Total 2 2 2 4 2 2" xfId="8830"/>
    <cellStyle name="Total 2 2 2 4 2 2 2" xfId="13116"/>
    <cellStyle name="Total 2 2 2 4 2 2 2 2" xfId="27653"/>
    <cellStyle name="Total 2 2 2 4 2 2 2 3" xfId="36566"/>
    <cellStyle name="Total 2 2 2 4 2 2 2 4" xfId="48106"/>
    <cellStyle name="Total 2 2 2 4 2 2 3" xfId="15948"/>
    <cellStyle name="Total 2 2 2 4 2 2 3 2" xfId="26349"/>
    <cellStyle name="Total 2 2 2 4 2 2 3 3" xfId="39651"/>
    <cellStyle name="Total 2 2 2 4 2 2 4" xfId="25496"/>
    <cellStyle name="Total 2 2 2 4 2 2 5" xfId="43280"/>
    <cellStyle name="Total 2 2 2 4 2 3" xfId="9626"/>
    <cellStyle name="Total 2 2 2 4 2 3 2" xfId="13863"/>
    <cellStyle name="Total 2 2 2 4 2 3 2 2" xfId="27656"/>
    <cellStyle name="Total 2 2 2 4 2 3 2 3" xfId="32737"/>
    <cellStyle name="Total 2 2 2 4 2 3 2 4" xfId="47343"/>
    <cellStyle name="Total 2 2 2 4 2 3 3" xfId="16600"/>
    <cellStyle name="Total 2 2 2 4 2 3 3 2" xfId="32118"/>
    <cellStyle name="Total 2 2 2 4 2 3 3 3" xfId="39504"/>
    <cellStyle name="Total 2 2 2 4 2 3 4" xfId="32201"/>
    <cellStyle name="Total 2 2 2 4 2 3 5" xfId="43586"/>
    <cellStyle name="Total 2 2 2 4 2 4" xfId="11183"/>
    <cellStyle name="Total 2 2 2 4 2 4 2" xfId="27658"/>
    <cellStyle name="Total 2 2 2 4 2 4 3" xfId="27913"/>
    <cellStyle name="Total 2 2 2 4 2 4 4" xfId="46705"/>
    <cellStyle name="Total 2 2 2 4 2 5" xfId="12538"/>
    <cellStyle name="Total 2 2 2 4 2 5 2" xfId="27659"/>
    <cellStyle name="Total 2 2 2 4 2 5 3" xfId="33399"/>
    <cellStyle name="Total 2 2 2 4 2 5 4" xfId="45493"/>
    <cellStyle name="Total 2 2 2 4 2 6" xfId="15370"/>
    <cellStyle name="Total 2 2 2 4 2 6 2" xfId="36209"/>
    <cellStyle name="Total 2 2 2 4 2 6 3" xfId="46652"/>
    <cellStyle name="Total 2 2 2 4 2 7" xfId="23790"/>
    <cellStyle name="Total 2 2 2 4 2 8" xfId="39721"/>
    <cellStyle name="Total 2 2 2 4 3" xfId="8207"/>
    <cellStyle name="Total 2 2 2 4 3 2" xfId="8850"/>
    <cellStyle name="Total 2 2 2 4 3 2 2" xfId="13136"/>
    <cellStyle name="Total 2 2 2 4 3 2 2 2" xfId="27663"/>
    <cellStyle name="Total 2 2 2 4 3 2 2 3" xfId="37019"/>
    <cellStyle name="Total 2 2 2 4 3 2 2 4" xfId="46400"/>
    <cellStyle name="Total 2 2 2 4 3 2 3" xfId="15968"/>
    <cellStyle name="Total 2 2 2 4 3 2 3 2" xfId="23715"/>
    <cellStyle name="Total 2 2 2 4 3 2 3 3" xfId="39635"/>
    <cellStyle name="Total 2 2 2 4 3 2 4" xfId="19056"/>
    <cellStyle name="Total 2 2 2 4 3 2 5" xfId="40177"/>
    <cellStyle name="Total 2 2 2 4 3 3" xfId="9646"/>
    <cellStyle name="Total 2 2 2 4 3 3 2" xfId="13883"/>
    <cellStyle name="Total 2 2 2 4 3 3 2 2" xfId="27666"/>
    <cellStyle name="Total 2 2 2 4 3 3 2 3" xfId="33398"/>
    <cellStyle name="Total 2 2 2 4 3 3 2 4" xfId="42039"/>
    <cellStyle name="Total 2 2 2 4 3 3 3" xfId="16620"/>
    <cellStyle name="Total 2 2 2 4 3 3 3 2" xfId="23313"/>
    <cellStyle name="Total 2 2 2 4 3 3 3 3" xfId="39918"/>
    <cellStyle name="Total 2 2 2 4 3 3 4" xfId="27650"/>
    <cellStyle name="Total 2 2 2 4 3 3 5" xfId="43302"/>
    <cellStyle name="Total 2 2 2 4 3 4" xfId="11203"/>
    <cellStyle name="Total 2 2 2 4 3 4 2" xfId="27668"/>
    <cellStyle name="Total 2 2 2 4 3 4 3" xfId="34728"/>
    <cellStyle name="Total 2 2 2 4 3 4 4" xfId="48446"/>
    <cellStyle name="Total 2 2 2 4 3 5" xfId="12558"/>
    <cellStyle name="Total 2 2 2 4 3 5 2" xfId="27669"/>
    <cellStyle name="Total 2 2 2 4 3 5 3" xfId="33853"/>
    <cellStyle name="Total 2 2 2 4 3 5 4" xfId="40398"/>
    <cellStyle name="Total 2 2 2 4 3 6" xfId="15390"/>
    <cellStyle name="Total 2 2 2 4 3 6 2" xfId="34481"/>
    <cellStyle name="Total 2 2 2 4 3 6 3" xfId="46403"/>
    <cellStyle name="Total 2 2 2 4 3 7" xfId="22672"/>
    <cellStyle name="Total 2 2 2 4 3 8" xfId="39986"/>
    <cellStyle name="Total 2 2 2 4 4" xfId="8804"/>
    <cellStyle name="Total 2 2 2 4 4 2" xfId="13090"/>
    <cellStyle name="Total 2 2 2 4 4 2 2" xfId="27672"/>
    <cellStyle name="Total 2 2 2 4 4 2 3" xfId="33240"/>
    <cellStyle name="Total 2 2 2 4 4 2 4" xfId="47972"/>
    <cellStyle name="Total 2 2 2 4 4 3" xfId="15922"/>
    <cellStyle name="Total 2 2 2 4 4 3 2" xfId="36592"/>
    <cellStyle name="Total 2 2 2 4 4 3 3" xfId="47602"/>
    <cellStyle name="Total 2 2 2 4 4 4" xfId="21726"/>
    <cellStyle name="Total 2 2 2 4 4 5" xfId="40288"/>
    <cellStyle name="Total 2 2 2 4 5" xfId="9600"/>
    <cellStyle name="Total 2 2 2 4 5 2" xfId="13837"/>
    <cellStyle name="Total 2 2 2 4 5 2 2" xfId="27675"/>
    <cellStyle name="Total 2 2 2 4 5 2 3" xfId="37965"/>
    <cellStyle name="Total 2 2 2 4 5 2 4" xfId="47192"/>
    <cellStyle name="Total 2 2 2 4 5 3" xfId="16574"/>
    <cellStyle name="Total 2 2 2 4 5 3 2" xfId="32115"/>
    <cellStyle name="Total 2 2 2 4 5 3 3" xfId="44991"/>
    <cellStyle name="Total 2 2 2 4 5 4" xfId="33045"/>
    <cellStyle name="Total 2 2 2 4 5 5" xfId="43723"/>
    <cellStyle name="Total 2 2 2 4 6" xfId="11157"/>
    <cellStyle name="Total 2 2 2 4 6 2" xfId="27677"/>
    <cellStyle name="Total 2 2 2 4 6 3" xfId="32734"/>
    <cellStyle name="Total 2 2 2 4 6 4" xfId="48309"/>
    <cellStyle name="Total 2 2 2 4 7" xfId="12512"/>
    <cellStyle name="Total 2 2 2 4 7 2" xfId="27678"/>
    <cellStyle name="Total 2 2 2 4 7 3" xfId="36941"/>
    <cellStyle name="Total 2 2 2 4 7 4" xfId="45401"/>
    <cellStyle name="Total 2 2 2 4 8" xfId="15344"/>
    <cellStyle name="Total 2 2 2 4 8 2" xfId="34560"/>
    <cellStyle name="Total 2 2 2 4 8 3" xfId="40777"/>
    <cellStyle name="Total 2 2 2 4 9" xfId="31853"/>
    <cellStyle name="Total 2 2 2 5" xfId="8164"/>
    <cellStyle name="Total 2 2 2 5 2" xfId="8191"/>
    <cellStyle name="Total 2 2 2 5 2 2" xfId="8834"/>
    <cellStyle name="Total 2 2 2 5 2 2 2" xfId="13120"/>
    <cellStyle name="Total 2 2 2 5 2 2 2 2" xfId="27683"/>
    <cellStyle name="Total 2 2 2 5 2 2 2 3" xfId="36044"/>
    <cellStyle name="Total 2 2 2 5 2 2 2 4" xfId="43246"/>
    <cellStyle name="Total 2 2 2 5 2 2 3" xfId="15952"/>
    <cellStyle name="Total 2 2 2 5 2 2 3 2" xfId="32046"/>
    <cellStyle name="Total 2 2 2 5 2 2 3 3" xfId="44422"/>
    <cellStyle name="Total 2 2 2 5 2 2 4" xfId="23706"/>
    <cellStyle name="Total 2 2 2 5 2 2 5" xfId="41745"/>
    <cellStyle name="Total 2 2 2 5 2 3" xfId="9630"/>
    <cellStyle name="Total 2 2 2 5 2 3 2" xfId="13867"/>
    <cellStyle name="Total 2 2 2 5 2 3 2 2" xfId="27686"/>
    <cellStyle name="Total 2 2 2 5 2 3 2 3" xfId="33576"/>
    <cellStyle name="Total 2 2 2 5 2 3 2 4" xfId="47467"/>
    <cellStyle name="Total 2 2 2 5 2 3 3" xfId="16604"/>
    <cellStyle name="Total 2 2 2 5 2 3 3 2" xfId="24611"/>
    <cellStyle name="Total 2 2 2 5 2 3 3 3" xfId="46943"/>
    <cellStyle name="Total 2 2 2 5 2 3 4" xfId="27635"/>
    <cellStyle name="Total 2 2 2 5 2 3 5" xfId="42291"/>
    <cellStyle name="Total 2 2 2 5 2 4" xfId="11187"/>
    <cellStyle name="Total 2 2 2 5 2 4 2" xfId="27688"/>
    <cellStyle name="Total 2 2 2 5 2 4 3" xfId="27920"/>
    <cellStyle name="Total 2 2 2 5 2 4 4" xfId="47540"/>
    <cellStyle name="Total 2 2 2 5 2 5" xfId="12542"/>
    <cellStyle name="Total 2 2 2 5 2 5 2" xfId="27689"/>
    <cellStyle name="Total 2 2 2 5 2 5 3" xfId="32878"/>
    <cellStyle name="Total 2 2 2 5 2 5 4" xfId="47974"/>
    <cellStyle name="Total 2 2 2 5 2 6" xfId="15374"/>
    <cellStyle name="Total 2 2 2 5 2 6 2" xfId="35688"/>
    <cellStyle name="Total 2 2 2 5 2 6 3" xfId="42902"/>
    <cellStyle name="Total 2 2 2 5 2 7" xfId="32308"/>
    <cellStyle name="Total 2 2 2 5 2 8" xfId="47776"/>
    <cellStyle name="Total 2 2 2 5 3" xfId="8808"/>
    <cellStyle name="Total 2 2 2 5 3 2" xfId="13094"/>
    <cellStyle name="Total 2 2 2 5 3 2 2" xfId="27692"/>
    <cellStyle name="Total 2 2 2 5 3 2 3" xfId="32719"/>
    <cellStyle name="Total 2 2 2 5 3 2 4" xfId="45783"/>
    <cellStyle name="Total 2 2 2 5 3 3" xfId="15926"/>
    <cellStyle name="Total 2 2 2 5 3 3 2" xfId="32036"/>
    <cellStyle name="Total 2 2 2 5 3 3 3" xfId="43705"/>
    <cellStyle name="Total 2 2 2 5 3 4" xfId="22041"/>
    <cellStyle name="Total 2 2 2 5 3 5" xfId="39290"/>
    <cellStyle name="Total 2 2 2 5 4" xfId="9604"/>
    <cellStyle name="Total 2 2 2 5 4 2" xfId="13841"/>
    <cellStyle name="Total 2 2 2 5 4 2 2" xfId="27695"/>
    <cellStyle name="Total 2 2 2 5 4 2 3" xfId="37453"/>
    <cellStyle name="Total 2 2 2 5 4 2 4" xfId="44782"/>
    <cellStyle name="Total 2 2 2 5 4 3" xfId="16578"/>
    <cellStyle name="Total 2 2 2 5 4 3 2" xfId="22773"/>
    <cellStyle name="Total 2 2 2 5 4 3 3" xfId="41481"/>
    <cellStyle name="Total 2 2 2 5 4 4" xfId="32524"/>
    <cellStyle name="Total 2 2 2 5 4 5" xfId="45797"/>
    <cellStyle name="Total 2 2 2 5 5" xfId="11161"/>
    <cellStyle name="Total 2 2 2 5 5 2" xfId="27697"/>
    <cellStyle name="Total 2 2 2 5 5 3" xfId="33573"/>
    <cellStyle name="Total 2 2 2 5 5 4" xfId="40444"/>
    <cellStyle name="Total 2 2 2 5 6" xfId="12516"/>
    <cellStyle name="Total 2 2 2 5 6 2" xfId="27698"/>
    <cellStyle name="Total 2 2 2 5 6 3" xfId="38018"/>
    <cellStyle name="Total 2 2 2 5 6 4" xfId="40847"/>
    <cellStyle name="Total 2 2 2 5 7" xfId="15348"/>
    <cellStyle name="Total 2 2 2 5 7 2" xfId="34038"/>
    <cellStyle name="Total 2 2 2 5 7 3" xfId="42244"/>
    <cellStyle name="Total 2 2 2 5 8" xfId="21757"/>
    <cellStyle name="Total 2 2 2 5 9" xfId="39515"/>
    <cellStyle name="Total 2 2 2 6" xfId="8175"/>
    <cellStyle name="Total 2 2 2 6 2" xfId="8195"/>
    <cellStyle name="Total 2 2 2 6 2 2" xfId="8838"/>
    <cellStyle name="Total 2 2 2 6 2 2 2" xfId="13124"/>
    <cellStyle name="Total 2 2 2 6 2 2 2 2" xfId="27703"/>
    <cellStyle name="Total 2 2 2 6 2 2 2 3" xfId="36815"/>
    <cellStyle name="Total 2 2 2 6 2 2 2 4" xfId="46468"/>
    <cellStyle name="Total 2 2 2 6 2 2 3" xfId="15956"/>
    <cellStyle name="Total 2 2 2 6 2 2 3 2" xfId="38794"/>
    <cellStyle name="Total 2 2 2 6 2 2 3 3" xfId="45487"/>
    <cellStyle name="Total 2 2 2 6 2 2 4" xfId="32275"/>
    <cellStyle name="Total 2 2 2 6 2 2 5" xfId="40718"/>
    <cellStyle name="Total 2 2 2 6 2 3" xfId="9634"/>
    <cellStyle name="Total 2 2 2 6 2 3 2" xfId="13871"/>
    <cellStyle name="Total 2 2 2 6 2 3 2 2" xfId="27706"/>
    <cellStyle name="Total 2 2 2 6 2 3 2 3" xfId="36218"/>
    <cellStyle name="Total 2 2 2 6 2 3 2 4" xfId="41908"/>
    <cellStyle name="Total 2 2 2 6 2 3 3" xfId="16608"/>
    <cellStyle name="Total 2 2 2 6 2 3 3 2" xfId="21639"/>
    <cellStyle name="Total 2 2 2 6 2 3 3 3" xfId="40941"/>
    <cellStyle name="Total 2 2 2 6 2 3 4" xfId="37198"/>
    <cellStyle name="Total 2 2 2 6 2 3 5" xfId="44724"/>
    <cellStyle name="Total 2 2 2 6 2 4" xfId="11191"/>
    <cellStyle name="Total 2 2 2 6 2 4 2" xfId="27708"/>
    <cellStyle name="Total 2 2 2 6 2 4 3" xfId="27927"/>
    <cellStyle name="Total 2 2 2 6 2 4 4" xfId="48150"/>
    <cellStyle name="Total 2 2 2 6 2 5" xfId="12546"/>
    <cellStyle name="Total 2 2 2 6 2 5 2" xfId="27709"/>
    <cellStyle name="Total 2 2 2 6 2 5 3" xfId="33649"/>
    <cellStyle name="Total 2 2 2 6 2 5 4" xfId="46178"/>
    <cellStyle name="Total 2 2 2 6 2 6" xfId="15378"/>
    <cellStyle name="Total 2 2 2 6 2 6 2" xfId="38672"/>
    <cellStyle name="Total 2 2 2 6 2 6 3" xfId="45262"/>
    <cellStyle name="Total 2 2 2 6 2 7" xfId="18555"/>
    <cellStyle name="Total 2 2 2 6 2 8" xfId="40953"/>
    <cellStyle name="Total 2 2 2 6 3" xfId="8818"/>
    <cellStyle name="Total 2 2 2 6 3 2" xfId="13104"/>
    <cellStyle name="Total 2 2 2 6 3 2 2" xfId="27712"/>
    <cellStyle name="Total 2 2 2 6 3 2 3" xfId="34097"/>
    <cellStyle name="Total 2 2 2 6 3 2 4" xfId="47403"/>
    <cellStyle name="Total 2 2 2 6 3 3" xfId="15936"/>
    <cellStyle name="Total 2 2 2 6 3 3 2" xfId="38767"/>
    <cellStyle name="Total 2 2 2 6 3 3 3" xfId="40534"/>
    <cellStyle name="Total 2 2 2 6 3 4" xfId="21747"/>
    <cellStyle name="Total 2 2 2 6 3 5" xfId="39537"/>
    <cellStyle name="Total 2 2 2 6 4" xfId="9614"/>
    <cellStyle name="Total 2 2 2 6 4 2" xfId="13851"/>
    <cellStyle name="Total 2 2 2 6 4 2 2" xfId="27715"/>
    <cellStyle name="Total 2 2 2 6 4 2 3" xfId="35642"/>
    <cellStyle name="Total 2 2 2 6 4 2 4" xfId="40473"/>
    <cellStyle name="Total 2 2 2 6 4 3" xfId="16588"/>
    <cellStyle name="Total 2 2 2 6 4 3 2" xfId="24399"/>
    <cellStyle name="Total 2 2 2 6 4 3 3" xfId="40238"/>
    <cellStyle name="Total 2 2 2 6 4 4" xfId="27624"/>
    <cellStyle name="Total 2 2 2 6 4 5" xfId="44429"/>
    <cellStyle name="Total 2 2 2 6 5" xfId="11171"/>
    <cellStyle name="Total 2 2 2 6 5 2" xfId="27717"/>
    <cellStyle name="Total 2 2 2 6 5 3" xfId="38338"/>
    <cellStyle name="Total 2 2 2 6 5 4" xfId="46508"/>
    <cellStyle name="Total 2 2 2 6 6" xfId="12526"/>
    <cellStyle name="Total 2 2 2 6 6 2" xfId="27718"/>
    <cellStyle name="Total 2 2 2 6 6 3" xfId="36216"/>
    <cellStyle name="Total 2 2 2 6 6 4" xfId="46411"/>
    <cellStyle name="Total 2 2 2 6 7" xfId="15358"/>
    <cellStyle name="Total 2 2 2 6 7 2" xfId="33249"/>
    <cellStyle name="Total 2 2 2 6 7 3" xfId="44840"/>
    <cellStyle name="Total 2 2 2 6 8" xfId="22062"/>
    <cellStyle name="Total 2 2 2 6 9" xfId="40210"/>
    <cellStyle name="Total 2 2 2 7" xfId="8792"/>
    <cellStyle name="Total 2 2 2 7 2" xfId="13078"/>
    <cellStyle name="Total 2 2 2 7 2 2" xfId="27721"/>
    <cellStyle name="Total 2 2 2 7 2 3" xfId="36133"/>
    <cellStyle name="Total 2 2 2 7 2 4" xfId="46849"/>
    <cellStyle name="Total 2 2 2 7 3" xfId="15910"/>
    <cellStyle name="Total 2 2 2 7 3 2" xfId="32028"/>
    <cellStyle name="Total 2 2 2 7 3 3" xfId="44115"/>
    <cellStyle name="Total 2 2 2 7 4" xfId="23229"/>
    <cellStyle name="Total 2 2 2 7 5" xfId="40989"/>
    <cellStyle name="Total 2 2 2 8" xfId="9588"/>
    <cellStyle name="Total 2 2 2 8 2" xfId="13825"/>
    <cellStyle name="Total 2 2 2 8 2 2" xfId="27724"/>
    <cellStyle name="Total 2 2 2 8 2 3" xfId="38101"/>
    <cellStyle name="Total 2 2 2 8 2 4" xfId="47386"/>
    <cellStyle name="Total 2 2 2 8 3" xfId="16562"/>
    <cellStyle name="Total 2 2 2 8 3 2" xfId="22235"/>
    <cellStyle name="Total 2 2 2 8 3 3" xfId="40024"/>
    <cellStyle name="Total 2 2 2 8 4" xfId="34831"/>
    <cellStyle name="Total 2 2 2 8 5" xfId="42906"/>
    <cellStyle name="Total 2 2 2 9" xfId="11145"/>
    <cellStyle name="Total 2 2 2 9 2" xfId="27726"/>
    <cellStyle name="Total 2 2 2 9 3" xfId="35628"/>
    <cellStyle name="Total 2 2 2 9 4" xfId="42985"/>
    <cellStyle name="Total 2 2 3" xfId="8099"/>
    <cellStyle name="Total 2 2 3 2" xfId="9583"/>
    <cellStyle name="Total 2 2 3 2 2" xfId="13822"/>
    <cellStyle name="Total 2 2 3 2 2 2" xfId="27729"/>
    <cellStyle name="Total 2 2 3 2 2 3" xfId="34922"/>
    <cellStyle name="Total 2 2 3 2 2 4" xfId="47263"/>
    <cellStyle name="Total 2 2 3 2 3" xfId="16559"/>
    <cellStyle name="Total 2 2 3 2 3 2" xfId="22821"/>
    <cellStyle name="Total 2 2 3 2 3 3" xfId="39267"/>
    <cellStyle name="Total 2 2 3 2 4" xfId="27614"/>
    <cellStyle name="Total 2 2 3 2 5" xfId="47550"/>
    <cellStyle name="Total 2 2 3 3" xfId="11142"/>
    <cellStyle name="Total 2 2 3 3 2" xfId="27731"/>
    <cellStyle name="Total 2 2 3 3 3" xfId="37747"/>
    <cellStyle name="Total 2 2 3 3 4" xfId="46107"/>
    <cellStyle name="Total 2 2 3 4" xfId="12497"/>
    <cellStyle name="Total 2 2 3 4 2" xfId="27732"/>
    <cellStyle name="Total 2 2 3 4 3" xfId="35105"/>
    <cellStyle name="Total 2 2 3 4 4" xfId="40740"/>
    <cellStyle name="Total 2 2 3 5" xfId="15329"/>
    <cellStyle name="Total 2 2 3 5 2" xfId="38604"/>
    <cellStyle name="Total 2 2 3 5 3" xfId="44169"/>
    <cellStyle name="Total 2 2 3 6" xfId="21960"/>
    <cellStyle name="Total 2 2 3 7" xfId="39465"/>
    <cellStyle name="Total 2 2 4" xfId="8770"/>
    <cellStyle name="Total 2 2 4 2" xfId="13075"/>
    <cellStyle name="Total 2 2 4 2 2" xfId="27735"/>
    <cellStyle name="Total 2 2 4 2 3" xfId="36654"/>
    <cellStyle name="Total 2 2 4 2 4" xfId="46829"/>
    <cellStyle name="Total 2 2 4 3" xfId="15907"/>
    <cellStyle name="Total 2 2 4 3 2" xfId="32026"/>
    <cellStyle name="Total 2 2 4 3 3" xfId="42147"/>
    <cellStyle name="Total 2 2 4 4" xfId="22228"/>
    <cellStyle name="Total 2 2 4 5" xfId="41941"/>
    <cellStyle name="Total 2 2 5" xfId="9223"/>
    <cellStyle name="Total 2 2 5 2" xfId="13478"/>
    <cellStyle name="Total 2 2 5 2 2" xfId="27738"/>
    <cellStyle name="Total 2 2 5 2 3" xfId="35261"/>
    <cellStyle name="Total 2 2 5 2 4" xfId="48243"/>
    <cellStyle name="Total 2 2 5 3" xfId="16233"/>
    <cellStyle name="Total 2 2 5 3 2" xfId="22349"/>
    <cellStyle name="Total 2 2 5 3 3" xfId="40070"/>
    <cellStyle name="Total 2 2 5 4" xfId="21707"/>
    <cellStyle name="Total 2 2 5 5" xfId="39822"/>
    <cellStyle name="Total 2 2 6" xfId="10798"/>
    <cellStyle name="Total 2 2 6 2" xfId="27740"/>
    <cellStyle name="Total 2 2 6 3" xfId="37958"/>
    <cellStyle name="Total 2 2 6 4" xfId="47345"/>
    <cellStyle name="Total 2 2 7" xfId="12153"/>
    <cellStyle name="Total 2 2 7 2" xfId="27741"/>
    <cellStyle name="Total 2 2 7 3" xfId="35059"/>
    <cellStyle name="Total 2 2 7 4" xfId="42512"/>
    <cellStyle name="Total 2 2 8" xfId="14985"/>
    <cellStyle name="Total 2 2 8 2" xfId="35430"/>
    <cellStyle name="Total 2 2 8 3" xfId="45597"/>
    <cellStyle name="Total 2 2 9" xfId="26409"/>
    <cellStyle name="Total 2 20" xfId="10230"/>
    <cellStyle name="Total 2 20 2" xfId="14467"/>
    <cellStyle name="Total 2 20 2 2" xfId="27744"/>
    <cellStyle name="Total 2 20 2 3" xfId="34466"/>
    <cellStyle name="Total 2 20 2 4" xfId="45123"/>
    <cellStyle name="Total 2 20 3" xfId="17204"/>
    <cellStyle name="Total 2 20 3 2" xfId="32949"/>
    <cellStyle name="Total 2 20 3 3" xfId="44335"/>
    <cellStyle name="Total 2 20 4" xfId="37393"/>
    <cellStyle name="Total 2 20 5" xfId="47500"/>
    <cellStyle name="Total 2 21" xfId="10243"/>
    <cellStyle name="Total 2 21 2" xfId="14480"/>
    <cellStyle name="Total 2 21 2 2" xfId="27747"/>
    <cellStyle name="Total 2 21 2 3" xfId="35776"/>
    <cellStyle name="Total 2 21 2 4" xfId="41345"/>
    <cellStyle name="Total 2 21 3" xfId="17217"/>
    <cellStyle name="Total 2 21 3 2" xfId="37688"/>
    <cellStyle name="Total 2 21 3 3" xfId="45019"/>
    <cellStyle name="Total 2 21 4" xfId="38633"/>
    <cellStyle name="Total 2 21 5" xfId="44752"/>
    <cellStyle name="Total 2 22" xfId="10297"/>
    <cellStyle name="Total 2 22 2" xfId="14534"/>
    <cellStyle name="Total 2 22 2 2" xfId="27750"/>
    <cellStyle name="Total 2 22 2 3" xfId="33086"/>
    <cellStyle name="Total 2 22 2 4" xfId="40667"/>
    <cellStyle name="Total 2 22 3" xfId="17271"/>
    <cellStyle name="Total 2 22 3 2" xfId="38212"/>
    <cellStyle name="Total 2 22 3 3" xfId="46506"/>
    <cellStyle name="Total 2 22 4" xfId="36526"/>
    <cellStyle name="Total 2 22 5" xfId="46486"/>
    <cellStyle name="Total 2 23" xfId="10346"/>
    <cellStyle name="Total 2 23 2" xfId="27752"/>
    <cellStyle name="Total 2 23 3" xfId="32435"/>
    <cellStyle name="Total 2 23 4" xfId="44399"/>
    <cellStyle name="Total 2 24" xfId="10477"/>
    <cellStyle name="Total 2 24 2" xfId="27753"/>
    <cellStyle name="Total 2 24 3" xfId="34002"/>
    <cellStyle name="Total 2 24 4" xfId="48492"/>
    <cellStyle name="Total 2 25" xfId="11787"/>
    <cellStyle name="Total 2 25 2" xfId="27754"/>
    <cellStyle name="Total 2 25 3" xfId="33653"/>
    <cellStyle name="Total 2 25 4" xfId="46361"/>
    <cellStyle name="Total 2 26" xfId="14677"/>
    <cellStyle name="Total 2 26 2" xfId="36120"/>
    <cellStyle name="Total 2 26 3" xfId="40471"/>
    <cellStyle name="Total 2 3" xfId="6644"/>
    <cellStyle name="Total 2 3 10" xfId="10560"/>
    <cellStyle name="Total 2 3 10 2" xfId="27757"/>
    <cellStyle name="Total 2 3 10 3" xfId="27781"/>
    <cellStyle name="Total 2 3 10 4" xfId="44285"/>
    <cellStyle name="Total 2 3 11" xfId="11915"/>
    <cellStyle name="Total 2 3 11 2" xfId="27758"/>
    <cellStyle name="Total 2 3 11 3" xfId="38275"/>
    <cellStyle name="Total 2 3 11 4" xfId="41192"/>
    <cellStyle name="Total 2 3 12" xfId="14747"/>
    <cellStyle name="Total 2 3 12 2" xfId="35321"/>
    <cellStyle name="Total 2 3 12 3" xfId="43149"/>
    <cellStyle name="Total 2 3 13" xfId="25635"/>
    <cellStyle name="Total 2 3 14" xfId="38965"/>
    <cellStyle name="Total 2 3 2" xfId="8153"/>
    <cellStyle name="Total 2 3 2 10" xfId="38970"/>
    <cellStyle name="Total 2 3 2 2" xfId="8180"/>
    <cellStyle name="Total 2 3 2 2 2" xfId="8823"/>
    <cellStyle name="Total 2 3 2 2 2 2" xfId="13109"/>
    <cellStyle name="Total 2 3 2 2 2 2 2" xfId="27763"/>
    <cellStyle name="Total 2 3 2 2 2 2 3" xfId="38527"/>
    <cellStyle name="Total 2 3 2 2 2 2 4" xfId="46073"/>
    <cellStyle name="Total 2 3 2 2 2 3" xfId="15941"/>
    <cellStyle name="Total 2 3 2 2 2 3 2" xfId="32043"/>
    <cellStyle name="Total 2 3 2 2 2 3 3" xfId="45743"/>
    <cellStyle name="Total 2 3 2 2 2 4" xfId="25092"/>
    <cellStyle name="Total 2 3 2 2 2 5" xfId="45928"/>
    <cellStyle name="Total 2 3 2 2 3" xfId="9619"/>
    <cellStyle name="Total 2 3 2 2 3 2" xfId="13856"/>
    <cellStyle name="Total 2 3 2 2 3 2 2" xfId="27766"/>
    <cellStyle name="Total 2 3 2 2 3 2 3" xfId="33780"/>
    <cellStyle name="Total 2 3 2 2 3 2 4" xfId="43048"/>
    <cellStyle name="Total 2 3 2 2 3 3" xfId="16593"/>
    <cellStyle name="Total 2 3 2 2 3 3 2" xfId="21891"/>
    <cellStyle name="Total 2 3 2 2 3 3 3" xfId="48231"/>
    <cellStyle name="Total 2 3 2 2 3 4" xfId="32192"/>
    <cellStyle name="Total 2 3 2 2 3 5" xfId="47722"/>
    <cellStyle name="Total 2 3 2 2 4" xfId="11176"/>
    <cellStyle name="Total 2 3 2 2 4 2" xfId="27768"/>
    <cellStyle name="Total 2 3 2 2 4 3" xfId="37104"/>
    <cellStyle name="Total 2 3 2 2 4 4" xfId="46761"/>
    <cellStyle name="Total 2 3 2 2 5" xfId="12531"/>
    <cellStyle name="Total 2 3 2 2 5 2" xfId="27769"/>
    <cellStyle name="Total 2 3 2 2 5 3" xfId="37303"/>
    <cellStyle name="Total 2 3 2 2 5 4" xfId="40536"/>
    <cellStyle name="Total 2 3 2 2 6" xfId="15363"/>
    <cellStyle name="Total 2 3 2 2 6 2" xfId="35891"/>
    <cellStyle name="Total 2 3 2 2 6 3" xfId="43009"/>
    <cellStyle name="Total 2 3 2 2 7" xfId="23696"/>
    <cellStyle name="Total 2 3 2 2 8" xfId="39506"/>
    <cellStyle name="Total 2 3 2 3" xfId="8200"/>
    <cellStyle name="Total 2 3 2 3 2" xfId="8843"/>
    <cellStyle name="Total 2 3 2 3 2 2" xfId="13129"/>
    <cellStyle name="Total 2 3 2 3 2 2 2" xfId="27773"/>
    <cellStyle name="Total 2 3 2 3 2 2 3" xfId="34191"/>
    <cellStyle name="Total 2 3 2 3 2 2 4" xfId="43024"/>
    <cellStyle name="Total 2 3 2 3 2 3" xfId="15961"/>
    <cellStyle name="Total 2 3 2 3 2 3 2" xfId="23761"/>
    <cellStyle name="Total 2 3 2 3 2 3 3" xfId="40048"/>
    <cellStyle name="Total 2 3 2 3 2 4" xfId="18166"/>
    <cellStyle name="Total 2 3 2 3 2 5" xfId="39295"/>
    <cellStyle name="Total 2 3 2 3 3" xfId="9639"/>
    <cellStyle name="Total 2 3 2 3 3 2" xfId="13876"/>
    <cellStyle name="Total 2 3 2 3 3 2 2" xfId="27776"/>
    <cellStyle name="Total 2 3 2 3 3 2 3" xfId="37305"/>
    <cellStyle name="Total 2 3 2 3 3 2 4" xfId="46774"/>
    <cellStyle name="Total 2 3 2 3 3 3" xfId="16613"/>
    <cellStyle name="Total 2 3 2 3 3 3 2" xfId="23301"/>
    <cellStyle name="Total 2 3 2 3 3 3 3" xfId="40125"/>
    <cellStyle name="Total 2 3 2 3 3 4" xfId="36620"/>
    <cellStyle name="Total 2 3 2 3 3 5" xfId="46984"/>
    <cellStyle name="Total 2 3 2 3 4" xfId="11196"/>
    <cellStyle name="Total 2 3 2 3 4 2" xfId="27778"/>
    <cellStyle name="Total 2 3 2 3 4 3" xfId="34478"/>
    <cellStyle name="Total 2 3 2 3 4 4" xfId="48349"/>
    <cellStyle name="Total 2 3 2 3 5" xfId="12551"/>
    <cellStyle name="Total 2 3 2 3 5 2" xfId="27779"/>
    <cellStyle name="Total 2 3 2 3 5 3" xfId="37889"/>
    <cellStyle name="Total 2 3 2 3 5 4" xfId="45958"/>
    <cellStyle name="Total 2 3 2 3 6" xfId="15383"/>
    <cellStyle name="Total 2 3 2 3 6 2" xfId="35524"/>
    <cellStyle name="Total 2 3 2 3 6 3" xfId="43046"/>
    <cellStyle name="Total 2 3 2 3 7" xfId="22691"/>
    <cellStyle name="Total 2 3 2 3 8" xfId="39496"/>
    <cellStyle name="Total 2 3 2 4" xfId="8797"/>
    <cellStyle name="Total 2 3 2 4 2" xfId="13083"/>
    <cellStyle name="Total 2 3 2 4 2 2" xfId="27782"/>
    <cellStyle name="Total 2 3 2 4 2 3" xfId="37219"/>
    <cellStyle name="Total 2 3 2 4 2 4" xfId="44806"/>
    <cellStyle name="Total 2 3 2 4 3" xfId="15915"/>
    <cellStyle name="Total 2 3 2 4 3 2" xfId="35532"/>
    <cellStyle name="Total 2 3 2 4 3 3" xfId="46992"/>
    <cellStyle name="Total 2 3 2 4 4" xfId="21691"/>
    <cellStyle name="Total 2 3 2 4 5" xfId="39801"/>
    <cellStyle name="Total 2 3 2 5" xfId="9593"/>
    <cellStyle name="Total 2 3 2 5 2" xfId="13830"/>
    <cellStyle name="Total 2 3 2 5 2 2" xfId="27785"/>
    <cellStyle name="Total 2 3 2 5 2 3" xfId="38626"/>
    <cellStyle name="Total 2 3 2 5 2 4" xfId="46968"/>
    <cellStyle name="Total 2 3 2 5 3" xfId="16567"/>
    <cellStyle name="Total 2 3 2 5 3 2" xfId="32378"/>
    <cellStyle name="Total 2 3 2 5 3 3" xfId="41649"/>
    <cellStyle name="Total 2 3 2 5 4" xfId="32727"/>
    <cellStyle name="Total 2 3 2 5 5" xfId="48220"/>
    <cellStyle name="Total 2 3 2 6" xfId="11150"/>
    <cellStyle name="Total 2 3 2 6 2" xfId="27787"/>
    <cellStyle name="Total 2 3 2 6 3" xfId="33777"/>
    <cellStyle name="Total 2 3 2 6 4" xfId="41752"/>
    <cellStyle name="Total 2 3 2 7" xfId="12505"/>
    <cellStyle name="Total 2 3 2 7 2" xfId="27788"/>
    <cellStyle name="Total 2 3 2 7 3" xfId="32480"/>
    <cellStyle name="Total 2 3 2 7 4" xfId="40850"/>
    <cellStyle name="Total 2 3 2 8" xfId="15337"/>
    <cellStyle name="Total 2 3 2 8 2" xfId="34242"/>
    <cellStyle name="Total 2 3 2 8 3" xfId="44316"/>
    <cellStyle name="Total 2 3 2 9" xfId="31899"/>
    <cellStyle name="Total 2 3 3" xfId="8157"/>
    <cellStyle name="Total 2 3 3 10" xfId="40355"/>
    <cellStyle name="Total 2 3 3 2" xfId="8184"/>
    <cellStyle name="Total 2 3 3 2 2" xfId="8827"/>
    <cellStyle name="Total 2 3 3 2 2 2" xfId="13113"/>
    <cellStyle name="Total 2 3 3 2 2 2 2" xfId="27793"/>
    <cellStyle name="Total 2 3 3 2 2 2 3" xfId="37087"/>
    <cellStyle name="Total 2 3 3 2 2 2 4" xfId="45902"/>
    <cellStyle name="Total 2 3 3 2 2 3" xfId="15945"/>
    <cellStyle name="Total 2 3 3 2 2 3 2" xfId="25379"/>
    <cellStyle name="Total 2 3 3 2 2 3 3" xfId="40768"/>
    <cellStyle name="Total 2 3 3 2 2 4" xfId="23781"/>
    <cellStyle name="Total 2 3 3 2 2 5" xfId="40220"/>
    <cellStyle name="Total 2 3 3 2 3" xfId="9623"/>
    <cellStyle name="Total 2 3 3 2 3 2" xfId="13860"/>
    <cellStyle name="Total 2 3 3 2 3 2 2" xfId="27796"/>
    <cellStyle name="Total 2 3 3 2 3 2 3" xfId="36422"/>
    <cellStyle name="Total 2 3 3 2 3 2 4" xfId="44106"/>
    <cellStyle name="Total 2 3 3 2 3 3" xfId="16597"/>
    <cellStyle name="Total 2 3 3 2 3 3 2" xfId="22208"/>
    <cellStyle name="Total 2 3 3 2 3 3 3" xfId="39656"/>
    <cellStyle name="Total 2 3 3 2 3 4" xfId="32196"/>
    <cellStyle name="Total 2 3 3 2 3 5" xfId="46684"/>
    <cellStyle name="Total 2 3 3 2 4" xfId="11180"/>
    <cellStyle name="Total 2 3 3 2 4 2" xfId="27798"/>
    <cellStyle name="Total 2 3 3 2 4 3" xfId="27934"/>
    <cellStyle name="Total 2 3 3 2 4 4" xfId="47683"/>
    <cellStyle name="Total 2 3 3 2 5" xfId="12535"/>
    <cellStyle name="Total 2 3 3 2 5 2" xfId="27799"/>
    <cellStyle name="Total 2 3 3 2 5 3" xfId="33921"/>
    <cellStyle name="Total 2 3 3 2 5 4" xfId="41330"/>
    <cellStyle name="Total 2 3 3 2 6" xfId="15367"/>
    <cellStyle name="Total 2 3 3 2 6 2" xfId="36730"/>
    <cellStyle name="Total 2 3 3 2 6 3" xfId="45332"/>
    <cellStyle name="Total 2 3 3 2 7" xfId="32269"/>
    <cellStyle name="Total 2 3 3 2 8" xfId="42814"/>
    <cellStyle name="Total 2 3 3 3" xfId="8204"/>
    <cellStyle name="Total 2 3 3 3 2" xfId="8847"/>
    <cellStyle name="Total 2 3 3 3 2 2" xfId="13133"/>
    <cellStyle name="Total 2 3 3 3 2 2 2" xfId="27803"/>
    <cellStyle name="Total 2 3 3 3 2 2 3" xfId="38417"/>
    <cellStyle name="Total 2 3 3 3 2 2 4" xfId="48180"/>
    <cellStyle name="Total 2 3 3 3 2 3" xfId="15965"/>
    <cellStyle name="Total 2 3 3 3 2 3 2" xfId="32294"/>
    <cellStyle name="Total 2 3 3 3 2 3 3" xfId="39888"/>
    <cellStyle name="Total 2 3 3 3 2 4" xfId="21829"/>
    <cellStyle name="Total 2 3 3 3 2 5" xfId="39227"/>
    <cellStyle name="Total 2 3 3 3 3" xfId="9643"/>
    <cellStyle name="Total 2 3 3 3 3 2" xfId="13880"/>
    <cellStyle name="Total 2 3 3 3 3 2 2" xfId="27806"/>
    <cellStyle name="Total 2 3 3 3 3 2 3" xfId="33920"/>
    <cellStyle name="Total 2 3 3 3 3 2 4" xfId="47137"/>
    <cellStyle name="Total 2 3 3 3 3 3" xfId="16617"/>
    <cellStyle name="Total 2 3 3 3 3 3 2" xfId="26620"/>
    <cellStyle name="Total 2 3 3 3 3 3 3" xfId="39534"/>
    <cellStyle name="Total 2 3 3 3 3 4" xfId="27644"/>
    <cellStyle name="Total 2 3 3 3 3 5" xfId="42008"/>
    <cellStyle name="Total 2 3 3 3 4" xfId="11200"/>
    <cellStyle name="Total 2 3 3 3 4 2" xfId="27808"/>
    <cellStyle name="Total 2 3 3 3 4 3" xfId="35250"/>
    <cellStyle name="Total 2 3 3 3 4 4" xfId="47078"/>
    <cellStyle name="Total 2 3 3 3 5" xfId="12555"/>
    <cellStyle name="Total 2 3 3 3 5 2" xfId="27809"/>
    <cellStyle name="Total 2 3 3 3 5 3" xfId="37378"/>
    <cellStyle name="Total 2 3 3 3 5 4" xfId="45430"/>
    <cellStyle name="Total 2 3 3 3 6" xfId="15387"/>
    <cellStyle name="Total 2 3 3 3 6 2" xfId="33420"/>
    <cellStyle name="Total 2 3 3 3 6 3" xfId="45198"/>
    <cellStyle name="Total 2 3 3 3 7" xfId="25490"/>
    <cellStyle name="Total 2 3 3 3 8" xfId="41070"/>
    <cellStyle name="Total 2 3 3 4" xfId="8801"/>
    <cellStyle name="Total 2 3 3 4 2" xfId="13087"/>
    <cellStyle name="Total 2 3 3 4 2 2" xfId="27812"/>
    <cellStyle name="Total 2 3 3 4 2 3" xfId="33762"/>
    <cellStyle name="Total 2 3 3 4 2 4" xfId="40448"/>
    <cellStyle name="Total 2 3 3 4 3" xfId="15919"/>
    <cellStyle name="Total 2 3 3 4 3 2" xfId="37113"/>
    <cellStyle name="Total 2 3 3 4 3 3" xfId="45877"/>
    <cellStyle name="Total 2 3 3 4 4" xfId="22004"/>
    <cellStyle name="Total 2 3 3 4 5" xfId="39523"/>
    <cellStyle name="Total 2 3 3 5" xfId="9597"/>
    <cellStyle name="Total 2 3 3 5 2" xfId="13834"/>
    <cellStyle name="Total 2 3 3 5 2 2" xfId="27815"/>
    <cellStyle name="Total 2 3 3 5 2 3" xfId="34786"/>
    <cellStyle name="Total 2 3 3 5 2 4" xfId="42437"/>
    <cellStyle name="Total 2 3 3 5 3" xfId="16571"/>
    <cellStyle name="Total 2 3 3 5 3 2" xfId="21599"/>
    <cellStyle name="Total 2 3 3 5 3 3" xfId="39101"/>
    <cellStyle name="Total 2 3 3 5 4" xfId="33566"/>
    <cellStyle name="Total 2 3 3 5 5" xfId="40541"/>
    <cellStyle name="Total 2 3 3 6" xfId="11154"/>
    <cellStyle name="Total 2 3 3 6 2" xfId="27817"/>
    <cellStyle name="Total 2 3 3 6 3" xfId="36419"/>
    <cellStyle name="Total 2 3 3 6 4" xfId="45165"/>
    <cellStyle name="Total 2 3 3 7" xfId="12509"/>
    <cellStyle name="Total 2 3 3 7 2" xfId="27818"/>
    <cellStyle name="Total 2 3 3 7 3" xfId="38491"/>
    <cellStyle name="Total 2 3 3 7 4" xfId="46321"/>
    <cellStyle name="Total 2 3 3 8" xfId="15341"/>
    <cellStyle name="Total 2 3 3 8 2" xfId="35082"/>
    <cellStyle name="Total 2 3 3 8 3" xfId="44233"/>
    <cellStyle name="Total 2 3 3 9" xfId="21752"/>
    <cellStyle name="Total 2 3 4" xfId="8161"/>
    <cellStyle name="Total 2 3 4 10" xfId="39841"/>
    <cellStyle name="Total 2 3 4 2" xfId="8188"/>
    <cellStyle name="Total 2 3 4 2 2" xfId="8831"/>
    <cellStyle name="Total 2 3 4 2 2 2" xfId="13117"/>
    <cellStyle name="Total 2 3 4 2 2 2 2" xfId="27823"/>
    <cellStyle name="Total 2 3 4 2 2 2 3" xfId="38164"/>
    <cellStyle name="Total 2 3 4 2 2 2 4" xfId="43309"/>
    <cellStyle name="Total 2 3 4 2 2 3" xfId="15949"/>
    <cellStyle name="Total 2 3 4 2 2 3 2" xfId="38690"/>
    <cellStyle name="Total 2 3 4 2 2 3 3" xfId="47985"/>
    <cellStyle name="Total 2 3 4 2 2 4" xfId="32303"/>
    <cellStyle name="Total 2 3 4 2 2 5" xfId="39894"/>
    <cellStyle name="Total 2 3 4 2 3" xfId="9627"/>
    <cellStyle name="Total 2 3 4 2 3 2" xfId="13864"/>
    <cellStyle name="Total 2 3 4 2 3 2 2" xfId="27826"/>
    <cellStyle name="Total 2 3 4 2 3 2 3" xfId="35900"/>
    <cellStyle name="Total 2 3 4 2 3 2 4" xfId="46640"/>
    <cellStyle name="Total 2 3 4 2 3 3" xfId="16601"/>
    <cellStyle name="Total 2 3 4 2 3 3 2" xfId="32352"/>
    <cellStyle name="Total 2 3 4 2 3 3 3" xfId="40357"/>
    <cellStyle name="Total 2 3 4 2 3 4" xfId="32204"/>
    <cellStyle name="Total 2 3 4 2 3 5" xfId="44705"/>
    <cellStyle name="Total 2 3 4 2 4" xfId="11184"/>
    <cellStyle name="Total 2 3 4 2 4 2" xfId="27828"/>
    <cellStyle name="Total 2 3 4 2 4 3" xfId="27916"/>
    <cellStyle name="Total 2 3 4 2 4 4" xfId="40528"/>
    <cellStyle name="Total 2 3 4 2 5" xfId="12539"/>
    <cellStyle name="Total 2 3 4 2 5 2" xfId="27829"/>
    <cellStyle name="Total 2 3 4 2 5 3" xfId="36563"/>
    <cellStyle name="Total 2 3 4 2 5 4" xfId="41357"/>
    <cellStyle name="Total 2 3 4 2 6" xfId="15371"/>
    <cellStyle name="Total 2 3 4 2 6 2" xfId="37807"/>
    <cellStyle name="Total 2 3 4 2 6 3" xfId="47680"/>
    <cellStyle name="Total 2 3 4 2 7" xfId="19874"/>
    <cellStyle name="Total 2 3 4 2 8" xfId="46023"/>
    <cellStyle name="Total 2 3 4 3" xfId="8208"/>
    <cellStyle name="Total 2 3 4 3 2" xfId="8851"/>
    <cellStyle name="Total 2 3 4 3 2 2" xfId="13137"/>
    <cellStyle name="Total 2 3 4 3 2 2 2" xfId="27833"/>
    <cellStyle name="Total 2 3 4 3 2 2 3" xfId="34917"/>
    <cellStyle name="Total 2 3 4 3 2 2 4" xfId="42575"/>
    <cellStyle name="Total 2 3 4 3 2 3" xfId="15969"/>
    <cellStyle name="Total 2 3 4 3 2 3 2" xfId="18236"/>
    <cellStyle name="Total 2 3 4 3 2 3 3" xfId="40215"/>
    <cellStyle name="Total 2 3 4 3 2 4" xfId="22147"/>
    <cellStyle name="Total 2 3 4 3 2 5" xfId="39244"/>
    <cellStyle name="Total 2 3 4 3 3" xfId="9647"/>
    <cellStyle name="Total 2 3 4 3 3 2" xfId="13884"/>
    <cellStyle name="Total 2 3 4 3 3 2 2" xfId="27836"/>
    <cellStyle name="Total 2 3 4 3 3 2 3" xfId="36562"/>
    <cellStyle name="Total 2 3 4 3 3 2 4" xfId="47039"/>
    <cellStyle name="Total 2 3 4 3 3 3" xfId="16621"/>
    <cellStyle name="Total 2 3 4 3 3 3 2" xfId="31888"/>
    <cellStyle name="Total 2 3 4 3 3 3 3" xfId="39744"/>
    <cellStyle name="Total 2 3 4 3 3 4" xfId="34518"/>
    <cellStyle name="Total 2 3 4 3 3 5" xfId="42702"/>
    <cellStyle name="Total 2 3 4 3 4" xfId="11204"/>
    <cellStyle name="Total 2 3 4 3 4 2" xfId="27838"/>
    <cellStyle name="Total 2 3 4 3 4 3" xfId="33146"/>
    <cellStyle name="Total 2 3 4 3 4 4" xfId="47989"/>
    <cellStyle name="Total 2 3 4 3 5" xfId="12559"/>
    <cellStyle name="Total 2 3 4 3 5 2" xfId="27839"/>
    <cellStyle name="Total 2 3 4 3 5 3" xfId="37016"/>
    <cellStyle name="Total 2 3 4 3 5 4" xfId="46327"/>
    <cellStyle name="Total 2 3 4 3 6" xfId="15391"/>
    <cellStyle name="Total 2 3 4 3 6 2" xfId="32899"/>
    <cellStyle name="Total 2 3 4 3 6 3" xfId="42236"/>
    <cellStyle name="Total 2 3 4 3 7" xfId="23755"/>
    <cellStyle name="Total 2 3 4 3 8" xfId="39005"/>
    <cellStyle name="Total 2 3 4 4" xfId="8805"/>
    <cellStyle name="Total 2 3 4 4 2" xfId="13091"/>
    <cellStyle name="Total 2 3 4 4 2 2" xfId="27842"/>
    <cellStyle name="Total 2 3 4 4 2 3" xfId="36404"/>
    <cellStyle name="Total 2 3 4 4 2 4" xfId="41855"/>
    <cellStyle name="Total 2 3 4 4 3" xfId="15923"/>
    <cellStyle name="Total 2 3 4 4 3 2" xfId="38190"/>
    <cellStyle name="Total 2 3 4 4 3 3" xfId="45141"/>
    <cellStyle name="Total 2 3 4 4 4" xfId="22345"/>
    <cellStyle name="Total 2 3 4 4 5" xfId="38973"/>
    <cellStyle name="Total 2 3 4 5" xfId="9601"/>
    <cellStyle name="Total 2 3 4 5 2" xfId="13838"/>
    <cellStyle name="Total 2 3 4 5 2 2" xfId="27845"/>
    <cellStyle name="Total 2 3 4 5 2 3" xfId="34264"/>
    <cellStyle name="Total 2 3 4 5 2 4" xfId="43701"/>
    <cellStyle name="Total 2 3 4 5 3" xfId="16575"/>
    <cellStyle name="Total 2 3 4 5 3 2" xfId="32114"/>
    <cellStyle name="Total 2 3 4 5 3 3" xfId="39248"/>
    <cellStyle name="Total 2 3 4 5 4" xfId="36208"/>
    <cellStyle name="Total 2 3 4 5 5" xfId="44352"/>
    <cellStyle name="Total 2 3 4 6" xfId="11158"/>
    <cellStyle name="Total 2 3 4 6 2" xfId="27847"/>
    <cellStyle name="Total 2 3 4 6 3" xfId="35897"/>
    <cellStyle name="Total 2 3 4 6 4" xfId="47625"/>
    <cellStyle name="Total 2 3 4 7" xfId="12513"/>
    <cellStyle name="Total 2 3 4 7 2" xfId="27848"/>
    <cellStyle name="Total 2 3 4 7 3" xfId="34839"/>
    <cellStyle name="Total 2 3 4 7 4" xfId="41802"/>
    <cellStyle name="Total 2 3 4 8" xfId="15345"/>
    <cellStyle name="Total 2 3 4 8 2" xfId="32978"/>
    <cellStyle name="Total 2 3 4 8 3" xfId="41970"/>
    <cellStyle name="Total 2 3 4 9" xfId="22066"/>
    <cellStyle name="Total 2 3 5" xfId="8165"/>
    <cellStyle name="Total 2 3 5 2" xfId="8192"/>
    <cellStyle name="Total 2 3 5 2 2" xfId="8835"/>
    <cellStyle name="Total 2 3 5 2 2 2" xfId="13121"/>
    <cellStyle name="Total 2 3 5 2 2 2 2" xfId="27853"/>
    <cellStyle name="Total 2 3 5 2 2 2 3" xfId="37642"/>
    <cellStyle name="Total 2 3 5 2 2 2 4" xfId="45930"/>
    <cellStyle name="Total 2 3 5 2 2 3" xfId="15953"/>
    <cellStyle name="Total 2 3 5 2 2 3 2" xfId="32047"/>
    <cellStyle name="Total 2 3 5 2 2 3 3" xfId="39226"/>
    <cellStyle name="Total 2 3 5 2 2 4" xfId="18014"/>
    <cellStyle name="Total 2 3 5 2 2 5" xfId="40096"/>
    <cellStyle name="Total 2 3 5 2 3" xfId="9631"/>
    <cellStyle name="Total 2 3 5 2 3 2" xfId="13868"/>
    <cellStyle name="Total 2 3 5 2 3 2 2" xfId="27856"/>
    <cellStyle name="Total 2 3 5 2 3 2 3" xfId="36739"/>
    <cellStyle name="Total 2 3 5 2 3 2 4" xfId="43315"/>
    <cellStyle name="Total 2 3 5 2 3 3" xfId="16605"/>
    <cellStyle name="Total 2 3 5 2 3 3 2" xfId="31947"/>
    <cellStyle name="Total 2 3 5 2 3 3 3" xfId="41001"/>
    <cellStyle name="Total 2 3 5 2 3 4" xfId="27631"/>
    <cellStyle name="Total 2 3 5 2 3 5" xfId="45734"/>
    <cellStyle name="Total 2 3 5 2 4" xfId="11188"/>
    <cellStyle name="Total 2 3 5 2 4 2" xfId="27858"/>
    <cellStyle name="Total 2 3 5 2 4 3" xfId="27923"/>
    <cellStyle name="Total 2 3 5 2 4 4" xfId="43135"/>
    <cellStyle name="Total 2 3 5 2 5" xfId="12543"/>
    <cellStyle name="Total 2 3 5 2 5 2" xfId="27859"/>
    <cellStyle name="Total 2 3 5 2 5 3" xfId="36041"/>
    <cellStyle name="Total 2 3 5 2 5 4" xfId="41951"/>
    <cellStyle name="Total 2 3 5 2 6" xfId="15375"/>
    <cellStyle name="Total 2 3 5 2 6 2" xfId="37296"/>
    <cellStyle name="Total 2 3 5 2 6 3" xfId="46961"/>
    <cellStyle name="Total 2 3 5 2 7" xfId="21822"/>
    <cellStyle name="Total 2 3 5 2 8" xfId="40026"/>
    <cellStyle name="Total 2 3 5 3" xfId="8809"/>
    <cellStyle name="Total 2 3 5 3 2" xfId="13095"/>
    <cellStyle name="Total 2 3 5 3 2 2" xfId="27862"/>
    <cellStyle name="Total 2 3 5 3 2 3" xfId="35882"/>
    <cellStyle name="Total 2 3 5 3 2 4" xfId="45459"/>
    <cellStyle name="Total 2 3 5 3 3" xfId="15927"/>
    <cellStyle name="Total 2 3 5 3 3 2" xfId="32037"/>
    <cellStyle name="Total 2 3 5 3 3 3" xfId="41620"/>
    <cellStyle name="Total 2 3 5 3 4" xfId="25016"/>
    <cellStyle name="Total 2 3 5 3 5" xfId="42402"/>
    <cellStyle name="Total 2 3 5 4" xfId="9605"/>
    <cellStyle name="Total 2 3 5 4 2" xfId="13842"/>
    <cellStyle name="Total 2 3 5 4 2 2" xfId="27865"/>
    <cellStyle name="Total 2 3 5 4 2 3" xfId="35104"/>
    <cellStyle name="Total 2 3 5 4 2 4" xfId="46449"/>
    <cellStyle name="Total 2 3 5 4 3" xfId="16579"/>
    <cellStyle name="Total 2 3 5 4 3 2" xfId="24118"/>
    <cellStyle name="Total 2 3 5 4 3 3" xfId="42093"/>
    <cellStyle name="Total 2 3 5 4 4" xfId="35687"/>
    <cellStyle name="Total 2 3 5 4 5" xfId="48009"/>
    <cellStyle name="Total 2 3 5 5" xfId="11162"/>
    <cellStyle name="Total 2 3 5 5 2" xfId="27867"/>
    <cellStyle name="Total 2 3 5 5 3" xfId="36736"/>
    <cellStyle name="Total 2 3 5 5 4" xfId="42022"/>
    <cellStyle name="Total 2 3 5 6" xfId="12517"/>
    <cellStyle name="Total 2 3 5 6 2" xfId="27868"/>
    <cellStyle name="Total 2 3 5 6 3" xfId="34317"/>
    <cellStyle name="Total 2 3 5 6 4" xfId="44366"/>
    <cellStyle name="Total 2 3 5 7" xfId="15349"/>
    <cellStyle name="Total 2 3 5 7 2" xfId="32457"/>
    <cellStyle name="Total 2 3 5 7 3" xfId="40673"/>
    <cellStyle name="Total 2 3 5 8" xfId="22462"/>
    <cellStyle name="Total 2 3 5 9" xfId="39633"/>
    <cellStyle name="Total 2 3 6" xfId="8176"/>
    <cellStyle name="Total 2 3 6 2" xfId="8196"/>
    <cellStyle name="Total 2 3 6 2 2" xfId="8839"/>
    <cellStyle name="Total 2 3 6 2 2 2" xfId="13125"/>
    <cellStyle name="Total 2 3 6 2 2 2 2" xfId="27873"/>
    <cellStyle name="Total 2 3 6 2 2 2 3" xfId="34713"/>
    <cellStyle name="Total 2 3 6 2 2 2 4" xfId="42500"/>
    <cellStyle name="Total 2 3 6 2 2 3" xfId="15957"/>
    <cellStyle name="Total 2 3 6 2 2 3 2" xfId="37184"/>
    <cellStyle name="Total 2 3 6 2 2 3 3" xfId="39346"/>
    <cellStyle name="Total 2 3 6 2 2 4" xfId="38803"/>
    <cellStyle name="Total 2 3 6 2 2 5" xfId="40150"/>
    <cellStyle name="Total 2 3 6 2 3" xfId="9635"/>
    <cellStyle name="Total 2 3 6 2 3 2" xfId="13872"/>
    <cellStyle name="Total 2 3 6 2 3 2 2" xfId="27876"/>
    <cellStyle name="Total 2 3 6 2 3 2 3" xfId="37816"/>
    <cellStyle name="Total 2 3 6 2 3 2 4" xfId="44280"/>
    <cellStyle name="Total 2 3 6 2 3 3" xfId="16609"/>
    <cellStyle name="Total 2 3 6 2 3 3 2" xfId="22259"/>
    <cellStyle name="Total 2 3 6 2 3 3 3" xfId="40067"/>
    <cellStyle name="Total 2 3 6 2 3 4" xfId="27637"/>
    <cellStyle name="Total 2 3 6 2 3 5" xfId="46606"/>
    <cellStyle name="Total 2 3 6 2 4" xfId="11192"/>
    <cellStyle name="Total 2 3 6 2 4 2" xfId="27878"/>
    <cellStyle name="Total 2 3 6 2 4 3" xfId="27930"/>
    <cellStyle name="Total 2 3 6 2 4 4" xfId="45839"/>
    <cellStyle name="Total 2 3 6 2 5" xfId="12547"/>
    <cellStyle name="Total 2 3 6 2 5 2" xfId="27879"/>
    <cellStyle name="Total 2 3 6 2 5 3" xfId="36812"/>
    <cellStyle name="Total 2 3 6 2 5 4" xfId="46335"/>
    <cellStyle name="Total 2 3 6 2 6" xfId="15379"/>
    <cellStyle name="Total 2 3 6 2 6 2" xfId="35515"/>
    <cellStyle name="Total 2 3 6 2 6 3" xfId="41332"/>
    <cellStyle name="Total 2 3 6 2 7" xfId="22139"/>
    <cellStyle name="Total 2 3 6 2 8" xfId="39296"/>
    <cellStyle name="Total 2 3 6 3" xfId="8819"/>
    <cellStyle name="Total 2 3 6 3 2" xfId="13105"/>
    <cellStyle name="Total 2 3 6 3 2 2" xfId="27882"/>
    <cellStyle name="Total 2 3 6 3 2 3" xfId="32516"/>
    <cellStyle name="Total 2 3 6 3 2 4" xfId="41146"/>
    <cellStyle name="Total 2 3 6 3 3" xfId="15937"/>
    <cellStyle name="Total 2 3 6 3 3 2" xfId="32223"/>
    <cellStyle name="Total 2 3 6 3 3 3" xfId="43507"/>
    <cellStyle name="Total 2 3 6 3 4" xfId="22378"/>
    <cellStyle name="Total 2 3 6 3 5" xfId="41119"/>
    <cellStyle name="Total 2 3 6 4" xfId="9615"/>
    <cellStyle name="Total 2 3 6 4 2" xfId="13852"/>
    <cellStyle name="Total 2 3 6 4 2 2" xfId="27885"/>
    <cellStyle name="Total 2 3 6 4 2 3" xfId="37250"/>
    <cellStyle name="Total 2 3 6 4 2 4" xfId="45986"/>
    <cellStyle name="Total 2 3 6 4 3" xfId="16589"/>
    <cellStyle name="Total 2 3 6 4 3 2" xfId="24463"/>
    <cellStyle name="Total 2 3 6 4 3 3" xfId="39243"/>
    <cellStyle name="Total 2 3 6 4 4" xfId="27625"/>
    <cellStyle name="Total 2 3 6 4 5" xfId="46729"/>
    <cellStyle name="Total 2 3 6 5" xfId="11172"/>
    <cellStyle name="Total 2 3 6 5 2" xfId="27887"/>
    <cellStyle name="Total 2 3 6 5 3" xfId="38542"/>
    <cellStyle name="Total 2 3 6 5 4" xfId="44229"/>
    <cellStyle name="Total 2 3 6 6" xfId="12527"/>
    <cellStyle name="Total 2 3 6 6 2" xfId="27888"/>
    <cellStyle name="Total 2 3 6 6 3" xfId="37814"/>
    <cellStyle name="Total 2 3 6 6 4" xfId="47581"/>
    <cellStyle name="Total 2 3 6 7" xfId="15359"/>
    <cellStyle name="Total 2 3 6 7 2" xfId="36413"/>
    <cellStyle name="Total 2 3 6 7 3" xfId="47466"/>
    <cellStyle name="Total 2 3 6 8" xfId="25100"/>
    <cellStyle name="Total 2 3 6 9" xfId="39937"/>
    <cellStyle name="Total 2 3 7" xfId="8149"/>
    <cellStyle name="Total 2 3 7 2" xfId="9589"/>
    <cellStyle name="Total 2 3 7 2 2" xfId="13826"/>
    <cellStyle name="Total 2 3 7 2 2 2" xfId="27892"/>
    <cellStyle name="Total 2 3 7 2 2 3" xfId="34400"/>
    <cellStyle name="Total 2 3 7 2 2 4" xfId="47291"/>
    <cellStyle name="Total 2 3 7 2 3" xfId="16563"/>
    <cellStyle name="Total 2 3 7 2 3 2" xfId="25918"/>
    <cellStyle name="Total 2 3 7 2 3 3" xfId="40047"/>
    <cellStyle name="Total 2 3 7 2 4" xfId="33248"/>
    <cellStyle name="Total 2 3 7 2 5" xfId="43724"/>
    <cellStyle name="Total 2 3 7 3" xfId="11146"/>
    <cellStyle name="Total 2 3 7 3 2" xfId="27894"/>
    <cellStyle name="Total 2 3 7 3 3" xfId="37236"/>
    <cellStyle name="Total 2 3 7 3 4" xfId="47178"/>
    <cellStyle name="Total 2 3 7 4" xfId="12501"/>
    <cellStyle name="Total 2 3 7 4 2" xfId="27895"/>
    <cellStyle name="Total 2 3 7 4 3" xfId="33001"/>
    <cellStyle name="Total 2 3 7 4 4" xfId="47529"/>
    <cellStyle name="Total 2 3 7 5" xfId="15333"/>
    <cellStyle name="Total 2 3 7 5 2" xfId="34764"/>
    <cellStyle name="Total 2 3 7 5 3" xfId="40670"/>
    <cellStyle name="Total 2 3 7 6" xfId="32369"/>
    <cellStyle name="Total 2 3 7 7" xfId="44509"/>
    <cellStyle name="Total 2 3 8" xfId="8793"/>
    <cellStyle name="Total 2 3 8 2" xfId="13079"/>
    <cellStyle name="Total 2 3 8 2 2" xfId="27898"/>
    <cellStyle name="Total 2 3 8 2 3" xfId="37731"/>
    <cellStyle name="Total 2 3 8 2 4" xfId="38953"/>
    <cellStyle name="Total 2 3 8 3" xfId="15911"/>
    <cellStyle name="Total 2 3 8 3 2" xfId="32029"/>
    <cellStyle name="Total 2 3 8 3 3" xfId="46277"/>
    <cellStyle name="Total 2 3 8 4" xfId="31902"/>
    <cellStyle name="Total 2 3 8 5" xfId="39122"/>
    <cellStyle name="Total 2 3 9" xfId="8985"/>
    <cellStyle name="Total 2 3 9 2" xfId="13240"/>
    <cellStyle name="Total 2 3 9 2 2" xfId="27901"/>
    <cellStyle name="Total 2 3 9 2 3" xfId="35092"/>
    <cellStyle name="Total 2 3 9 2 4" xfId="41824"/>
    <cellStyle name="Total 2 3 9 3" xfId="16025"/>
    <cellStyle name="Total 2 3 9 3 2" xfId="22246"/>
    <cellStyle name="Total 2 3 9 3 3" xfId="40991"/>
    <cellStyle name="Total 2 3 9 4" xfId="22547"/>
    <cellStyle name="Total 2 3 9 5" xfId="39322"/>
    <cellStyle name="Total 2 4" xfId="6928"/>
    <cellStyle name="Total 2 4 2" xfId="9269"/>
    <cellStyle name="Total 2 4 2 2" xfId="13524"/>
    <cellStyle name="Total 2 4 2 2 2" xfId="27905"/>
    <cellStyle name="Total 2 4 2 2 3" xfId="38307"/>
    <cellStyle name="Total 2 4 2 2 4" xfId="42006"/>
    <cellStyle name="Total 2 4 2 3" xfId="16274"/>
    <cellStyle name="Total 2 4 2 3 2" xfId="32054"/>
    <cellStyle name="Total 2 4 2 3 3" xfId="44302"/>
    <cellStyle name="Total 2 4 2 4" xfId="23669"/>
    <cellStyle name="Total 2 4 2 5" xfId="39547"/>
    <cellStyle name="Total 2 4 3" xfId="10844"/>
    <cellStyle name="Total 2 4 3 2" xfId="27907"/>
    <cellStyle name="Total 2 4 3 3" xfId="33374"/>
    <cellStyle name="Total 2 4 3 4" xfId="43943"/>
    <cellStyle name="Total 2 4 4" xfId="12199"/>
    <cellStyle name="Total 2 4 4 2" xfId="27908"/>
    <cellStyle name="Total 2 4 4 3" xfId="32866"/>
    <cellStyle name="Total 2 4 4 4" xfId="44356"/>
    <cellStyle name="Total 2 4 5" xfId="15031"/>
    <cellStyle name="Total 2 4 5 2" xfId="37511"/>
    <cellStyle name="Total 2 4 5 3" xfId="43331"/>
    <cellStyle name="Total 2 4 6" xfId="26729"/>
    <cellStyle name="Total 2 4 7" xfId="41678"/>
    <cellStyle name="Total 2 5" xfId="6742"/>
    <cellStyle name="Total 2 5 2" xfId="9083"/>
    <cellStyle name="Total 2 5 2 2" xfId="13338"/>
    <cellStyle name="Total 2 5 2 2 2" xfId="27912"/>
    <cellStyle name="Total 2 5 2 2 3" xfId="36918"/>
    <cellStyle name="Total 2 5 2 2 4" xfId="40613"/>
    <cellStyle name="Total 2 5 2 3" xfId="16111"/>
    <cellStyle name="Total 2 5 2 3 2" xfId="23868"/>
    <cellStyle name="Total 2 5 2 3 3" xfId="39641"/>
    <cellStyle name="Total 2 5 2 4" xfId="26948"/>
    <cellStyle name="Total 2 5 2 5" xfId="46383"/>
    <cellStyle name="Total 2 5 3" xfId="10658"/>
    <cellStyle name="Total 2 5 3 2" xfId="27914"/>
    <cellStyle name="Total 2 5 3 3" xfId="27889"/>
    <cellStyle name="Total 2 5 3 4" xfId="46940"/>
    <cellStyle name="Total 2 5 4" xfId="12013"/>
    <cellStyle name="Total 2 5 4 2" xfId="27915"/>
    <cellStyle name="Total 2 5 4 3" xfId="36715"/>
    <cellStyle name="Total 2 5 4 4" xfId="41910"/>
    <cellStyle name="Total 2 5 5" xfId="14845"/>
    <cellStyle name="Total 2 5 5 2" xfId="32969"/>
    <cellStyle name="Total 2 5 5 3" xfId="46241"/>
    <cellStyle name="Total 2 5 6" xfId="22616"/>
    <cellStyle name="Total 2 5 7" xfId="40073"/>
    <cellStyle name="Total 2 6" xfId="6735"/>
    <cellStyle name="Total 2 6 2" xfId="9076"/>
    <cellStyle name="Total 2 6 2 2" xfId="13331"/>
    <cellStyle name="Total 2 6 2 2 2" xfId="27919"/>
    <cellStyle name="Total 2 6 2 2 3" xfId="32442"/>
    <cellStyle name="Total 2 6 2 2 4" xfId="44312"/>
    <cellStyle name="Total 2 6 2 3" xfId="16104"/>
    <cellStyle name="Total 2 6 2 3 2" xfId="23770"/>
    <cellStyle name="Total 2 6 2 3 3" xfId="39359"/>
    <cellStyle name="Total 2 6 2 4" xfId="23605"/>
    <cellStyle name="Total 2 6 2 5" xfId="39962"/>
    <cellStyle name="Total 2 6 3" xfId="10651"/>
    <cellStyle name="Total 2 6 3 2" xfId="27921"/>
    <cellStyle name="Total 2 6 3 3" xfId="32412"/>
    <cellStyle name="Total 2 6 3 4" xfId="39000"/>
    <cellStyle name="Total 2 6 4" xfId="12006"/>
    <cellStyle name="Total 2 6 4 2" xfId="27922"/>
    <cellStyle name="Total 2 6 4 3" xfId="37996"/>
    <cellStyle name="Total 2 6 4 4" xfId="46490"/>
    <cellStyle name="Total 2 6 5" xfId="14838"/>
    <cellStyle name="Total 2 6 5 2" xfId="32651"/>
    <cellStyle name="Total 2 6 5 3" xfId="42709"/>
    <cellStyle name="Total 2 6 6" xfId="22609"/>
    <cellStyle name="Total 2 6 7" xfId="39503"/>
    <cellStyle name="Total 2 7" xfId="7072"/>
    <cellStyle name="Total 2 7 2" xfId="9413"/>
    <cellStyle name="Total 2 7 2 2" xfId="13668"/>
    <cellStyle name="Total 2 7 2 2 2" xfId="27926"/>
    <cellStyle name="Total 2 7 2 2 3" xfId="34281"/>
    <cellStyle name="Total 2 7 2 2 4" xfId="41529"/>
    <cellStyle name="Total 2 7 2 3" xfId="16405"/>
    <cellStyle name="Total 2 7 2 3 2" xfId="22256"/>
    <cellStyle name="Total 2 7 2 3 3" xfId="39505"/>
    <cellStyle name="Total 2 7 2 4" xfId="38196"/>
    <cellStyle name="Total 2 7 2 5" xfId="42198"/>
    <cellStyle name="Total 2 7 3" xfId="10988"/>
    <cellStyle name="Total 2 7 3 2" xfId="27928"/>
    <cellStyle name="Total 2 7 3 3" xfId="38032"/>
    <cellStyle name="Total 2 7 3 4" xfId="38957"/>
    <cellStyle name="Total 2 7 4" xfId="12343"/>
    <cellStyle name="Total 2 7 4 2" xfId="27929"/>
    <cellStyle name="Total 2 7 4 3" xfId="35389"/>
    <cellStyle name="Total 2 7 4 4" xfId="46349"/>
    <cellStyle name="Total 2 7 5" xfId="15175"/>
    <cellStyle name="Total 2 7 5 2" xfId="33525"/>
    <cellStyle name="Total 2 7 5 3" xfId="41459"/>
    <cellStyle name="Total 2 7 6" xfId="25958"/>
    <cellStyle name="Total 2 7 7" xfId="47884"/>
    <cellStyle name="Total 2 8" xfId="7156"/>
    <cellStyle name="Total 2 8 2" xfId="9497"/>
    <cellStyle name="Total 2 8 2 2" xfId="13752"/>
    <cellStyle name="Total 2 8 2 2 2" xfId="27933"/>
    <cellStyle name="Total 2 8 2 2 3" xfId="32657"/>
    <cellStyle name="Total 2 8 2 2 4" xfId="46331"/>
    <cellStyle name="Total 2 8 2 3" xfId="16489"/>
    <cellStyle name="Total 2 8 2 3 2" xfId="23339"/>
    <cellStyle name="Total 2 8 2 3 3" xfId="39294"/>
    <cellStyle name="Total 2 8 2 4" xfId="27573"/>
    <cellStyle name="Total 2 8 2 5" xfId="40863"/>
    <cellStyle name="Total 2 8 3" xfId="11072"/>
    <cellStyle name="Total 2 8 3 2" xfId="27935"/>
    <cellStyle name="Total 2 8 3 3" xfId="34292"/>
    <cellStyle name="Total 2 8 3 4" xfId="43898"/>
    <cellStyle name="Total 2 8 4" xfId="12427"/>
    <cellStyle name="Total 2 8 4 2" xfId="27936"/>
    <cellStyle name="Total 2 8 4 3" xfId="33768"/>
    <cellStyle name="Total 2 8 4 4" xfId="46457"/>
    <cellStyle name="Total 2 8 5" xfId="15259"/>
    <cellStyle name="Total 2 8 5 2" xfId="36637"/>
    <cellStyle name="Total 2 8 5 3" xfId="47617"/>
    <cellStyle name="Total 2 8 6" xfId="21919"/>
    <cellStyle name="Total 2 8 7" xfId="40136"/>
    <cellStyle name="Total 2 9" xfId="7174"/>
    <cellStyle name="Total 2 9 2" xfId="9515"/>
    <cellStyle name="Total 2 9 2 2" xfId="13770"/>
    <cellStyle name="Total 2 9 2 2 2" xfId="27940"/>
    <cellStyle name="Total 2 9 2 2 3" xfId="36930"/>
    <cellStyle name="Total 2 9 2 2 4" xfId="44246"/>
    <cellStyle name="Total 2 9 2 3" xfId="16507"/>
    <cellStyle name="Total 2 9 2 3 2" xfId="26861"/>
    <cellStyle name="Total 2 9 2 3 3" xfId="40170"/>
    <cellStyle name="Total 2 9 2 4" xfId="32863"/>
    <cellStyle name="Total 2 9 2 5" xfId="46882"/>
    <cellStyle name="Total 2 9 3" xfId="11090"/>
    <cellStyle name="Total 2 9 3 2" xfId="27942"/>
    <cellStyle name="Total 2 9 3 3" xfId="35497"/>
    <cellStyle name="Total 2 9 3 4" xfId="44108"/>
    <cellStyle name="Total 2 9 4" xfId="12445"/>
    <cellStyle name="Total 2 9 4 2" xfId="27943"/>
    <cellStyle name="Total 2 9 4 3" xfId="32522"/>
    <cellStyle name="Total 2 9 4 4" xfId="45693"/>
    <cellStyle name="Total 2 9 5" xfId="15277"/>
    <cellStyle name="Total 2 9 5 2" xfId="34284"/>
    <cellStyle name="Total 2 9 5 3" xfId="48278"/>
    <cellStyle name="Total 2 9 6" xfId="22224"/>
    <cellStyle name="Total 2 9 7" xfId="39302"/>
    <cellStyle name="Total 3" xfId="61"/>
    <cellStyle name="Total 3 10" xfId="7182"/>
    <cellStyle name="Total 3 10 2" xfId="9523"/>
    <cellStyle name="Total 3 10 2 2" xfId="13778"/>
    <cellStyle name="Total 3 10 2 2 2" xfId="27948"/>
    <cellStyle name="Total 3 10 2 2 3" xfId="37485"/>
    <cellStyle name="Total 3 10 2 2 4" xfId="46141"/>
    <cellStyle name="Total 3 10 2 3" xfId="16515"/>
    <cellStyle name="Total 3 10 2 3 2" xfId="21824"/>
    <cellStyle name="Total 3 10 2 3 3" xfId="39967"/>
    <cellStyle name="Total 3 10 2 4" xfId="36797"/>
    <cellStyle name="Total 3 10 2 5" xfId="40877"/>
    <cellStyle name="Total 3 10 3" xfId="11098"/>
    <cellStyle name="Total 3 10 3 2" xfId="27950"/>
    <cellStyle name="Total 3 10 3 3" xfId="32872"/>
    <cellStyle name="Total 3 10 3 4" xfId="43431"/>
    <cellStyle name="Total 3 10 4" xfId="12453"/>
    <cellStyle name="Total 3 10 4 2" xfId="27951"/>
    <cellStyle name="Total 3 10 4 3" xfId="37093"/>
    <cellStyle name="Total 3 10 4 4" xfId="42661"/>
    <cellStyle name="Total 3 10 5" xfId="15285"/>
    <cellStyle name="Total 3 10 5 2" xfId="33020"/>
    <cellStyle name="Total 3 10 5 3" xfId="42169"/>
    <cellStyle name="Total 3 10 6" xfId="25895"/>
    <cellStyle name="Total 3 10 7" xfId="41168"/>
    <cellStyle name="Total 3 11" xfId="7181"/>
    <cellStyle name="Total 3 11 2" xfId="9522"/>
    <cellStyle name="Total 3 11 2 2" xfId="13777"/>
    <cellStyle name="Total 3 11 2 2 2" xfId="27955"/>
    <cellStyle name="Total 3 11 2 2 3" xfId="35887"/>
    <cellStyle name="Total 3 11 2 2 4" xfId="40403"/>
    <cellStyle name="Total 3 11 2 3" xfId="16514"/>
    <cellStyle name="Total 3 11 2 3 2" xfId="32313"/>
    <cellStyle name="Total 3 11 2 3 3" xfId="39190"/>
    <cellStyle name="Total 3 11 2 4" xfId="33634"/>
    <cellStyle name="Total 3 11 2 5" xfId="43785"/>
    <cellStyle name="Total 3 11 3" xfId="11097"/>
    <cellStyle name="Total 3 11 3 2" xfId="27957"/>
    <cellStyle name="Total 3 11 3 3" xfId="34454"/>
    <cellStyle name="Total 3 11 3 4" xfId="48242"/>
    <cellStyle name="Total 3 11 4" xfId="12452"/>
    <cellStyle name="Total 3 11 4 2" xfId="27958"/>
    <cellStyle name="Total 3 11 4 3" xfId="33930"/>
    <cellStyle name="Total 3 11 4 4" xfId="46007"/>
    <cellStyle name="Total 3 11 5" xfId="15284"/>
    <cellStyle name="Total 3 11 5 2" xfId="34602"/>
    <cellStyle name="Total 3 11 5 3" xfId="47040"/>
    <cellStyle name="Total 3 11 6" xfId="22233"/>
    <cellStyle name="Total 3 11 7" xfId="39958"/>
    <cellStyle name="Total 3 12" xfId="8299"/>
    <cellStyle name="Total 3 12 2" xfId="9737"/>
    <cellStyle name="Total 3 12 2 2" xfId="13974"/>
    <cellStyle name="Total 3 12 2 2 2" xfId="27962"/>
    <cellStyle name="Total 3 12 2 2 3" xfId="33622"/>
    <cellStyle name="Total 3 12 2 2 4" xfId="47182"/>
    <cellStyle name="Total 3 12 2 3" xfId="16711"/>
    <cellStyle name="Total 3 12 2 3 2" xfId="22218"/>
    <cellStyle name="Total 3 12 2 3 3" xfId="39996"/>
    <cellStyle name="Total 3 12 2 4" xfId="33435"/>
    <cellStyle name="Total 3 12 2 5" xfId="47803"/>
    <cellStyle name="Total 3 12 3" xfId="11294"/>
    <cellStyle name="Total 3 12 3 2" xfId="27964"/>
    <cellStyle name="Total 3 12 3 3" xfId="38395"/>
    <cellStyle name="Total 3 12 3 4" xfId="45728"/>
    <cellStyle name="Total 3 12 4" xfId="12649"/>
    <cellStyle name="Total 3 12 4 2" xfId="27965"/>
    <cellStyle name="Total 3 12 4 3" xfId="35947"/>
    <cellStyle name="Total 3 12 4 4" xfId="48454"/>
    <cellStyle name="Total 3 12 5" xfId="15481"/>
    <cellStyle name="Total 3 12 5 2" xfId="36522"/>
    <cellStyle name="Total 3 12 5 3" xfId="45246"/>
    <cellStyle name="Total 3 12 6" xfId="21835"/>
    <cellStyle name="Total 3 12 7" xfId="39723"/>
    <cellStyle name="Total 3 13" xfId="8439"/>
    <cellStyle name="Total 3 13 2" xfId="9875"/>
    <cellStyle name="Total 3 13 2 2" xfId="14112"/>
    <cellStyle name="Total 3 13 2 2 2" xfId="27969"/>
    <cellStyle name="Total 3 13 2 2 3" xfId="32748"/>
    <cellStyle name="Total 3 13 2 2 4" xfId="42837"/>
    <cellStyle name="Total 3 13 2 3" xfId="16849"/>
    <cellStyle name="Total 3 13 2 3 2" xfId="25066"/>
    <cellStyle name="Total 3 13 2 3 3" xfId="39039"/>
    <cellStyle name="Total 3 13 2 4" xfId="32857"/>
    <cellStyle name="Total 3 13 2 5" xfId="47767"/>
    <cellStyle name="Total 3 13 3" xfId="11432"/>
    <cellStyle name="Total 3 13 3 2" xfId="27971"/>
    <cellStyle name="Total 3 13 3 3" xfId="37815"/>
    <cellStyle name="Total 3 13 3 4" xfId="43180"/>
    <cellStyle name="Total 3 13 4" xfId="12787"/>
    <cellStyle name="Total 3 13 4 2" xfId="27972"/>
    <cellStyle name="Total 3 13 4 3" xfId="33364"/>
    <cellStyle name="Total 3 13 4 4" xfId="42672"/>
    <cellStyle name="Total 3 13 5" xfId="15619"/>
    <cellStyle name="Total 3 13 5 2" xfId="26335"/>
    <cellStyle name="Total 3 13 5 3" xfId="40692"/>
    <cellStyle name="Total 3 13 6" xfId="34514"/>
    <cellStyle name="Total 3 13 7" xfId="42852"/>
    <cellStyle name="Total 3 14" xfId="8454"/>
    <cellStyle name="Total 3 14 2" xfId="9890"/>
    <cellStyle name="Total 3 14 2 2" xfId="14127"/>
    <cellStyle name="Total 3 14 2 2 2" xfId="27976"/>
    <cellStyle name="Total 3 14 2 2 3" xfId="38556"/>
    <cellStyle name="Total 3 14 2 2 4" xfId="41860"/>
    <cellStyle name="Total 3 14 2 3" xfId="16864"/>
    <cellStyle name="Total 3 14 2 3 2" xfId="26913"/>
    <cellStyle name="Total 3 14 2 3 3" xfId="41011"/>
    <cellStyle name="Total 3 14 2 4" xfId="35414"/>
    <cellStyle name="Total 3 14 2 5" xfId="40648"/>
    <cellStyle name="Total 3 14 3" xfId="11447"/>
    <cellStyle name="Total 3 14 3 2" xfId="27978"/>
    <cellStyle name="Total 3 14 3 3" xfId="32870"/>
    <cellStyle name="Total 3 14 3 4" xfId="45600"/>
    <cellStyle name="Total 3 14 4" xfId="12802"/>
    <cellStyle name="Total 3 14 4 2" xfId="27979"/>
    <cellStyle name="Total 3 14 4 3" xfId="32572"/>
    <cellStyle name="Total 3 14 4 4" xfId="47792"/>
    <cellStyle name="Total 3 14 5" xfId="15634"/>
    <cellStyle name="Total 3 14 5 2" xfId="27963"/>
    <cellStyle name="Total 3 14 5 3" xfId="47185"/>
    <cellStyle name="Total 3 14 6" xfId="34492"/>
    <cellStyle name="Total 3 14 7" xfId="45918"/>
    <cellStyle name="Total 3 15" xfId="8655"/>
    <cellStyle name="Total 3 15 2" xfId="10091"/>
    <cellStyle name="Total 3 15 2 2" xfId="14328"/>
    <cellStyle name="Total 3 15 2 2 2" xfId="27983"/>
    <cellStyle name="Total 3 15 2 2 3" xfId="35316"/>
    <cellStyle name="Total 3 15 2 2 4" xfId="46793"/>
    <cellStyle name="Total 3 15 2 3" xfId="17065"/>
    <cellStyle name="Total 3 15 2 3 2" xfId="32157"/>
    <cellStyle name="Total 3 15 2 3 3" xfId="46357"/>
    <cellStyle name="Total 3 15 2 4" xfId="37240"/>
    <cellStyle name="Total 3 15 2 5" xfId="42914"/>
    <cellStyle name="Total 3 15 3" xfId="11648"/>
    <cellStyle name="Total 3 15 3 2" xfId="27985"/>
    <cellStyle name="Total 3 15 3 3" xfId="36382"/>
    <cellStyle name="Total 3 15 3 4" xfId="48194"/>
    <cellStyle name="Total 3 15 4" xfId="13003"/>
    <cellStyle name="Total 3 15 4 2" xfId="27986"/>
    <cellStyle name="Total 3 15 4 3" xfId="35384"/>
    <cellStyle name="Total 3 15 4 4" xfId="43996"/>
    <cellStyle name="Total 3 15 5" xfId="15835"/>
    <cellStyle name="Total 3 15 5 2" xfId="32248"/>
    <cellStyle name="Total 3 15 5 3" xfId="43032"/>
    <cellStyle name="Total 3 15 6" xfId="27416"/>
    <cellStyle name="Total 3 15 7" xfId="46890"/>
    <cellStyle name="Total 3 16" xfId="8658"/>
    <cellStyle name="Total 3 16 2" xfId="10094"/>
    <cellStyle name="Total 3 16 2 2" xfId="14331"/>
    <cellStyle name="Total 3 16 2 2 2" xfId="27990"/>
    <cellStyle name="Total 3 16 2 2 3" xfId="34794"/>
    <cellStyle name="Total 3 16 2 2 4" xfId="42312"/>
    <cellStyle name="Total 3 16 2 3" xfId="17068"/>
    <cellStyle name="Total 3 16 2 3 2" xfId="38782"/>
    <cellStyle name="Total 3 16 2 3 3" xfId="45084"/>
    <cellStyle name="Total 3 16 2 4" xfId="35378"/>
    <cellStyle name="Total 3 16 2 5" xfId="48481"/>
    <cellStyle name="Total 3 16 3" xfId="11651"/>
    <cellStyle name="Total 3 16 3 2" xfId="27992"/>
    <cellStyle name="Total 3 16 3 3" xfId="32697"/>
    <cellStyle name="Total 3 16 3 4" xfId="45599"/>
    <cellStyle name="Total 3 16 4" xfId="13006"/>
    <cellStyle name="Total 3 16 4 2" xfId="27993"/>
    <cellStyle name="Total 3 16 4 3" xfId="34863"/>
    <cellStyle name="Total 3 16 4 4" xfId="43374"/>
    <cellStyle name="Total 3 16 5" xfId="15838"/>
    <cellStyle name="Total 3 16 5 2" xfId="31958"/>
    <cellStyle name="Total 3 16 5 3" xfId="42794"/>
    <cellStyle name="Total 3 16 6" xfId="27419"/>
    <cellStyle name="Total 3 16 7" xfId="41684"/>
    <cellStyle name="Total 3 17" xfId="8549"/>
    <cellStyle name="Total 3 17 2" xfId="9985"/>
    <cellStyle name="Total 3 17 2 2" xfId="14222"/>
    <cellStyle name="Total 3 17 2 2 2" xfId="27997"/>
    <cellStyle name="Total 3 17 2 2 3" xfId="37632"/>
    <cellStyle name="Total 3 17 2 2 4" xfId="47163"/>
    <cellStyle name="Total 3 17 2 3" xfId="16959"/>
    <cellStyle name="Total 3 17 2 3 2" xfId="35045"/>
    <cellStyle name="Total 3 17 2 3 3" xfId="44932"/>
    <cellStyle name="Total 3 17 2 4" xfId="38623"/>
    <cellStyle name="Total 3 17 2 5" xfId="47932"/>
    <cellStyle name="Total 3 17 3" xfId="11542"/>
    <cellStyle name="Total 3 17 3 2" xfId="27999"/>
    <cellStyle name="Total 3 17 3 3" xfId="35736"/>
    <cellStyle name="Total 3 17 3 4" xfId="47752"/>
    <cellStyle name="Total 3 17 4" xfId="12897"/>
    <cellStyle name="Total 3 17 4 2" xfId="28000"/>
    <cellStyle name="Total 3 17 4 3" xfId="34383"/>
    <cellStyle name="Total 3 17 4 4" xfId="48234"/>
    <cellStyle name="Total 3 17 5" xfId="15729"/>
    <cellStyle name="Total 3 17 5 2" xfId="28074"/>
    <cellStyle name="Total 3 17 5 3" xfId="44362"/>
    <cellStyle name="Total 3 17 6" xfId="27293"/>
    <cellStyle name="Total 3 17 7" xfId="42791"/>
    <cellStyle name="Total 3 18" xfId="8625"/>
    <cellStyle name="Total 3 18 2" xfId="10061"/>
    <cellStyle name="Total 3 18 2 2" xfId="14298"/>
    <cellStyle name="Total 3 18 2 2 2" xfId="28004"/>
    <cellStyle name="Total 3 18 2 2 3" xfId="37103"/>
    <cellStyle name="Total 3 18 2 2 4" xfId="45933"/>
    <cellStyle name="Total 3 18 2 3" xfId="17035"/>
    <cellStyle name="Total 3 18 2 3 2" xfId="37682"/>
    <cellStyle name="Total 3 18 2 3 3" xfId="47336"/>
    <cellStyle name="Total 3 18 2 4" xfId="33329"/>
    <cellStyle name="Total 3 18 2 5" xfId="45592"/>
    <cellStyle name="Total 3 18 3" xfId="11618"/>
    <cellStyle name="Total 3 18 3 2" xfId="28006"/>
    <cellStyle name="Total 3 18 3 3" xfId="38751"/>
    <cellStyle name="Total 3 18 3 4" xfId="45153"/>
    <cellStyle name="Total 3 18 4" xfId="12973"/>
    <cellStyle name="Total 3 18 4 2" xfId="28007"/>
    <cellStyle name="Total 3 18 4 3" xfId="38115"/>
    <cellStyle name="Total 3 18 4 4" xfId="47902"/>
    <cellStyle name="Total 3 18 5" xfId="15805"/>
    <cellStyle name="Total 3 18 5 2" xfId="26167"/>
    <cellStyle name="Total 3 18 5 3" xfId="44321"/>
    <cellStyle name="Total 3 18 6" xfId="27388"/>
    <cellStyle name="Total 3 18 7" xfId="43093"/>
    <cellStyle name="Total 3 19" xfId="8863"/>
    <cellStyle name="Total 3 19 2" xfId="13142"/>
    <cellStyle name="Total 3 19 2 2" xfId="28010"/>
    <cellStyle name="Total 3 19 2 3" xfId="32813"/>
    <cellStyle name="Total 3 19 2 4" xfId="43540"/>
    <cellStyle name="Total 3 19 3" xfId="15974"/>
    <cellStyle name="Total 3 19 3 2" xfId="22728"/>
    <cellStyle name="Total 3 19 3 3" xfId="40331"/>
    <cellStyle name="Total 3 19 4" xfId="24071"/>
    <cellStyle name="Total 3 19 5" xfId="40314"/>
    <cellStyle name="Total 3 2" xfId="6636"/>
    <cellStyle name="Total 3 2 2" xfId="8977"/>
    <cellStyle name="Total 3 2 2 2" xfId="13232"/>
    <cellStyle name="Total 3 2 2 2 2" xfId="28014"/>
    <cellStyle name="Total 3 2 2 2 3" xfId="34774"/>
    <cellStyle name="Total 3 2 2 2 4" xfId="47491"/>
    <cellStyle name="Total 3 2 2 3" xfId="16017"/>
    <cellStyle name="Total 3 2 2 3 2" xfId="24635"/>
    <cellStyle name="Total 3 2 2 3 3" xfId="47624"/>
    <cellStyle name="Total 3 2 2 4" xfId="29874"/>
    <cellStyle name="Total 3 2 2 5" xfId="47860"/>
    <cellStyle name="Total 3 2 3" xfId="10552"/>
    <cellStyle name="Total 3 2 3 2" xfId="28016"/>
    <cellStyle name="Total 3 2 3 3" xfId="27770"/>
    <cellStyle name="Total 3 2 3 4" xfId="41788"/>
    <cellStyle name="Total 3 2 4" xfId="11907"/>
    <cellStyle name="Total 3 2 4 2" xfId="28017"/>
    <cellStyle name="Total 3 2 4 3" xfId="34571"/>
    <cellStyle name="Total 3 2 4 4" xfId="43392"/>
    <cellStyle name="Total 3 2 5" xfId="14739"/>
    <cellStyle name="Total 3 2 5 2" xfId="34413"/>
    <cellStyle name="Total 3 2 5 3" xfId="43931"/>
    <cellStyle name="Total 3 2 6" xfId="22191"/>
    <cellStyle name="Total 3 2 7" xfId="39890"/>
    <cellStyle name="Total 3 20" xfId="10229"/>
    <cellStyle name="Total 3 20 2" xfId="14466"/>
    <cellStyle name="Total 3 20 2 2" xfId="28020"/>
    <cellStyle name="Total 3 20 2 3" xfId="38167"/>
    <cellStyle name="Total 3 20 2 4" xfId="40741"/>
    <cellStyle name="Total 3 20 3" xfId="17203"/>
    <cellStyle name="Total 3 20 3 2" xfId="34531"/>
    <cellStyle name="Total 3 20 3 3" xfId="43887"/>
    <cellStyle name="Total 3 20 4" xfId="35785"/>
    <cellStyle name="Total 3 20 5" xfId="45738"/>
    <cellStyle name="Total 3 21" xfId="10244"/>
    <cellStyle name="Total 3 21 2" xfId="14481"/>
    <cellStyle name="Total 3 21 2 2" xfId="28023"/>
    <cellStyle name="Total 3 21 2 3" xfId="37384"/>
    <cellStyle name="Total 3 21 2 4" xfId="41871"/>
    <cellStyle name="Total 3 21 3" xfId="17218"/>
    <cellStyle name="Total 3 21 3 2" xfId="32178"/>
    <cellStyle name="Total 3 21 3 3" xfId="42361"/>
    <cellStyle name="Total 3 21 4" xfId="35315"/>
    <cellStyle name="Total 3 21 5" xfId="44489"/>
    <cellStyle name="Total 3 22" xfId="10283"/>
    <cellStyle name="Total 3 22 2" xfId="14520"/>
    <cellStyle name="Total 3 22 2 2" xfId="28026"/>
    <cellStyle name="Total 3 22 2 3" xfId="33811"/>
    <cellStyle name="Total 3 22 2 4" xfId="38952"/>
    <cellStyle name="Total 3 22 3" xfId="17257"/>
    <cellStyle name="Total 3 22 3 2" xfId="35055"/>
    <cellStyle name="Total 3 22 3 3" xfId="46808"/>
    <cellStyle name="Total 3 22 4" xfId="33062"/>
    <cellStyle name="Total 3 22 5" xfId="41455"/>
    <cellStyle name="Total 3 23" xfId="10345"/>
    <cellStyle name="Total 3 23 2" xfId="28028"/>
    <cellStyle name="Total 3 23 3" xfId="34016"/>
    <cellStyle name="Total 3 23 4" xfId="41640"/>
    <cellStyle name="Total 3 24" xfId="10460"/>
    <cellStyle name="Total 3 24 2" xfId="28029"/>
    <cellStyle name="Total 3 24 3" xfId="25362"/>
    <cellStyle name="Total 3 24 4" xfId="48169"/>
    <cellStyle name="Total 3 25" xfId="11786"/>
    <cellStyle name="Total 3 25 2" xfId="28030"/>
    <cellStyle name="Total 3 25 3" xfId="35236"/>
    <cellStyle name="Total 3 25 4" xfId="38929"/>
    <cellStyle name="Total 3 26" xfId="14676"/>
    <cellStyle name="Total 3 26 2" xfId="32957"/>
    <cellStyle name="Total 3 26 3" xfId="48226"/>
    <cellStyle name="Total 3 3" xfId="6779"/>
    <cellStyle name="Total 3 3 2" xfId="9120"/>
    <cellStyle name="Total 3 3 2 2" xfId="13375"/>
    <cellStyle name="Total 3 3 2 2 2" xfId="28034"/>
    <cellStyle name="Total 3 3 2 2 3" xfId="33141"/>
    <cellStyle name="Total 3 3 2 2 4" xfId="44783"/>
    <cellStyle name="Total 3 3 2 3" xfId="16144"/>
    <cellStyle name="Total 3 3 2 3 2" xfId="22280"/>
    <cellStyle name="Total 3 3 2 3 3" xfId="39666"/>
    <cellStyle name="Total 3 3 2 4" xfId="21643"/>
    <cellStyle name="Total 3 3 2 5" xfId="39566"/>
    <cellStyle name="Total 3 3 3" xfId="10695"/>
    <cellStyle name="Total 3 3 3 2" xfId="28036"/>
    <cellStyle name="Total 3 3 3 3" xfId="37388"/>
    <cellStyle name="Total 3 3 3 4" xfId="44268"/>
    <cellStyle name="Total 3 3 4" xfId="12050"/>
    <cellStyle name="Total 3 3 4 2" xfId="28037"/>
    <cellStyle name="Total 3 3 4 3" xfId="34928"/>
    <cellStyle name="Total 3 3 4 4" xfId="45031"/>
    <cellStyle name="Total 3 3 5" xfId="14882"/>
    <cellStyle name="Total 3 3 5 2" xfId="34984"/>
    <cellStyle name="Total 3 3 5 3" xfId="45573"/>
    <cellStyle name="Total 3 3 6" xfId="24274"/>
    <cellStyle name="Total 3 3 7" xfId="41026"/>
    <cellStyle name="Total 3 4" xfId="6641"/>
    <cellStyle name="Total 3 4 2" xfId="8982"/>
    <cellStyle name="Total 3 4 2 2" xfId="13237"/>
    <cellStyle name="Total 3 4 2 2 2" xfId="28041"/>
    <cellStyle name="Total 3 4 2 2 3" xfId="32670"/>
    <cellStyle name="Total 3 4 2 2 4" xfId="47651"/>
    <cellStyle name="Total 3 4 2 3" xfId="16022"/>
    <cellStyle name="Total 3 4 2 3 2" xfId="22886"/>
    <cellStyle name="Total 3 4 2 3 3" xfId="39643"/>
    <cellStyle name="Total 3 4 2 4" xfId="26188"/>
    <cellStyle name="Total 3 4 2 5" xfId="46234"/>
    <cellStyle name="Total 3 4 3" xfId="10557"/>
    <cellStyle name="Total 3 4 3 2" xfId="28043"/>
    <cellStyle name="Total 3 4 3 3" xfId="35043"/>
    <cellStyle name="Total 3 4 3 4" xfId="48351"/>
    <cellStyle name="Total 3 4 4" xfId="11912"/>
    <cellStyle name="Total 3 4 4 2" xfId="28044"/>
    <cellStyle name="Total 3 4 4 3" xfId="32468"/>
    <cellStyle name="Total 3 4 4 4" xfId="45820"/>
    <cellStyle name="Total 3 4 5" xfId="14744"/>
    <cellStyle name="Total 3 4 5 2" xfId="26294"/>
    <cellStyle name="Total 3 4 5 3" xfId="43034"/>
    <cellStyle name="Total 3 4 6" xfId="23919"/>
    <cellStyle name="Total 3 4 7" xfId="39805"/>
    <cellStyle name="Total 3 5" xfId="6694"/>
    <cellStyle name="Total 3 5 2" xfId="9035"/>
    <cellStyle name="Total 3 5 2 2" xfId="13290"/>
    <cellStyle name="Total 3 5 2 2 2" xfId="28048"/>
    <cellStyle name="Total 3 5 2 2 3" xfId="36782"/>
    <cellStyle name="Total 3 5 2 2 4" xfId="43774"/>
    <cellStyle name="Total 3 5 2 3" xfId="16074"/>
    <cellStyle name="Total 3 5 2 3 2" xfId="22437"/>
    <cellStyle name="Total 3 5 2 3 3" xfId="40239"/>
    <cellStyle name="Total 3 5 2 4" xfId="24574"/>
    <cellStyle name="Total 3 5 2 5" xfId="39741"/>
    <cellStyle name="Total 3 5 3" xfId="10610"/>
    <cellStyle name="Total 3 5 3 2" xfId="28050"/>
    <cellStyle name="Total 3 5 3 3" xfId="27834"/>
    <cellStyle name="Total 3 5 3 4" xfId="44003"/>
    <cellStyle name="Total 3 5 4" xfId="11965"/>
    <cellStyle name="Total 3 5 4 2" xfId="28051"/>
    <cellStyle name="Total 3 5 4 3" xfId="33824"/>
    <cellStyle name="Total 3 5 4 4" xfId="44692"/>
    <cellStyle name="Total 3 5 5" xfId="14797"/>
    <cellStyle name="Total 3 5 5 2" xfId="37060"/>
    <cellStyle name="Total 3 5 5 3" xfId="44526"/>
    <cellStyle name="Total 3 5 6" xfId="31864"/>
    <cellStyle name="Total 3 5 7" xfId="47840"/>
    <cellStyle name="Total 3 6" xfId="6909"/>
    <cellStyle name="Total 3 6 2" xfId="9250"/>
    <cellStyle name="Total 3 6 2 2" xfId="13505"/>
    <cellStyle name="Total 3 6 2 2 2" xfId="28055"/>
    <cellStyle name="Total 3 6 2 2 3" xfId="34807"/>
    <cellStyle name="Total 3 6 2 2 4" xfId="41436"/>
    <cellStyle name="Total 3 6 2 3" xfId="16255"/>
    <cellStyle name="Total 3 6 2 3 2" xfId="23744"/>
    <cellStyle name="Total 3 6 2 3 3" xfId="44937"/>
    <cellStyle name="Total 3 6 2 4" xfId="26837"/>
    <cellStyle name="Total 3 6 2 5" xfId="39037"/>
    <cellStyle name="Total 3 6 3" xfId="10825"/>
    <cellStyle name="Total 3 6 3 2" xfId="28057"/>
    <cellStyle name="Total 3 6 3 3" xfId="35919"/>
    <cellStyle name="Total 3 6 3 4" xfId="45874"/>
    <cellStyle name="Total 3 6 4" xfId="12180"/>
    <cellStyle name="Total 3 6 4 2" xfId="28058"/>
    <cellStyle name="Total 3 6 4 3" xfId="34604"/>
    <cellStyle name="Total 3 6 4 4" xfId="42580"/>
    <cellStyle name="Total 3 6 5" xfId="15012"/>
    <cellStyle name="Total 3 6 5 2" xfId="32987"/>
    <cellStyle name="Total 3 6 5 3" xfId="47486"/>
    <cellStyle name="Total 3 6 6" xfId="22356"/>
    <cellStyle name="Total 3 6 7" xfId="39085"/>
    <cellStyle name="Total 3 7" xfId="7071"/>
    <cellStyle name="Total 3 7 2" xfId="9412"/>
    <cellStyle name="Total 3 7 2 2" xfId="13667"/>
    <cellStyle name="Total 3 7 2 2 2" xfId="28062"/>
    <cellStyle name="Total 3 7 2 2 3" xfId="37982"/>
    <cellStyle name="Total 3 7 2 2 4" xfId="46673"/>
    <cellStyle name="Total 3 7 2 3" xfId="16404"/>
    <cellStyle name="Total 3 7 2 3 2" xfId="21636"/>
    <cellStyle name="Total 3 7 2 3 3" xfId="39269"/>
    <cellStyle name="Total 3 7 2 4" xfId="36598"/>
    <cellStyle name="Total 3 7 2 5" xfId="42931"/>
    <cellStyle name="Total 3 7 3" xfId="10987"/>
    <cellStyle name="Total 3 7 3 2" xfId="28064"/>
    <cellStyle name="Total 3 7 3 3" xfId="36434"/>
    <cellStyle name="Total 3 7 3 4" xfId="47694"/>
    <cellStyle name="Total 3 7 4" xfId="12342"/>
    <cellStyle name="Total 3 7 4 2" xfId="28065"/>
    <cellStyle name="Total 3 7 4 3" xfId="38508"/>
    <cellStyle name="Total 3 7 4 4" xfId="43389"/>
    <cellStyle name="Total 3 7 5" xfId="15174"/>
    <cellStyle name="Total 3 7 5 2" xfId="35108"/>
    <cellStyle name="Total 3 7 5 3" xfId="47729"/>
    <cellStyle name="Total 3 7 6" xfId="22240"/>
    <cellStyle name="Total 3 7 7" xfId="39404"/>
    <cellStyle name="Total 3 8" xfId="7195"/>
    <cellStyle name="Total 3 8 2" xfId="9536"/>
    <cellStyle name="Total 3 8 2 2" xfId="13791"/>
    <cellStyle name="Total 3 8 2 2 2" xfId="28069"/>
    <cellStyle name="Total 3 8 2 2 3" xfId="38532"/>
    <cellStyle name="Total 3 8 2 2 4" xfId="47322"/>
    <cellStyle name="Total 3 8 2 3" xfId="16528"/>
    <cellStyle name="Total 3 8 2 3 2" xfId="26380"/>
    <cellStyle name="Total 3 8 2 3 3" xfId="40290"/>
    <cellStyle name="Total 3 8 2 4" xfId="27597"/>
    <cellStyle name="Total 3 8 2 5" xfId="42067"/>
    <cellStyle name="Total 3 8 3" xfId="11111"/>
    <cellStyle name="Total 3 8 3 2" xfId="28071"/>
    <cellStyle name="Total 3 8 3 3" xfId="37372"/>
    <cellStyle name="Total 3 8 3 4" xfId="40661"/>
    <cellStyle name="Total 3 8 4" xfId="12466"/>
    <cellStyle name="Total 3 8 4 2" xfId="28072"/>
    <cellStyle name="Total 3 8 4 3" xfId="33137"/>
    <cellStyle name="Total 3 8 4 4" xfId="42394"/>
    <cellStyle name="Total 3 8 5" xfId="15298"/>
    <cellStyle name="Total 3 8 5 2" xfId="34968"/>
    <cellStyle name="Total 3 8 5 3" xfId="40516"/>
    <cellStyle name="Total 3 8 6" xfId="21948"/>
    <cellStyle name="Total 3 8 7" xfId="39575"/>
    <cellStyle name="Total 3 9" xfId="7194"/>
    <cellStyle name="Total 3 9 2" xfId="9535"/>
    <cellStyle name="Total 3 9 2 2" xfId="13790"/>
    <cellStyle name="Total 3 9 2 2 2" xfId="28076"/>
    <cellStyle name="Total 3 9 2 2 3" xfId="38328"/>
    <cellStyle name="Total 3 9 2 2 4" xfId="42248"/>
    <cellStyle name="Total 3 9 2 3" xfId="16527"/>
    <cellStyle name="Total 3 9 2 3 2" xfId="32105"/>
    <cellStyle name="Total 3 9 2 3 3" xfId="41341"/>
    <cellStyle name="Total 3 9 2 4" xfId="27595"/>
    <cellStyle name="Total 3 9 2 5" xfId="42444"/>
    <cellStyle name="Total 3 9 3" xfId="11110"/>
    <cellStyle name="Total 3 9 3 2" xfId="28078"/>
    <cellStyle name="Total 3 9 3 3" xfId="35764"/>
    <cellStyle name="Total 3 9 3 4" xfId="47812"/>
    <cellStyle name="Total 3 9 4" xfId="12465"/>
    <cellStyle name="Total 3 9 4 2" xfId="28079"/>
    <cellStyle name="Total 3 9 4 3" xfId="34719"/>
    <cellStyle name="Total 3 9 4 4" xfId="41514"/>
    <cellStyle name="Total 3 9 5" xfId="15297"/>
    <cellStyle name="Total 3 9 5 2" xfId="37070"/>
    <cellStyle name="Total 3 9 5 3" xfId="38917"/>
    <cellStyle name="Total 3 9 6" xfId="24239"/>
    <cellStyle name="Total 3 9 7" xfId="41025"/>
    <cellStyle name="Ugyldig" xfId="7226" builtinId="27" customBuiltin="1"/>
    <cellStyle name="Ugyldig 2" xfId="232"/>
    <cellStyle name="Uncertain" xfId="8100"/>
    <cellStyle name="Valuta 2" xfId="168"/>
    <cellStyle name="Valuta 2 2" xfId="239"/>
    <cellStyle name="Valuta 2 2 2" xfId="8905"/>
    <cellStyle name="Valuta 2 3" xfId="8895"/>
    <cellStyle name="Valuta 3" xfId="177"/>
    <cellStyle name="Valuta 3 2" xfId="244"/>
    <cellStyle name="Valuta 3 2 2" xfId="8907"/>
    <cellStyle name="Valuta 3 3" xfId="8897"/>
    <cellStyle name="Valuta 4" xfId="238"/>
    <cellStyle name="Valuta 4 2" xfId="8904"/>
    <cellStyle name="Valuta 5" xfId="167"/>
    <cellStyle name="Valuta 5 2" xfId="8894"/>
    <cellStyle name="Warning Text 2" xfId="8101"/>
    <cellStyle name="X08_Total Oil" xfId="7254"/>
    <cellStyle name="X12_Total Figs 1 dec" xfId="7255"/>
    <cellStyle name="Years" xfId="8102"/>
    <cellStyle name="Обычный_2++" xfId="1772"/>
  </cellStyles>
  <dxfs count="3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C2D83"/>
      <color rgb="FFCC493E"/>
      <color rgb="FF00B050"/>
      <color rgb="FFFFEEA7"/>
      <color rgb="FF000000"/>
      <color rgb="FFCBA9E5"/>
      <color rgb="FFD3D3D3"/>
      <color rgb="FFA0CD92"/>
      <color rgb="FF84CCD8"/>
      <color rgb="FFDAD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Fossile brændselspriser (kr./GJ, 2020-priser)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Brændselspriser!$B$13</c:f>
              <c:strCache>
                <c:ptCount val="1"/>
                <c:pt idx="0">
                  <c:v>Kul</c:v>
                </c:pt>
              </c:strCache>
            </c:strRef>
          </c:tx>
          <c:spPr>
            <a:ln w="28575" cap="rnd">
              <a:solidFill>
                <a:schemeClr val="accent1"/>
              </a:solidFill>
              <a:round/>
            </a:ln>
            <a:effectLst/>
          </c:spPr>
          <c:marker>
            <c:symbol val="none"/>
          </c:marker>
          <c:cat>
            <c:numRef>
              <c:f>Brændselspriser!$C$11:$W$11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Brændselspriser!$C$13:$W$13</c:f>
              <c:numCache>
                <c:formatCode>0.0</c:formatCode>
                <c:ptCount val="21"/>
                <c:pt idx="0">
                  <c:v>18.23355035784736</c:v>
                </c:pt>
                <c:pt idx="1">
                  <c:v>19.396749143848446</c:v>
                </c:pt>
                <c:pt idx="2">
                  <c:v>22.372483397786493</c:v>
                </c:pt>
                <c:pt idx="3">
                  <c:v>22.361046048673334</c:v>
                </c:pt>
                <c:pt idx="4">
                  <c:v>22.126843553973789</c:v>
                </c:pt>
                <c:pt idx="5">
                  <c:v>21.852795375543341</c:v>
                </c:pt>
                <c:pt idx="6">
                  <c:v>21.972589698029005</c:v>
                </c:pt>
                <c:pt idx="7">
                  <c:v>22.080218084829752</c:v>
                </c:pt>
                <c:pt idx="8">
                  <c:v>22.181953636989451</c:v>
                </c:pt>
                <c:pt idx="9">
                  <c:v>22.270513103245666</c:v>
                </c:pt>
                <c:pt idx="10">
                  <c:v>22.35763523140319</c:v>
                </c:pt>
                <c:pt idx="11">
                  <c:v>22.485776653973417</c:v>
                </c:pt>
                <c:pt idx="12">
                  <c:v>22.6056870362365</c:v>
                </c:pt>
                <c:pt idx="13">
                  <c:v>22.707361614787612</c:v>
                </c:pt>
                <c:pt idx="14">
                  <c:v>22.802422233844172</c:v>
                </c:pt>
                <c:pt idx="15">
                  <c:v>22.885294559338568</c:v>
                </c:pt>
                <c:pt idx="16">
                  <c:v>22.904048870794803</c:v>
                </c:pt>
                <c:pt idx="17">
                  <c:v>22.91161534332069</c:v>
                </c:pt>
                <c:pt idx="18">
                  <c:v>22.915397394875189</c:v>
                </c:pt>
                <c:pt idx="19">
                  <c:v>22.908738463735524</c:v>
                </c:pt>
                <c:pt idx="20">
                  <c:v>22.900392883658451</c:v>
                </c:pt>
              </c:numCache>
            </c:numRef>
          </c:val>
          <c:smooth val="0"/>
          <c:extLst>
            <c:ext xmlns:c16="http://schemas.microsoft.com/office/drawing/2014/chart" uri="{C3380CC4-5D6E-409C-BE32-E72D297353CC}">
              <c16:uniqueId val="{00000000-80F3-468E-9CA7-285477622530}"/>
            </c:ext>
          </c:extLst>
        </c:ser>
        <c:ser>
          <c:idx val="1"/>
          <c:order val="1"/>
          <c:tx>
            <c:strRef>
              <c:f>Brændselspriser!$B$14</c:f>
              <c:strCache>
                <c:ptCount val="1"/>
                <c:pt idx="0">
                  <c:v>Fuelolie</c:v>
                </c:pt>
              </c:strCache>
            </c:strRef>
          </c:tx>
          <c:spPr>
            <a:ln w="28575" cap="rnd">
              <a:solidFill>
                <a:schemeClr val="accent2"/>
              </a:solidFill>
              <a:round/>
            </a:ln>
            <a:effectLst/>
          </c:spPr>
          <c:marker>
            <c:symbol val="none"/>
          </c:marker>
          <c:cat>
            <c:numRef>
              <c:f>Brændselspriser!$C$11:$W$11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Brændselspriser!$C$14:$W$14</c:f>
              <c:numCache>
                <c:formatCode>0.0</c:formatCode>
                <c:ptCount val="21"/>
                <c:pt idx="0">
                  <c:v>61.31471566088176</c:v>
                </c:pt>
                <c:pt idx="1">
                  <c:v>62.729622742253923</c:v>
                </c:pt>
                <c:pt idx="2">
                  <c:v>63.641063260208654</c:v>
                </c:pt>
                <c:pt idx="3">
                  <c:v>64.728683749892326</c:v>
                </c:pt>
                <c:pt idx="4">
                  <c:v>65.955163744465182</c:v>
                </c:pt>
                <c:pt idx="5">
                  <c:v>66.935182046441426</c:v>
                </c:pt>
                <c:pt idx="6">
                  <c:v>69.585929480456599</c:v>
                </c:pt>
                <c:pt idx="7">
                  <c:v>70.89972007032091</c:v>
                </c:pt>
                <c:pt idx="8">
                  <c:v>72.159367294160646</c:v>
                </c:pt>
                <c:pt idx="9">
                  <c:v>73.335781936680959</c:v>
                </c:pt>
                <c:pt idx="10">
                  <c:v>74.47859535683844</c:v>
                </c:pt>
                <c:pt idx="11">
                  <c:v>75.819383649067916</c:v>
                </c:pt>
                <c:pt idx="12">
                  <c:v>77.516233907012065</c:v>
                </c:pt>
                <c:pt idx="13">
                  <c:v>79.088508043364527</c:v>
                </c:pt>
                <c:pt idx="14">
                  <c:v>80.587823820884282</c:v>
                </c:pt>
                <c:pt idx="15">
                  <c:v>81.991460954963372</c:v>
                </c:pt>
                <c:pt idx="16">
                  <c:v>83.429780437378625</c:v>
                </c:pt>
                <c:pt idx="17">
                  <c:v>84.859784844964651</c:v>
                </c:pt>
                <c:pt idx="18">
                  <c:v>86.218485480464139</c:v>
                </c:pt>
                <c:pt idx="19">
                  <c:v>87.476930814808469</c:v>
                </c:pt>
                <c:pt idx="20">
                  <c:v>88.67791156550912</c:v>
                </c:pt>
              </c:numCache>
            </c:numRef>
          </c:val>
          <c:smooth val="0"/>
          <c:extLst>
            <c:ext xmlns:c16="http://schemas.microsoft.com/office/drawing/2014/chart" uri="{C3380CC4-5D6E-409C-BE32-E72D297353CC}">
              <c16:uniqueId val="{00000001-80F3-468E-9CA7-285477622530}"/>
            </c:ext>
          </c:extLst>
        </c:ser>
        <c:ser>
          <c:idx val="2"/>
          <c:order val="2"/>
          <c:tx>
            <c:strRef>
              <c:f>Brændselspriser!$B$15</c:f>
              <c:strCache>
                <c:ptCount val="1"/>
                <c:pt idx="0">
                  <c:v>Gasolie</c:v>
                </c:pt>
              </c:strCache>
            </c:strRef>
          </c:tx>
          <c:spPr>
            <a:ln w="28575" cap="rnd">
              <a:solidFill>
                <a:schemeClr val="accent3"/>
              </a:solidFill>
              <a:round/>
            </a:ln>
            <a:effectLst/>
          </c:spPr>
          <c:marker>
            <c:symbol val="none"/>
          </c:marker>
          <c:cat>
            <c:numRef>
              <c:f>Brændselspriser!$C$11:$W$11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Brændselspriser!$C$15:$W$15</c:f>
              <c:numCache>
                <c:formatCode>0.0</c:formatCode>
                <c:ptCount val="21"/>
                <c:pt idx="0">
                  <c:v>95.56504305440383</c:v>
                </c:pt>
                <c:pt idx="1">
                  <c:v>96.979950135775994</c:v>
                </c:pt>
                <c:pt idx="2">
                  <c:v>97.891390653730724</c:v>
                </c:pt>
                <c:pt idx="3">
                  <c:v>98.979011143414397</c:v>
                </c:pt>
                <c:pt idx="4">
                  <c:v>100.20549113798725</c:v>
                </c:pt>
                <c:pt idx="5">
                  <c:v>101.1855094399635</c:v>
                </c:pt>
                <c:pt idx="6">
                  <c:v>103.83625687397867</c:v>
                </c:pt>
                <c:pt idx="7">
                  <c:v>105.15004746384298</c:v>
                </c:pt>
                <c:pt idx="8">
                  <c:v>106.40969468768272</c:v>
                </c:pt>
                <c:pt idx="9">
                  <c:v>107.58610933020303</c:v>
                </c:pt>
                <c:pt idx="10">
                  <c:v>108.72892275036051</c:v>
                </c:pt>
                <c:pt idx="11">
                  <c:v>110.06971104258999</c:v>
                </c:pt>
                <c:pt idx="12">
                  <c:v>111.76656130053414</c:v>
                </c:pt>
                <c:pt idx="13">
                  <c:v>113.3388354368866</c:v>
                </c:pt>
                <c:pt idx="14">
                  <c:v>114.83815121440635</c:v>
                </c:pt>
                <c:pt idx="15">
                  <c:v>116.24178834848544</c:v>
                </c:pt>
                <c:pt idx="16">
                  <c:v>117.6801078309007</c:v>
                </c:pt>
                <c:pt idx="17">
                  <c:v>119.11011223848672</c:v>
                </c:pt>
                <c:pt idx="18">
                  <c:v>120.46881287398621</c:v>
                </c:pt>
                <c:pt idx="19">
                  <c:v>121.72725820833054</c:v>
                </c:pt>
                <c:pt idx="20">
                  <c:v>122.92823895903119</c:v>
                </c:pt>
              </c:numCache>
            </c:numRef>
          </c:val>
          <c:smooth val="0"/>
          <c:extLst>
            <c:ext xmlns:c16="http://schemas.microsoft.com/office/drawing/2014/chart" uri="{C3380CC4-5D6E-409C-BE32-E72D297353CC}">
              <c16:uniqueId val="{00000002-80F3-468E-9CA7-285477622530}"/>
            </c:ext>
          </c:extLst>
        </c:ser>
        <c:ser>
          <c:idx val="3"/>
          <c:order val="3"/>
          <c:tx>
            <c:strRef>
              <c:f>Brændselspriser!$B$16</c:f>
              <c:strCache>
                <c:ptCount val="1"/>
                <c:pt idx="0">
                  <c:v>Naturgas</c:v>
                </c:pt>
              </c:strCache>
            </c:strRef>
          </c:tx>
          <c:spPr>
            <a:ln w="28575" cap="rnd">
              <a:solidFill>
                <a:schemeClr val="accent4"/>
              </a:solidFill>
              <a:round/>
            </a:ln>
            <a:effectLst/>
          </c:spPr>
          <c:marker>
            <c:symbol val="none"/>
          </c:marker>
          <c:cat>
            <c:numRef>
              <c:f>Brændselspriser!$C$11:$W$11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Brændselspriser!$C$16:$W$16</c:f>
              <c:numCache>
                <c:formatCode>0.0</c:formatCode>
                <c:ptCount val="21"/>
                <c:pt idx="0">
                  <c:v>43.001002345142616</c:v>
                </c:pt>
                <c:pt idx="1">
                  <c:v>44.761894224987302</c:v>
                </c:pt>
                <c:pt idx="2">
                  <c:v>45.98691566579749</c:v>
                </c:pt>
                <c:pt idx="3">
                  <c:v>45.74383456790094</c:v>
                </c:pt>
                <c:pt idx="4">
                  <c:v>46.348833935208994</c:v>
                </c:pt>
                <c:pt idx="5">
                  <c:v>46.904140513545379</c:v>
                </c:pt>
                <c:pt idx="6">
                  <c:v>47.589137127313222</c:v>
                </c:pt>
                <c:pt idx="7">
                  <c:v>48.247329634216634</c:v>
                </c:pt>
                <c:pt idx="8">
                  <c:v>48.895060828131413</c:v>
                </c:pt>
                <c:pt idx="9">
                  <c:v>49.513093750068904</c:v>
                </c:pt>
                <c:pt idx="10">
                  <c:v>50.131975483632267</c:v>
                </c:pt>
                <c:pt idx="11">
                  <c:v>51.261035028136924</c:v>
                </c:pt>
                <c:pt idx="12">
                  <c:v>52.357902254641644</c:v>
                </c:pt>
                <c:pt idx="13">
                  <c:v>53.396603069965643</c:v>
                </c:pt>
                <c:pt idx="14">
                  <c:v>54.408096685145004</c:v>
                </c:pt>
                <c:pt idx="15">
                  <c:v>55.377982062236818</c:v>
                </c:pt>
                <c:pt idx="16">
                  <c:v>57.192848660825042</c:v>
                </c:pt>
                <c:pt idx="17">
                  <c:v>57.906932222297627</c:v>
                </c:pt>
                <c:pt idx="18">
                  <c:v>58.583857709731753</c:v>
                </c:pt>
                <c:pt idx="19">
                  <c:v>59.206205588664432</c:v>
                </c:pt>
                <c:pt idx="20">
                  <c:v>59.799228303635111</c:v>
                </c:pt>
              </c:numCache>
            </c:numRef>
          </c:val>
          <c:smooth val="0"/>
          <c:extLst>
            <c:ext xmlns:c16="http://schemas.microsoft.com/office/drawing/2014/chart" uri="{C3380CC4-5D6E-409C-BE32-E72D297353CC}">
              <c16:uniqueId val="{00000003-80F3-468E-9CA7-285477622530}"/>
            </c:ext>
          </c:extLst>
        </c:ser>
        <c:dLbls>
          <c:showLegendKey val="0"/>
          <c:showVal val="0"/>
          <c:showCatName val="0"/>
          <c:showSerName val="0"/>
          <c:showPercent val="0"/>
          <c:showBubbleSize val="0"/>
        </c:dLbls>
        <c:smooth val="0"/>
        <c:axId val="588282744"/>
        <c:axId val="588288320"/>
      </c:lineChart>
      <c:catAx>
        <c:axId val="58828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88288320"/>
        <c:crosses val="autoZero"/>
        <c:auto val="1"/>
        <c:lblAlgn val="ctr"/>
        <c:lblOffset val="100"/>
        <c:noMultiLvlLbl val="0"/>
      </c:catAx>
      <c:valAx>
        <c:axId val="58828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88282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havvindkapacitet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Vindmøller!$B$272</c:f>
              <c:strCache>
                <c:ptCount val="1"/>
                <c:pt idx="0">
                  <c:v>Eksisterende</c:v>
                </c:pt>
              </c:strCache>
            </c:strRef>
          </c:tx>
          <c:spPr>
            <a:solidFill>
              <a:schemeClr val="accent1"/>
            </a:solidFill>
            <a:ln>
              <a:noFill/>
            </a:ln>
            <a:effectLst/>
          </c:spPr>
          <c:cat>
            <c:numRef>
              <c:extLst>
                <c:ext xmlns:c15="http://schemas.microsoft.com/office/drawing/2012/chart" uri="{02D57815-91ED-43cb-92C2-25804820EDAC}">
                  <c15:fullRef>
                    <c15:sqref>Vindmøller!$C$271:$Y$271</c15:sqref>
                  </c15:fullRef>
                </c:ext>
              </c:extLst>
              <c:f>Vindmøller!$E$271:$Y$271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extLst>
                <c:ext xmlns:c15="http://schemas.microsoft.com/office/drawing/2012/chart" uri="{02D57815-91ED-43cb-92C2-25804820EDAC}">
                  <c15:fullRef>
                    <c15:sqref>Vindmøller!$C$272:$Y$272</c15:sqref>
                  </c15:fullRef>
                </c:ext>
              </c:extLst>
              <c:f>Vindmøller!$E$272:$Y$272</c:f>
              <c:numCache>
                <c:formatCode>General</c:formatCode>
                <c:ptCount val="21"/>
                <c:pt idx="0" formatCode="#,##0">
                  <c:v>1700.7999999999997</c:v>
                </c:pt>
                <c:pt idx="1" formatCode="#,##0">
                  <c:v>1700.7999999999997</c:v>
                </c:pt>
                <c:pt idx="2" formatCode="#,##0">
                  <c:v>1700.7999999999997</c:v>
                </c:pt>
                <c:pt idx="3" formatCode="#,##0">
                  <c:v>1700.7999999999997</c:v>
                </c:pt>
                <c:pt idx="4" formatCode="#,##0">
                  <c:v>1700.7999999999997</c:v>
                </c:pt>
                <c:pt idx="5" formatCode="#,##0">
                  <c:v>1700.7999999999997</c:v>
                </c:pt>
                <c:pt idx="6" formatCode="#,##0">
                  <c:v>1655.7999999999997</c:v>
                </c:pt>
                <c:pt idx="7" formatCode="#,##0">
                  <c:v>1655.7999999999997</c:v>
                </c:pt>
                <c:pt idx="8" formatCode="#,##0">
                  <c:v>1495.7999999999997</c:v>
                </c:pt>
                <c:pt idx="9" formatCode="#,##0">
                  <c:v>1284.6999999999998</c:v>
                </c:pt>
                <c:pt idx="10" formatCode="#,##0">
                  <c:v>1284.6999999999998</c:v>
                </c:pt>
                <c:pt idx="11" formatCode="#,##0">
                  <c:v>1284.6999999999998</c:v>
                </c:pt>
                <c:pt idx="12" formatCode="#,##0">
                  <c:v>1284.6999999999998</c:v>
                </c:pt>
                <c:pt idx="13" formatCode="#,##0">
                  <c:v>1284.6999999999998</c:v>
                </c:pt>
                <c:pt idx="14" formatCode="#,##0">
                  <c:v>1284.6999999999998</c:v>
                </c:pt>
                <c:pt idx="15" formatCode="#,##0">
                  <c:v>1047.1999999999998</c:v>
                </c:pt>
                <c:pt idx="16" formatCode="#,##0">
                  <c:v>840.19999999999993</c:v>
                </c:pt>
                <c:pt idx="17" formatCode="#,##0">
                  <c:v>836.59999999999991</c:v>
                </c:pt>
                <c:pt idx="18" formatCode="#,##0">
                  <c:v>786.2</c:v>
                </c:pt>
                <c:pt idx="19" formatCode="#,##0">
                  <c:v>437</c:v>
                </c:pt>
                <c:pt idx="20" formatCode="#,##0">
                  <c:v>437</c:v>
                </c:pt>
              </c:numCache>
            </c:numRef>
          </c:val>
          <c:extLst>
            <c:ext xmlns:c16="http://schemas.microsoft.com/office/drawing/2014/chart" uri="{C3380CC4-5D6E-409C-BE32-E72D297353CC}">
              <c16:uniqueId val="{00000000-56CF-457D-8D46-E07F43A35757}"/>
            </c:ext>
          </c:extLst>
        </c:ser>
        <c:ser>
          <c:idx val="1"/>
          <c:order val="1"/>
          <c:tx>
            <c:strRef>
              <c:f>Vindmøller!$B$273</c:f>
              <c:strCache>
                <c:ptCount val="1"/>
                <c:pt idx="0">
                  <c:v>Fremtidig</c:v>
                </c:pt>
              </c:strCache>
            </c:strRef>
          </c:tx>
          <c:spPr>
            <a:solidFill>
              <a:schemeClr val="accent2"/>
            </a:solidFill>
            <a:ln>
              <a:noFill/>
            </a:ln>
            <a:effectLst/>
          </c:spPr>
          <c:cat>
            <c:numRef>
              <c:extLst>
                <c:ext xmlns:c15="http://schemas.microsoft.com/office/drawing/2012/chart" uri="{02D57815-91ED-43cb-92C2-25804820EDAC}">
                  <c15:fullRef>
                    <c15:sqref>Vindmøller!$C$271:$Y$271</c15:sqref>
                  </c15:fullRef>
                </c:ext>
              </c:extLst>
              <c:f>Vindmøller!$E$271:$Y$271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extLst>
                <c:ext xmlns:c15="http://schemas.microsoft.com/office/drawing/2012/chart" uri="{02D57815-91ED-43cb-92C2-25804820EDAC}">
                  <c15:fullRef>
                    <c15:sqref>Vindmøller!$C$273:$Y$273</c15:sqref>
                  </c15:fullRef>
                </c:ext>
              </c:extLst>
              <c:f>Vindmøller!$E$273:$Y$273</c:f>
              <c:numCache>
                <c:formatCode>General</c:formatCode>
                <c:ptCount val="21"/>
                <c:pt idx="0" formatCode="#,##0">
                  <c:v>0</c:v>
                </c:pt>
                <c:pt idx="1" formatCode="#,##0">
                  <c:v>605</c:v>
                </c:pt>
                <c:pt idx="2" formatCode="#,##0">
                  <c:v>605</c:v>
                </c:pt>
                <c:pt idx="3" formatCode="#,##0">
                  <c:v>955</c:v>
                </c:pt>
                <c:pt idx="4" formatCode="#,##0">
                  <c:v>955</c:v>
                </c:pt>
                <c:pt idx="5" formatCode="#,##0">
                  <c:v>1630</c:v>
                </c:pt>
                <c:pt idx="6" formatCode="#,##0">
                  <c:v>2805</c:v>
                </c:pt>
                <c:pt idx="7" formatCode="#,##0">
                  <c:v>3545</c:v>
                </c:pt>
                <c:pt idx="8" formatCode="#,##0">
                  <c:v>3545</c:v>
                </c:pt>
                <c:pt idx="9" formatCode="#,##0">
                  <c:v>6045</c:v>
                </c:pt>
                <c:pt idx="10" formatCode="#,##0">
                  <c:v>8545</c:v>
                </c:pt>
                <c:pt idx="11" formatCode="#,##0">
                  <c:v>9045</c:v>
                </c:pt>
                <c:pt idx="12" formatCode="#,##0">
                  <c:v>9545</c:v>
                </c:pt>
                <c:pt idx="13" formatCode="#,##0">
                  <c:v>10045</c:v>
                </c:pt>
                <c:pt idx="14" formatCode="#,##0">
                  <c:v>10545</c:v>
                </c:pt>
                <c:pt idx="15" formatCode="#,##0">
                  <c:v>11145</c:v>
                </c:pt>
                <c:pt idx="16" formatCode="#,##0">
                  <c:v>11745</c:v>
                </c:pt>
                <c:pt idx="17" formatCode="#,##0">
                  <c:v>12345</c:v>
                </c:pt>
                <c:pt idx="18" formatCode="#,##0">
                  <c:v>12945</c:v>
                </c:pt>
                <c:pt idx="19" formatCode="#,##0">
                  <c:v>13545</c:v>
                </c:pt>
                <c:pt idx="20" formatCode="#,##0">
                  <c:v>14145</c:v>
                </c:pt>
              </c:numCache>
            </c:numRef>
          </c:val>
          <c:extLst>
            <c:ext xmlns:c16="http://schemas.microsoft.com/office/drawing/2014/chart" uri="{C3380CC4-5D6E-409C-BE32-E72D297353CC}">
              <c16:uniqueId val="{00000001-56CF-457D-8D46-E07F43A35757}"/>
            </c:ext>
          </c:extLst>
        </c:ser>
        <c:dLbls>
          <c:showLegendKey val="0"/>
          <c:showVal val="0"/>
          <c:showCatName val="0"/>
          <c:showSerName val="0"/>
          <c:showPercent val="0"/>
          <c:showBubbleSize val="0"/>
        </c:dLbls>
        <c:axId val="861670672"/>
        <c:axId val="861674936"/>
      </c:areaChart>
      <c:catAx>
        <c:axId val="861670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674936"/>
        <c:crosses val="autoZero"/>
        <c:auto val="1"/>
        <c:lblAlgn val="ctr"/>
        <c:lblOffset val="100"/>
        <c:noMultiLvlLbl val="0"/>
      </c:catAx>
      <c:valAx>
        <c:axId val="861674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8616706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Eltransmissionskapacitet mellem Danmark</a:t>
            </a:r>
            <a:r>
              <a:rPr lang="da-DK" baseline="0"/>
              <a:t> og udlandet (MW)</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Udlandsforbindelser!$B$71:$D$71</c:f>
              <c:strCache>
                <c:ptCount val="3"/>
                <c:pt idx="0">
                  <c:v>Eksport DK1</c:v>
                </c:pt>
              </c:strCache>
            </c:strRef>
          </c:tx>
          <c:spPr>
            <a:ln w="28575" cap="rnd">
              <a:solidFill>
                <a:schemeClr val="accent1"/>
              </a:solidFill>
              <a:round/>
            </a:ln>
            <a:effectLst/>
          </c:spPr>
          <c:marker>
            <c:symbol val="none"/>
          </c:marker>
          <c:cat>
            <c:numRef>
              <c:f>Udlandsforbindelser!$E$70:$Y$70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Udlandsforbindelser!$E$71:$Y$71</c:f>
              <c:numCache>
                <c:formatCode>#,##0;;;@</c:formatCode>
                <c:ptCount val="21"/>
                <c:pt idx="0">
                  <c:v>4537</c:v>
                </c:pt>
                <c:pt idx="1">
                  <c:v>5257</c:v>
                </c:pt>
                <c:pt idx="2">
                  <c:v>5257</c:v>
                </c:pt>
                <c:pt idx="3">
                  <c:v>5547</c:v>
                </c:pt>
                <c:pt idx="4">
                  <c:v>7947</c:v>
                </c:pt>
                <c:pt idx="5">
                  <c:v>7947</c:v>
                </c:pt>
                <c:pt idx="6">
                  <c:v>7947</c:v>
                </c:pt>
                <c:pt idx="7">
                  <c:v>7947</c:v>
                </c:pt>
                <c:pt idx="8">
                  <c:v>7947</c:v>
                </c:pt>
                <c:pt idx="9">
                  <c:v>9447</c:v>
                </c:pt>
                <c:pt idx="10">
                  <c:v>9447</c:v>
                </c:pt>
                <c:pt idx="11">
                  <c:v>9447</c:v>
                </c:pt>
                <c:pt idx="12">
                  <c:v>9447</c:v>
                </c:pt>
                <c:pt idx="13">
                  <c:v>9447</c:v>
                </c:pt>
                <c:pt idx="14">
                  <c:v>9447</c:v>
                </c:pt>
                <c:pt idx="15">
                  <c:v>9447</c:v>
                </c:pt>
                <c:pt idx="16">
                  <c:v>9447</c:v>
                </c:pt>
                <c:pt idx="17">
                  <c:v>9447</c:v>
                </c:pt>
                <c:pt idx="18">
                  <c:v>9447</c:v>
                </c:pt>
                <c:pt idx="19">
                  <c:v>9447</c:v>
                </c:pt>
                <c:pt idx="20">
                  <c:v>9447</c:v>
                </c:pt>
              </c:numCache>
            </c:numRef>
          </c:val>
          <c:smooth val="0"/>
          <c:extLst>
            <c:ext xmlns:c16="http://schemas.microsoft.com/office/drawing/2014/chart" uri="{C3380CC4-5D6E-409C-BE32-E72D297353CC}">
              <c16:uniqueId val="{00000000-CB48-4097-8E31-B72D744EED35}"/>
            </c:ext>
          </c:extLst>
        </c:ser>
        <c:ser>
          <c:idx val="1"/>
          <c:order val="1"/>
          <c:tx>
            <c:strRef>
              <c:f>Udlandsforbindelser!$B$72:$D$72</c:f>
              <c:strCache>
                <c:ptCount val="3"/>
                <c:pt idx="0">
                  <c:v>Import DK1</c:v>
                </c:pt>
              </c:strCache>
            </c:strRef>
          </c:tx>
          <c:spPr>
            <a:ln w="28575" cap="rnd">
              <a:solidFill>
                <a:schemeClr val="accent1"/>
              </a:solidFill>
              <a:prstDash val="sysDot"/>
              <a:round/>
            </a:ln>
            <a:effectLst/>
          </c:spPr>
          <c:marker>
            <c:symbol val="none"/>
          </c:marker>
          <c:cat>
            <c:numRef>
              <c:f>Udlandsforbindelser!$E$70:$Y$70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Udlandsforbindelser!$E$72:$Y$72</c:f>
              <c:numCache>
                <c:formatCode>#,##0;;;@</c:formatCode>
                <c:ptCount val="21"/>
                <c:pt idx="0">
                  <c:v>4315</c:v>
                </c:pt>
                <c:pt idx="1">
                  <c:v>5315</c:v>
                </c:pt>
                <c:pt idx="2">
                  <c:v>5315</c:v>
                </c:pt>
                <c:pt idx="3">
                  <c:v>5547</c:v>
                </c:pt>
                <c:pt idx="4">
                  <c:v>7947</c:v>
                </c:pt>
                <c:pt idx="5">
                  <c:v>7947</c:v>
                </c:pt>
                <c:pt idx="6">
                  <c:v>7947</c:v>
                </c:pt>
                <c:pt idx="7">
                  <c:v>7947</c:v>
                </c:pt>
                <c:pt idx="8">
                  <c:v>7947</c:v>
                </c:pt>
                <c:pt idx="9">
                  <c:v>9447</c:v>
                </c:pt>
                <c:pt idx="10">
                  <c:v>9447</c:v>
                </c:pt>
                <c:pt idx="11">
                  <c:v>9447</c:v>
                </c:pt>
                <c:pt idx="12">
                  <c:v>9447</c:v>
                </c:pt>
                <c:pt idx="13">
                  <c:v>9447</c:v>
                </c:pt>
                <c:pt idx="14">
                  <c:v>9447</c:v>
                </c:pt>
                <c:pt idx="15">
                  <c:v>9447</c:v>
                </c:pt>
                <c:pt idx="16">
                  <c:v>9447</c:v>
                </c:pt>
                <c:pt idx="17">
                  <c:v>9447</c:v>
                </c:pt>
                <c:pt idx="18">
                  <c:v>9447</c:v>
                </c:pt>
                <c:pt idx="19">
                  <c:v>9447</c:v>
                </c:pt>
                <c:pt idx="20">
                  <c:v>9447</c:v>
                </c:pt>
              </c:numCache>
            </c:numRef>
          </c:val>
          <c:smooth val="0"/>
          <c:extLst>
            <c:ext xmlns:c16="http://schemas.microsoft.com/office/drawing/2014/chart" uri="{C3380CC4-5D6E-409C-BE32-E72D297353CC}">
              <c16:uniqueId val="{00000001-CB48-4097-8E31-B72D744EED35}"/>
            </c:ext>
          </c:extLst>
        </c:ser>
        <c:ser>
          <c:idx val="2"/>
          <c:order val="2"/>
          <c:tx>
            <c:strRef>
              <c:f>Udlandsforbindelser!$B$73:$D$73</c:f>
              <c:strCache>
                <c:ptCount val="3"/>
                <c:pt idx="0">
                  <c:v>Eksport DK2</c:v>
                </c:pt>
              </c:strCache>
            </c:strRef>
          </c:tx>
          <c:spPr>
            <a:ln w="28575" cap="rnd">
              <a:solidFill>
                <a:schemeClr val="accent6"/>
              </a:solidFill>
              <a:round/>
            </a:ln>
            <a:effectLst/>
          </c:spPr>
          <c:marker>
            <c:symbol val="none"/>
          </c:marker>
          <c:cat>
            <c:numRef>
              <c:f>Udlandsforbindelser!$E$70:$Y$70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Udlandsforbindelser!$E$73:$Y$73</c:f>
              <c:numCache>
                <c:formatCode>#,##0;;;@</c:formatCode>
                <c:ptCount val="21"/>
                <c:pt idx="0">
                  <c:v>2285</c:v>
                </c:pt>
                <c:pt idx="1">
                  <c:v>2685</c:v>
                </c:pt>
                <c:pt idx="2">
                  <c:v>2685</c:v>
                </c:pt>
                <c:pt idx="3">
                  <c:v>2685</c:v>
                </c:pt>
                <c:pt idx="4">
                  <c:v>2685</c:v>
                </c:pt>
                <c:pt idx="5">
                  <c:v>2685</c:v>
                </c:pt>
                <c:pt idx="6">
                  <c:v>2685</c:v>
                </c:pt>
                <c:pt idx="7">
                  <c:v>2685</c:v>
                </c:pt>
                <c:pt idx="8">
                  <c:v>2685</c:v>
                </c:pt>
                <c:pt idx="9">
                  <c:v>3685</c:v>
                </c:pt>
                <c:pt idx="10">
                  <c:v>3685</c:v>
                </c:pt>
                <c:pt idx="11">
                  <c:v>3685</c:v>
                </c:pt>
                <c:pt idx="12">
                  <c:v>3685</c:v>
                </c:pt>
                <c:pt idx="13">
                  <c:v>3685</c:v>
                </c:pt>
                <c:pt idx="14">
                  <c:v>3685</c:v>
                </c:pt>
                <c:pt idx="15">
                  <c:v>3685</c:v>
                </c:pt>
                <c:pt idx="16">
                  <c:v>3685</c:v>
                </c:pt>
                <c:pt idx="17">
                  <c:v>3685</c:v>
                </c:pt>
                <c:pt idx="18">
                  <c:v>3685</c:v>
                </c:pt>
                <c:pt idx="19">
                  <c:v>3685</c:v>
                </c:pt>
                <c:pt idx="20">
                  <c:v>3685</c:v>
                </c:pt>
              </c:numCache>
            </c:numRef>
          </c:val>
          <c:smooth val="0"/>
          <c:extLst>
            <c:ext xmlns:c16="http://schemas.microsoft.com/office/drawing/2014/chart" uri="{C3380CC4-5D6E-409C-BE32-E72D297353CC}">
              <c16:uniqueId val="{00000002-CB48-4097-8E31-B72D744EED35}"/>
            </c:ext>
          </c:extLst>
        </c:ser>
        <c:ser>
          <c:idx val="3"/>
          <c:order val="3"/>
          <c:tx>
            <c:strRef>
              <c:f>Udlandsforbindelser!$B$74:$D$74</c:f>
              <c:strCache>
                <c:ptCount val="3"/>
                <c:pt idx="0">
                  <c:v>Import DK2</c:v>
                </c:pt>
              </c:strCache>
            </c:strRef>
          </c:tx>
          <c:spPr>
            <a:ln w="28575" cap="rnd">
              <a:solidFill>
                <a:schemeClr val="accent6"/>
              </a:solidFill>
              <a:prstDash val="sysDot"/>
              <a:round/>
            </a:ln>
            <a:effectLst/>
          </c:spPr>
          <c:marker>
            <c:symbol val="none"/>
          </c:marker>
          <c:cat>
            <c:numRef>
              <c:f>Udlandsforbindelser!$E$70:$Y$70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Udlandsforbindelser!$E$74:$Y$74</c:f>
              <c:numCache>
                <c:formatCode>#,##0;;;@</c:formatCode>
                <c:ptCount val="21"/>
                <c:pt idx="0">
                  <c:v>1900</c:v>
                </c:pt>
                <c:pt idx="1">
                  <c:v>2300</c:v>
                </c:pt>
                <c:pt idx="2">
                  <c:v>2300</c:v>
                </c:pt>
                <c:pt idx="3">
                  <c:v>2300</c:v>
                </c:pt>
                <c:pt idx="4">
                  <c:v>2300</c:v>
                </c:pt>
                <c:pt idx="5">
                  <c:v>2300</c:v>
                </c:pt>
                <c:pt idx="6">
                  <c:v>2300</c:v>
                </c:pt>
                <c:pt idx="7">
                  <c:v>2300</c:v>
                </c:pt>
                <c:pt idx="8">
                  <c:v>2300</c:v>
                </c:pt>
                <c:pt idx="9">
                  <c:v>3300</c:v>
                </c:pt>
                <c:pt idx="10">
                  <c:v>3300</c:v>
                </c:pt>
                <c:pt idx="11">
                  <c:v>3300</c:v>
                </c:pt>
                <c:pt idx="12">
                  <c:v>3300</c:v>
                </c:pt>
                <c:pt idx="13">
                  <c:v>3300</c:v>
                </c:pt>
                <c:pt idx="14">
                  <c:v>3300</c:v>
                </c:pt>
                <c:pt idx="15">
                  <c:v>3300</c:v>
                </c:pt>
                <c:pt idx="16">
                  <c:v>3300</c:v>
                </c:pt>
                <c:pt idx="17">
                  <c:v>3300</c:v>
                </c:pt>
                <c:pt idx="18">
                  <c:v>3300</c:v>
                </c:pt>
                <c:pt idx="19">
                  <c:v>3300</c:v>
                </c:pt>
                <c:pt idx="20">
                  <c:v>3300</c:v>
                </c:pt>
              </c:numCache>
            </c:numRef>
          </c:val>
          <c:smooth val="0"/>
          <c:extLst>
            <c:ext xmlns:c16="http://schemas.microsoft.com/office/drawing/2014/chart" uri="{C3380CC4-5D6E-409C-BE32-E72D297353CC}">
              <c16:uniqueId val="{00000003-CB48-4097-8E31-B72D744EED35}"/>
            </c:ext>
          </c:extLst>
        </c:ser>
        <c:dLbls>
          <c:showLegendKey val="0"/>
          <c:showVal val="0"/>
          <c:showCatName val="0"/>
          <c:showSerName val="0"/>
          <c:showPercent val="0"/>
          <c:showBubbleSize val="0"/>
        </c:dLbls>
        <c:smooth val="0"/>
        <c:axId val="686077928"/>
        <c:axId val="448807352"/>
      </c:lineChart>
      <c:catAx>
        <c:axId val="686077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48807352"/>
        <c:crosses val="autoZero"/>
        <c:auto val="1"/>
        <c:lblAlgn val="ctr"/>
        <c:lblOffset val="100"/>
        <c:noMultiLvlLbl val="0"/>
      </c:catAx>
      <c:valAx>
        <c:axId val="448807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86077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Gasforbrug</a:t>
            </a:r>
            <a:r>
              <a:rPr lang="da-DK" baseline="0"/>
              <a:t> fordelt på grøn gas og naturgas (GWh)</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Gas!$B$68</c:f>
              <c:strCache>
                <c:ptCount val="1"/>
                <c:pt idx="0">
                  <c:v>Grøn gas</c:v>
                </c:pt>
              </c:strCache>
            </c:strRef>
          </c:tx>
          <c:spPr>
            <a:solidFill>
              <a:schemeClr val="accent1"/>
            </a:solidFill>
            <a:ln>
              <a:noFill/>
            </a:ln>
            <a:effectLst/>
          </c:spPr>
          <c:cat>
            <c:numRef>
              <c:f>Gas!$C$67:$W$67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Gas!$C$68:$W$68</c:f>
              <c:numCache>
                <c:formatCode>#,##0</c:formatCode>
                <c:ptCount val="21"/>
                <c:pt idx="0">
                  <c:v>4911.9191919191917</c:v>
                </c:pt>
                <c:pt idx="1">
                  <c:v>5525.9090909090919</c:v>
                </c:pt>
                <c:pt idx="2">
                  <c:v>6753.8888888888887</c:v>
                </c:pt>
                <c:pt idx="3">
                  <c:v>7060.8838383838383</c:v>
                </c:pt>
                <c:pt idx="4">
                  <c:v>7441.0750360750362</c:v>
                </c:pt>
                <c:pt idx="5">
                  <c:v>7821.266233766235</c:v>
                </c:pt>
                <c:pt idx="6">
                  <c:v>8201.4574314574329</c:v>
                </c:pt>
                <c:pt idx="7">
                  <c:v>8581.6486291486308</c:v>
                </c:pt>
                <c:pt idx="8">
                  <c:v>8961.8398268398287</c:v>
                </c:pt>
                <c:pt idx="9">
                  <c:v>9342.0310245310247</c:v>
                </c:pt>
                <c:pt idx="10">
                  <c:v>9722.2222222222226</c:v>
                </c:pt>
                <c:pt idx="11">
                  <c:v>9924.7760662021519</c:v>
                </c:pt>
                <c:pt idx="12">
                  <c:v>10127.329910182079</c:v>
                </c:pt>
                <c:pt idx="13">
                  <c:v>10329.883754162009</c:v>
                </c:pt>
                <c:pt idx="14">
                  <c:v>10532.437598141938</c:v>
                </c:pt>
                <c:pt idx="15">
                  <c:v>10734.991442121867</c:v>
                </c:pt>
                <c:pt idx="16">
                  <c:v>10937.545286101798</c:v>
                </c:pt>
                <c:pt idx="17">
                  <c:v>11140.099130081728</c:v>
                </c:pt>
                <c:pt idx="18">
                  <c:v>11342.652974061657</c:v>
                </c:pt>
                <c:pt idx="19">
                  <c:v>11545.206818041586</c:v>
                </c:pt>
                <c:pt idx="20">
                  <c:v>11747.760662021507</c:v>
                </c:pt>
              </c:numCache>
            </c:numRef>
          </c:val>
          <c:extLst>
            <c:ext xmlns:c16="http://schemas.microsoft.com/office/drawing/2014/chart" uri="{C3380CC4-5D6E-409C-BE32-E72D297353CC}">
              <c16:uniqueId val="{00000000-EC9F-4EF3-B45D-1B6CAC3F44DE}"/>
            </c:ext>
          </c:extLst>
        </c:ser>
        <c:ser>
          <c:idx val="1"/>
          <c:order val="1"/>
          <c:tx>
            <c:strRef>
              <c:f>Gas!$B$69</c:f>
              <c:strCache>
                <c:ptCount val="1"/>
                <c:pt idx="0">
                  <c:v>Naturgas</c:v>
                </c:pt>
              </c:strCache>
            </c:strRef>
          </c:tx>
          <c:spPr>
            <a:solidFill>
              <a:schemeClr val="accent2"/>
            </a:solidFill>
            <a:ln>
              <a:noFill/>
            </a:ln>
            <a:effectLst/>
          </c:spPr>
          <c:cat>
            <c:numRef>
              <c:f>Gas!$C$67:$W$67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Gas!$C$69:$W$69</c:f>
              <c:numCache>
                <c:formatCode>#,##0</c:formatCode>
                <c:ptCount val="21"/>
                <c:pt idx="0">
                  <c:v>20785.365706466851</c:v>
                </c:pt>
                <c:pt idx="1">
                  <c:v>18857.30030359931</c:v>
                </c:pt>
                <c:pt idx="2">
                  <c:v>15539.863772402014</c:v>
                </c:pt>
                <c:pt idx="3">
                  <c:v>14845.704110314629</c:v>
                </c:pt>
                <c:pt idx="4">
                  <c:v>13964.433400253838</c:v>
                </c:pt>
                <c:pt idx="5">
                  <c:v>12745.263347655118</c:v>
                </c:pt>
                <c:pt idx="6">
                  <c:v>10641.116998190448</c:v>
                </c:pt>
                <c:pt idx="7">
                  <c:v>9300.2068566119542</c:v>
                </c:pt>
                <c:pt idx="8">
                  <c:v>8096.239209981266</c:v>
                </c:pt>
                <c:pt idx="9">
                  <c:v>7084.1218894047706</c:v>
                </c:pt>
                <c:pt idx="10">
                  <c:v>5641.6161085685108</c:v>
                </c:pt>
                <c:pt idx="11">
                  <c:v>4798.6197678300578</c:v>
                </c:pt>
                <c:pt idx="12">
                  <c:v>4072.8473348973894</c:v>
                </c:pt>
                <c:pt idx="13">
                  <c:v>3251.8710332706778</c:v>
                </c:pt>
                <c:pt idx="14">
                  <c:v>2615.6592599522264</c:v>
                </c:pt>
                <c:pt idx="15">
                  <c:v>1895.7026767483876</c:v>
                </c:pt>
                <c:pt idx="16">
                  <c:v>1550.4826379730912</c:v>
                </c:pt>
                <c:pt idx="17">
                  <c:v>1147.7746065857918</c:v>
                </c:pt>
                <c:pt idx="18">
                  <c:v>799.69706257056532</c:v>
                </c:pt>
                <c:pt idx="19">
                  <c:v>413.67138414335386</c:v>
                </c:pt>
                <c:pt idx="20">
                  <c:v>0</c:v>
                </c:pt>
              </c:numCache>
            </c:numRef>
          </c:val>
          <c:extLst>
            <c:ext xmlns:c16="http://schemas.microsoft.com/office/drawing/2014/chart" uri="{C3380CC4-5D6E-409C-BE32-E72D297353CC}">
              <c16:uniqueId val="{00000001-EC9F-4EF3-B45D-1B6CAC3F44DE}"/>
            </c:ext>
          </c:extLst>
        </c:ser>
        <c:dLbls>
          <c:showLegendKey val="0"/>
          <c:showVal val="0"/>
          <c:showCatName val="0"/>
          <c:showSerName val="0"/>
          <c:showPercent val="0"/>
          <c:showBubbleSize val="0"/>
        </c:dLbls>
        <c:axId val="696130224"/>
        <c:axId val="696135144"/>
      </c:areaChart>
      <c:lineChart>
        <c:grouping val="standard"/>
        <c:varyColors val="0"/>
        <c:ser>
          <c:idx val="2"/>
          <c:order val="2"/>
          <c:tx>
            <c:strRef>
              <c:f>Gas!$B$70</c:f>
              <c:strCache>
                <c:ptCount val="1"/>
                <c:pt idx="0">
                  <c:v>Gasforbrug</c:v>
                </c:pt>
              </c:strCache>
            </c:strRef>
          </c:tx>
          <c:spPr>
            <a:ln w="28575" cap="rnd">
              <a:solidFill>
                <a:schemeClr val="accent3"/>
              </a:solidFill>
              <a:prstDash val="sysDash"/>
              <a:round/>
            </a:ln>
            <a:effectLst/>
          </c:spPr>
          <c:marker>
            <c:symbol val="none"/>
          </c:marker>
          <c:cat>
            <c:numRef>
              <c:f>Gas!$C$67:$W$67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Gas!$C$70:$W$70</c:f>
              <c:numCache>
                <c:formatCode>#,##0</c:formatCode>
                <c:ptCount val="21"/>
                <c:pt idx="0">
                  <c:v>25697.284898386042</c:v>
                </c:pt>
                <c:pt idx="1">
                  <c:v>24383.209394508402</c:v>
                </c:pt>
                <c:pt idx="2">
                  <c:v>22293.752661290902</c:v>
                </c:pt>
                <c:pt idx="3">
                  <c:v>21906.587948698467</c:v>
                </c:pt>
                <c:pt idx="4">
                  <c:v>21405.508436328873</c:v>
                </c:pt>
                <c:pt idx="5">
                  <c:v>20566.529581421353</c:v>
                </c:pt>
                <c:pt idx="6">
                  <c:v>18842.574429647881</c:v>
                </c:pt>
                <c:pt idx="7">
                  <c:v>17881.855485760585</c:v>
                </c:pt>
                <c:pt idx="8">
                  <c:v>17058.079036821095</c:v>
                </c:pt>
                <c:pt idx="9">
                  <c:v>16426.152913935795</c:v>
                </c:pt>
                <c:pt idx="10">
                  <c:v>15363.838330790733</c:v>
                </c:pt>
                <c:pt idx="11">
                  <c:v>14723.39583403221</c:v>
                </c:pt>
                <c:pt idx="12">
                  <c:v>14200.177245079469</c:v>
                </c:pt>
                <c:pt idx="13">
                  <c:v>13581.754787432686</c:v>
                </c:pt>
                <c:pt idx="14">
                  <c:v>13148.096858094164</c:v>
                </c:pt>
                <c:pt idx="15">
                  <c:v>12630.694118870255</c:v>
                </c:pt>
                <c:pt idx="16">
                  <c:v>12488.02792407489</c:v>
                </c:pt>
                <c:pt idx="17">
                  <c:v>12287.87373666752</c:v>
                </c:pt>
                <c:pt idx="18">
                  <c:v>12142.350036632222</c:v>
                </c:pt>
                <c:pt idx="19">
                  <c:v>11958.87820218494</c:v>
                </c:pt>
                <c:pt idx="20">
                  <c:v>11747.760662021505</c:v>
                </c:pt>
              </c:numCache>
            </c:numRef>
          </c:val>
          <c:smooth val="0"/>
          <c:extLst>
            <c:ext xmlns:c16="http://schemas.microsoft.com/office/drawing/2014/chart" uri="{C3380CC4-5D6E-409C-BE32-E72D297353CC}">
              <c16:uniqueId val="{00000002-EC9F-4EF3-B45D-1B6CAC3F44DE}"/>
            </c:ext>
          </c:extLst>
        </c:ser>
        <c:dLbls>
          <c:showLegendKey val="0"/>
          <c:showVal val="0"/>
          <c:showCatName val="0"/>
          <c:showSerName val="0"/>
          <c:showPercent val="0"/>
          <c:showBubbleSize val="0"/>
        </c:dLbls>
        <c:marker val="1"/>
        <c:smooth val="0"/>
        <c:axId val="696130224"/>
        <c:axId val="696135144"/>
      </c:lineChart>
      <c:catAx>
        <c:axId val="696130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96135144"/>
        <c:crosses val="autoZero"/>
        <c:auto val="1"/>
        <c:lblAlgn val="ctr"/>
        <c:lblOffset val="100"/>
        <c:noMultiLvlLbl val="0"/>
      </c:catAx>
      <c:valAx>
        <c:axId val="696135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9613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Årsgennemsnitlig spotpris (2020-DKK/MWh)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Elpriser!$B$9</c:f>
              <c:strCache>
                <c:ptCount val="1"/>
                <c:pt idx="0">
                  <c:v>Vestdanmark (DK1)</c:v>
                </c:pt>
              </c:strCache>
            </c:strRef>
          </c:tx>
          <c:spPr>
            <a:ln w="28575" cap="rnd">
              <a:solidFill>
                <a:srgbClr val="0097A7"/>
              </a:solidFill>
              <a:round/>
            </a:ln>
            <a:effectLst/>
          </c:spPr>
          <c:marker>
            <c:symbol val="none"/>
          </c:marker>
          <c:cat>
            <c:numRef>
              <c:f>Elpriser!$C$6:$V$6</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Elpriser!$C$9:$V$9</c:f>
              <c:numCache>
                <c:formatCode>General</c:formatCode>
                <c:ptCount val="20"/>
                <c:pt idx="0">
                  <c:v>320</c:v>
                </c:pt>
                <c:pt idx="1">
                  <c:v>340</c:v>
                </c:pt>
                <c:pt idx="2">
                  <c:v>350</c:v>
                </c:pt>
                <c:pt idx="3">
                  <c:v>370</c:v>
                </c:pt>
                <c:pt idx="4">
                  <c:v>370</c:v>
                </c:pt>
                <c:pt idx="5">
                  <c:v>360</c:v>
                </c:pt>
                <c:pt idx="6">
                  <c:v>360</c:v>
                </c:pt>
                <c:pt idx="7">
                  <c:v>360</c:v>
                </c:pt>
                <c:pt idx="8">
                  <c:v>360</c:v>
                </c:pt>
                <c:pt idx="9">
                  <c:v>350</c:v>
                </c:pt>
                <c:pt idx="10">
                  <c:v>350</c:v>
                </c:pt>
                <c:pt idx="11">
                  <c:v>350</c:v>
                </c:pt>
                <c:pt idx="12">
                  <c:v>350</c:v>
                </c:pt>
                <c:pt idx="13">
                  <c:v>350</c:v>
                </c:pt>
                <c:pt idx="14">
                  <c:v>350</c:v>
                </c:pt>
                <c:pt idx="15">
                  <c:v>350</c:v>
                </c:pt>
                <c:pt idx="16">
                  <c:v>350</c:v>
                </c:pt>
                <c:pt idx="17">
                  <c:v>340</c:v>
                </c:pt>
                <c:pt idx="18">
                  <c:v>340</c:v>
                </c:pt>
                <c:pt idx="19">
                  <c:v>330</c:v>
                </c:pt>
              </c:numCache>
            </c:numRef>
          </c:val>
          <c:smooth val="0"/>
          <c:extLst>
            <c:ext xmlns:c16="http://schemas.microsoft.com/office/drawing/2014/chart" uri="{C3380CC4-5D6E-409C-BE32-E72D297353CC}">
              <c16:uniqueId val="{00000000-B742-4C65-A84C-C1689D1D54EE}"/>
            </c:ext>
          </c:extLst>
        </c:ser>
        <c:ser>
          <c:idx val="1"/>
          <c:order val="1"/>
          <c:tx>
            <c:strRef>
              <c:f>Elpriser!$B$10</c:f>
              <c:strCache>
                <c:ptCount val="1"/>
                <c:pt idx="0">
                  <c:v>Østdanmark (DK2)</c:v>
                </c:pt>
              </c:strCache>
            </c:strRef>
          </c:tx>
          <c:spPr>
            <a:ln w="28575" cap="rnd">
              <a:solidFill>
                <a:srgbClr val="045C65"/>
              </a:solidFill>
              <a:round/>
            </a:ln>
            <a:effectLst/>
          </c:spPr>
          <c:marker>
            <c:symbol val="none"/>
          </c:marker>
          <c:cat>
            <c:numRef>
              <c:f>Elpriser!$C$6:$V$6</c:f>
              <c:numCache>
                <c:formatCode>General</c:formatCode>
                <c:ptCount val="2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numCache>
            </c:numRef>
          </c:cat>
          <c:val>
            <c:numRef>
              <c:f>Elpriser!$C$10:$V$10</c:f>
              <c:numCache>
                <c:formatCode>General</c:formatCode>
                <c:ptCount val="20"/>
                <c:pt idx="0">
                  <c:v>320</c:v>
                </c:pt>
                <c:pt idx="1">
                  <c:v>340</c:v>
                </c:pt>
                <c:pt idx="2">
                  <c:v>350</c:v>
                </c:pt>
                <c:pt idx="3">
                  <c:v>360</c:v>
                </c:pt>
                <c:pt idx="4">
                  <c:v>370</c:v>
                </c:pt>
                <c:pt idx="5">
                  <c:v>360</c:v>
                </c:pt>
                <c:pt idx="6">
                  <c:v>340</c:v>
                </c:pt>
                <c:pt idx="7">
                  <c:v>340</c:v>
                </c:pt>
                <c:pt idx="8">
                  <c:v>340</c:v>
                </c:pt>
                <c:pt idx="9">
                  <c:v>320</c:v>
                </c:pt>
                <c:pt idx="10">
                  <c:v>330</c:v>
                </c:pt>
                <c:pt idx="11">
                  <c:v>330</c:v>
                </c:pt>
                <c:pt idx="12">
                  <c:v>340</c:v>
                </c:pt>
                <c:pt idx="13">
                  <c:v>340</c:v>
                </c:pt>
                <c:pt idx="14">
                  <c:v>350</c:v>
                </c:pt>
                <c:pt idx="15">
                  <c:v>360</c:v>
                </c:pt>
                <c:pt idx="16">
                  <c:v>370</c:v>
                </c:pt>
                <c:pt idx="17">
                  <c:v>370</c:v>
                </c:pt>
                <c:pt idx="18">
                  <c:v>370</c:v>
                </c:pt>
                <c:pt idx="19">
                  <c:v>380</c:v>
                </c:pt>
              </c:numCache>
            </c:numRef>
          </c:val>
          <c:smooth val="0"/>
          <c:extLst>
            <c:ext xmlns:c16="http://schemas.microsoft.com/office/drawing/2014/chart" uri="{C3380CC4-5D6E-409C-BE32-E72D297353CC}">
              <c16:uniqueId val="{00000001-B742-4C65-A84C-C1689D1D54EE}"/>
            </c:ext>
          </c:extLst>
        </c:ser>
        <c:dLbls>
          <c:showLegendKey val="0"/>
          <c:showVal val="0"/>
          <c:showCatName val="0"/>
          <c:showSerName val="0"/>
          <c:showPercent val="0"/>
          <c:showBubbleSize val="0"/>
        </c:dLbls>
        <c:smooth val="0"/>
        <c:axId val="696373040"/>
        <c:axId val="696370744"/>
      </c:lineChart>
      <c:catAx>
        <c:axId val="69637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96370744"/>
        <c:crosses val="autoZero"/>
        <c:auto val="1"/>
        <c:lblAlgn val="ctr"/>
        <c:lblOffset val="100"/>
        <c:noMultiLvlLbl val="0"/>
      </c:catAx>
      <c:valAx>
        <c:axId val="696370744"/>
        <c:scaling>
          <c:orientation val="minMax"/>
          <c:max val="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96373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Biomassepriser (kr./GJ, 2020-priser)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tx>
            <c:strRef>
              <c:f>Brændselspriser!$B$32</c:f>
              <c:strCache>
                <c:ptCount val="1"/>
                <c:pt idx="0">
                  <c:v>Halm</c:v>
                </c:pt>
              </c:strCache>
            </c:strRef>
          </c:tx>
          <c:spPr>
            <a:ln w="28575" cap="rnd">
              <a:solidFill>
                <a:schemeClr val="tx1"/>
              </a:solidFill>
              <a:round/>
            </a:ln>
            <a:effectLst/>
          </c:spPr>
          <c:marker>
            <c:symbol val="none"/>
          </c:marker>
          <c:cat>
            <c:numRef>
              <c:f>Brændselspriser!$C$30:$W$30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Brændselspriser!$C$32:$W$32</c:f>
              <c:numCache>
                <c:formatCode>0.0</c:formatCode>
                <c:ptCount val="21"/>
                <c:pt idx="0">
                  <c:v>44.373554270277587</c:v>
                </c:pt>
                <c:pt idx="1">
                  <c:v>44.641076023308869</c:v>
                </c:pt>
                <c:pt idx="2">
                  <c:v>44.942036792687624</c:v>
                </c:pt>
                <c:pt idx="3">
                  <c:v>45.250517510990043</c:v>
                </c:pt>
                <c:pt idx="4">
                  <c:v>45.565546800298328</c:v>
                </c:pt>
                <c:pt idx="5">
                  <c:v>45.871980432628206</c:v>
                </c:pt>
                <c:pt idx="6">
                  <c:v>46.176009562019132</c:v>
                </c:pt>
                <c:pt idx="7">
                  <c:v>46.426057351546469</c:v>
                </c:pt>
                <c:pt idx="8">
                  <c:v>46.67398735916035</c:v>
                </c:pt>
                <c:pt idx="9">
                  <c:v>46.91858019750331</c:v>
                </c:pt>
                <c:pt idx="10">
                  <c:v>47.161840487642408</c:v>
                </c:pt>
                <c:pt idx="11">
                  <c:v>47.360225334773226</c:v>
                </c:pt>
                <c:pt idx="12">
                  <c:v>47.573477216496009</c:v>
                </c:pt>
                <c:pt idx="13">
                  <c:v>47.781744780859754</c:v>
                </c:pt>
                <c:pt idx="14">
                  <c:v>47.987119403369832</c:v>
                </c:pt>
                <c:pt idx="15">
                  <c:v>48.188605395366139</c:v>
                </c:pt>
                <c:pt idx="16">
                  <c:v>48.391385976684127</c:v>
                </c:pt>
                <c:pt idx="17">
                  <c:v>48.593868889246586</c:v>
                </c:pt>
                <c:pt idx="18">
                  <c:v>48.793359607764465</c:v>
                </c:pt>
                <c:pt idx="19">
                  <c:v>48.988570692328175</c:v>
                </c:pt>
                <c:pt idx="20">
                  <c:v>49.181277495396124</c:v>
                </c:pt>
              </c:numCache>
            </c:numRef>
          </c:val>
          <c:smooth val="0"/>
          <c:extLst>
            <c:ext xmlns:c16="http://schemas.microsoft.com/office/drawing/2014/chart" uri="{C3380CC4-5D6E-409C-BE32-E72D297353CC}">
              <c16:uniqueId val="{00000000-E629-47D4-93DF-CBC9BEB51600}"/>
            </c:ext>
          </c:extLst>
        </c:ser>
        <c:ser>
          <c:idx val="1"/>
          <c:order val="1"/>
          <c:tx>
            <c:strRef>
              <c:f>Brændselspriser!$B$33</c:f>
              <c:strCache>
                <c:ptCount val="1"/>
                <c:pt idx="0">
                  <c:v>Træflis</c:v>
                </c:pt>
              </c:strCache>
            </c:strRef>
          </c:tx>
          <c:spPr>
            <a:ln w="28575" cap="rnd">
              <a:solidFill>
                <a:schemeClr val="bg2"/>
              </a:solidFill>
              <a:round/>
            </a:ln>
            <a:effectLst/>
          </c:spPr>
          <c:marker>
            <c:symbol val="none"/>
          </c:marker>
          <c:cat>
            <c:numRef>
              <c:f>Brændselspriser!$C$30:$W$30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Brændselspriser!$C$33:$W$33</c:f>
              <c:numCache>
                <c:formatCode>0.0</c:formatCode>
                <c:ptCount val="21"/>
                <c:pt idx="0">
                  <c:v>51.838264334436438</c:v>
                </c:pt>
                <c:pt idx="1">
                  <c:v>52.150789746856155</c:v>
                </c:pt>
                <c:pt idx="2">
                  <c:v>52.502379430709844</c:v>
                </c:pt>
                <c:pt idx="3">
                  <c:v>52.862754101623885</c:v>
                </c:pt>
                <c:pt idx="4">
                  <c:v>53.230778972311128</c:v>
                </c:pt>
                <c:pt idx="5">
                  <c:v>53.588762187649778</c:v>
                </c:pt>
                <c:pt idx="6">
                  <c:v>53.943936404227962</c:v>
                </c:pt>
                <c:pt idx="7">
                  <c:v>54.23604830788139</c:v>
                </c:pt>
                <c:pt idx="8">
                  <c:v>54.5256861672434</c:v>
                </c:pt>
                <c:pt idx="9">
                  <c:v>54.811425464373023</c:v>
                </c:pt>
                <c:pt idx="10">
                  <c:v>55.095608046311227</c:v>
                </c:pt>
                <c:pt idx="11">
                  <c:v>55.327366045295825</c:v>
                </c:pt>
                <c:pt idx="12">
                  <c:v>55.576492075345804</c:v>
                </c:pt>
                <c:pt idx="13">
                  <c:v>55.819795304742705</c:v>
                </c:pt>
                <c:pt idx="14">
                  <c:v>56.059718929170366</c:v>
                </c:pt>
                <c:pt idx="15">
                  <c:v>56.295099760941753</c:v>
                </c:pt>
                <c:pt idx="16">
                  <c:v>56.531992963416037</c:v>
                </c:pt>
                <c:pt idx="17">
                  <c:v>56.768538422017038</c:v>
                </c:pt>
                <c:pt idx="18">
                  <c:v>57.001588326827644</c:v>
                </c:pt>
                <c:pt idx="19">
                  <c:v>57.229638659261887</c:v>
                </c:pt>
                <c:pt idx="20">
                  <c:v>57.45476342920108</c:v>
                </c:pt>
              </c:numCache>
            </c:numRef>
          </c:val>
          <c:smooth val="0"/>
          <c:extLst>
            <c:ext xmlns:c16="http://schemas.microsoft.com/office/drawing/2014/chart" uri="{C3380CC4-5D6E-409C-BE32-E72D297353CC}">
              <c16:uniqueId val="{00000001-E629-47D4-93DF-CBC9BEB51600}"/>
            </c:ext>
          </c:extLst>
        </c:ser>
        <c:ser>
          <c:idx val="2"/>
          <c:order val="2"/>
          <c:tx>
            <c:strRef>
              <c:f>Brændselspriser!$B$34</c:f>
              <c:strCache>
                <c:ptCount val="1"/>
                <c:pt idx="0">
                  <c:v>Træpiller</c:v>
                </c:pt>
              </c:strCache>
            </c:strRef>
          </c:tx>
          <c:spPr>
            <a:ln w="28575" cap="rnd">
              <a:solidFill>
                <a:schemeClr val="tx2"/>
              </a:solidFill>
              <a:round/>
            </a:ln>
            <a:effectLst/>
          </c:spPr>
          <c:marker>
            <c:symbol val="none"/>
          </c:marker>
          <c:cat>
            <c:numRef>
              <c:f>Brændselspriser!$C$30:$W$30</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Brændselspriser!$C$34:$W$34</c:f>
              <c:numCache>
                <c:formatCode>0.0</c:formatCode>
                <c:ptCount val="21"/>
                <c:pt idx="0">
                  <c:v>69.993600945851369</c:v>
                </c:pt>
                <c:pt idx="1">
                  <c:v>71.067675485988687</c:v>
                </c:pt>
                <c:pt idx="2">
                  <c:v>69.589281079863852</c:v>
                </c:pt>
                <c:pt idx="3">
                  <c:v>69.593805719549337</c:v>
                </c:pt>
                <c:pt idx="4">
                  <c:v>69.605083419394248</c:v>
                </c:pt>
                <c:pt idx="5">
                  <c:v>69.607521029466085</c:v>
                </c:pt>
                <c:pt idx="6">
                  <c:v>69.92025178180603</c:v>
                </c:pt>
                <c:pt idx="7">
                  <c:v>70.140519011968237</c:v>
                </c:pt>
                <c:pt idx="8">
                  <c:v>70.356334573856074</c:v>
                </c:pt>
                <c:pt idx="9">
                  <c:v>70.565606346869686</c:v>
                </c:pt>
                <c:pt idx="10">
                  <c:v>70.771735197580625</c:v>
                </c:pt>
                <c:pt idx="11">
                  <c:v>70.922480733208616</c:v>
                </c:pt>
                <c:pt idx="12">
                  <c:v>71.097957474850688</c:v>
                </c:pt>
                <c:pt idx="13">
                  <c:v>71.264268799098744</c:v>
                </c:pt>
                <c:pt idx="14">
                  <c:v>71.424968630693698</c:v>
                </c:pt>
                <c:pt idx="15">
                  <c:v>71.57833392991742</c:v>
                </c:pt>
                <c:pt idx="16">
                  <c:v>71.732106680862628</c:v>
                </c:pt>
                <c:pt idx="17">
                  <c:v>71.884866242110277</c:v>
                </c:pt>
                <c:pt idx="18">
                  <c:v>72.032003691664997</c:v>
                </c:pt>
                <c:pt idx="19">
                  <c:v>72.171326056746651</c:v>
                </c:pt>
                <c:pt idx="20">
                  <c:v>72.305880570855578</c:v>
                </c:pt>
              </c:numCache>
            </c:numRef>
          </c:val>
          <c:smooth val="0"/>
          <c:extLst>
            <c:ext xmlns:c16="http://schemas.microsoft.com/office/drawing/2014/chart" uri="{C3380CC4-5D6E-409C-BE32-E72D297353CC}">
              <c16:uniqueId val="{00000002-E629-47D4-93DF-CBC9BEB51600}"/>
            </c:ext>
          </c:extLst>
        </c:ser>
        <c:dLbls>
          <c:showLegendKey val="0"/>
          <c:showVal val="0"/>
          <c:showCatName val="0"/>
          <c:showSerName val="0"/>
          <c:showPercent val="0"/>
          <c:showBubbleSize val="0"/>
        </c:dLbls>
        <c:smooth val="0"/>
        <c:axId val="679244856"/>
        <c:axId val="679253712"/>
      </c:lineChart>
      <c:catAx>
        <c:axId val="679244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253712"/>
        <c:crosses val="autoZero"/>
        <c:auto val="1"/>
        <c:lblAlgn val="ctr"/>
        <c:lblOffset val="100"/>
        <c:noMultiLvlLbl val="0"/>
      </c:catAx>
      <c:valAx>
        <c:axId val="67925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244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CO2-kvotepris (kr./ton, 2020-priser)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ndard"/>
        <c:varyColors val="0"/>
        <c:ser>
          <c:idx val="0"/>
          <c:order val="0"/>
          <c:spPr>
            <a:ln w="28575" cap="rnd">
              <a:solidFill>
                <a:schemeClr val="accent1"/>
              </a:solidFill>
              <a:round/>
            </a:ln>
            <a:effectLst/>
          </c:spPr>
          <c:marker>
            <c:symbol val="none"/>
          </c:marker>
          <c:cat>
            <c:numRef>
              <c:f>'CO2-kvotepris'!$C$3:$W$3</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'CO2-kvotepris'!$C$4:$W$4</c:f>
              <c:numCache>
                <c:formatCode>0</c:formatCode>
                <c:ptCount val="21"/>
                <c:pt idx="0">
                  <c:v>174.76243524999998</c:v>
                </c:pt>
                <c:pt idx="1">
                  <c:v>178.82138150000003</c:v>
                </c:pt>
                <c:pt idx="2">
                  <c:v>184.3577745</c:v>
                </c:pt>
                <c:pt idx="3">
                  <c:v>190.06566650000002</c:v>
                </c:pt>
                <c:pt idx="4">
                  <c:v>195.95027250000001</c:v>
                </c:pt>
                <c:pt idx="5">
                  <c:v>202.017031</c:v>
                </c:pt>
                <c:pt idx="6">
                  <c:v>208.27167850000001</c:v>
                </c:pt>
                <c:pt idx="7">
                  <c:v>214.71995150000001</c:v>
                </c:pt>
                <c:pt idx="8">
                  <c:v>221.3678845</c:v>
                </c:pt>
                <c:pt idx="9">
                  <c:v>228.2215865</c:v>
                </c:pt>
                <c:pt idx="10">
                  <c:v>235.28753900000001</c:v>
                </c:pt>
                <c:pt idx="11">
                  <c:v>242.57222349999998</c:v>
                </c:pt>
                <c:pt idx="12">
                  <c:v>250.082494</c:v>
                </c:pt>
                <c:pt idx="13">
                  <c:v>257.82520450000004</c:v>
                </c:pt>
                <c:pt idx="14">
                  <c:v>265.80773050000005</c:v>
                </c:pt>
                <c:pt idx="15">
                  <c:v>274.037373</c:v>
                </c:pt>
                <c:pt idx="16">
                  <c:v>282.52180550000003</c:v>
                </c:pt>
                <c:pt idx="17">
                  <c:v>291.26892500000002</c:v>
                </c:pt>
                <c:pt idx="18">
                  <c:v>300.28685199999995</c:v>
                </c:pt>
                <c:pt idx="19">
                  <c:v>309.58400500000005</c:v>
                </c:pt>
                <c:pt idx="20">
                  <c:v>319.16895149999999</c:v>
                </c:pt>
              </c:numCache>
            </c:numRef>
          </c:val>
          <c:smooth val="0"/>
          <c:extLst>
            <c:ext xmlns:c16="http://schemas.microsoft.com/office/drawing/2014/chart" uri="{C3380CC4-5D6E-409C-BE32-E72D297353CC}">
              <c16:uniqueId val="{00000000-E52C-4024-BBE0-D04321F85A05}"/>
            </c:ext>
          </c:extLst>
        </c:ser>
        <c:dLbls>
          <c:showLegendKey val="0"/>
          <c:showVal val="0"/>
          <c:showCatName val="0"/>
          <c:showSerName val="0"/>
          <c:showPercent val="0"/>
          <c:showBubbleSize val="0"/>
        </c:dLbls>
        <c:smooth val="0"/>
        <c:axId val="679848520"/>
        <c:axId val="679853440"/>
      </c:lineChart>
      <c:catAx>
        <c:axId val="679848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853440"/>
        <c:crosses val="autoZero"/>
        <c:auto val="1"/>
        <c:lblAlgn val="ctr"/>
        <c:lblOffset val="100"/>
        <c:noMultiLvlLbl val="0"/>
      </c:catAx>
      <c:valAx>
        <c:axId val="679853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79848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nettoforbrug af el (TWh)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Elforbrug!$B$262</c:f>
              <c:strCache>
                <c:ptCount val="1"/>
                <c:pt idx="0">
                  <c:v>Klassisk elforbrug</c:v>
                </c:pt>
              </c:strCache>
            </c:strRef>
          </c:tx>
          <c:spPr>
            <a:solidFill>
              <a:schemeClr val="accent1"/>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Elforbrug!$C$262:$W$262</c:f>
              <c:numCache>
                <c:formatCode>#,##0.0</c:formatCode>
                <c:ptCount val="21"/>
                <c:pt idx="0">
                  <c:v>29.796949999999995</c:v>
                </c:pt>
                <c:pt idx="1">
                  <c:v>30.060294000000003</c:v>
                </c:pt>
                <c:pt idx="2">
                  <c:v>30.323637999999999</c:v>
                </c:pt>
                <c:pt idx="3">
                  <c:v>30.586982000000003</c:v>
                </c:pt>
                <c:pt idx="4">
                  <c:v>30.850326000000003</c:v>
                </c:pt>
                <c:pt idx="5">
                  <c:v>31.113669999999999</c:v>
                </c:pt>
                <c:pt idx="6">
                  <c:v>31.255812000000006</c:v>
                </c:pt>
                <c:pt idx="7">
                  <c:v>31.397953999999999</c:v>
                </c:pt>
                <c:pt idx="8">
                  <c:v>31.540095999999998</c:v>
                </c:pt>
                <c:pt idx="9">
                  <c:v>31.682237999999998</c:v>
                </c:pt>
                <c:pt idx="10">
                  <c:v>31.824379999999998</c:v>
                </c:pt>
                <c:pt idx="11">
                  <c:v>31.963225999999999</c:v>
                </c:pt>
                <c:pt idx="12">
                  <c:v>32.102072</c:v>
                </c:pt>
                <c:pt idx="13">
                  <c:v>32.240918000000001</c:v>
                </c:pt>
                <c:pt idx="14">
                  <c:v>32.379764000000002</c:v>
                </c:pt>
                <c:pt idx="15">
                  <c:v>32.518610000000002</c:v>
                </c:pt>
                <c:pt idx="16">
                  <c:v>32.791263999999998</c:v>
                </c:pt>
                <c:pt idx="17">
                  <c:v>33.063918000000008</c:v>
                </c:pt>
                <c:pt idx="18">
                  <c:v>33.336571999999997</c:v>
                </c:pt>
                <c:pt idx="19">
                  <c:v>33.609225999999992</c:v>
                </c:pt>
                <c:pt idx="20">
                  <c:v>33.881879999999995</c:v>
                </c:pt>
              </c:numCache>
            </c:numRef>
          </c:val>
          <c:extLst>
            <c:ext xmlns:c16="http://schemas.microsoft.com/office/drawing/2014/chart" uri="{C3380CC4-5D6E-409C-BE32-E72D297353CC}">
              <c16:uniqueId val="{00000000-BDD4-4D1D-9DBA-B459A7588488}"/>
            </c:ext>
          </c:extLst>
        </c:ser>
        <c:ser>
          <c:idx val="1"/>
          <c:order val="1"/>
          <c:tx>
            <c:strRef>
              <c:f>Elforbrug!$B$263</c:f>
              <c:strCache>
                <c:ptCount val="1"/>
                <c:pt idx="0">
                  <c:v>Individuelle varmepumper</c:v>
                </c:pt>
              </c:strCache>
            </c:strRef>
          </c:tx>
          <c:spPr>
            <a:solidFill>
              <a:schemeClr val="accent2"/>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Elforbrug!$C$263:$W$263</c:f>
              <c:numCache>
                <c:formatCode>#,##0.0</c:formatCode>
                <c:ptCount val="21"/>
                <c:pt idx="0">
                  <c:v>1.72279</c:v>
                </c:pt>
                <c:pt idx="1">
                  <c:v>1.9241900000000001</c:v>
                </c:pt>
                <c:pt idx="2">
                  <c:v>2.1255900000000003</c:v>
                </c:pt>
                <c:pt idx="3">
                  <c:v>2.3269899999999999</c:v>
                </c:pt>
                <c:pt idx="4">
                  <c:v>2.5283899999999999</c:v>
                </c:pt>
                <c:pt idx="5">
                  <c:v>2.7297899999999999</c:v>
                </c:pt>
                <c:pt idx="6">
                  <c:v>3.1134919999999999</c:v>
                </c:pt>
                <c:pt idx="7">
                  <c:v>3.4971939999999995</c:v>
                </c:pt>
                <c:pt idx="8">
                  <c:v>3.8808959999999999</c:v>
                </c:pt>
                <c:pt idx="9">
                  <c:v>4.2645980000000003</c:v>
                </c:pt>
                <c:pt idx="10">
                  <c:v>4.6482999999999999</c:v>
                </c:pt>
                <c:pt idx="11">
                  <c:v>4.9056300000000004</c:v>
                </c:pt>
                <c:pt idx="12">
                  <c:v>5.16296</c:v>
                </c:pt>
                <c:pt idx="13">
                  <c:v>5.4202899999999996</c:v>
                </c:pt>
                <c:pt idx="14">
                  <c:v>5.677620000000001</c:v>
                </c:pt>
                <c:pt idx="15">
                  <c:v>5.9349500000000006</c:v>
                </c:pt>
                <c:pt idx="16">
                  <c:v>6.1454400000000007</c:v>
                </c:pt>
                <c:pt idx="17">
                  <c:v>6.3559299999999999</c:v>
                </c:pt>
                <c:pt idx="18">
                  <c:v>6.5664199999999999</c:v>
                </c:pt>
                <c:pt idx="19">
                  <c:v>6.77691</c:v>
                </c:pt>
                <c:pt idx="20">
                  <c:v>6.9874000000000009</c:v>
                </c:pt>
              </c:numCache>
            </c:numRef>
          </c:val>
          <c:extLst>
            <c:ext xmlns:c16="http://schemas.microsoft.com/office/drawing/2014/chart" uri="{C3380CC4-5D6E-409C-BE32-E72D297353CC}">
              <c16:uniqueId val="{00000001-BDD4-4D1D-9DBA-B459A7588488}"/>
            </c:ext>
          </c:extLst>
        </c:ser>
        <c:ser>
          <c:idx val="2"/>
          <c:order val="2"/>
          <c:tx>
            <c:strRef>
              <c:f>Elforbrug!$B$264</c:f>
              <c:strCache>
                <c:ptCount val="1"/>
                <c:pt idx="0">
                  <c:v>Store varmepumper</c:v>
                </c:pt>
              </c:strCache>
            </c:strRef>
          </c:tx>
          <c:spPr>
            <a:solidFill>
              <a:schemeClr val="accent3"/>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Elforbrug!$C$264:$W$264</c:f>
              <c:numCache>
                <c:formatCode>#,##0.0</c:formatCode>
                <c:ptCount val="21"/>
                <c:pt idx="0">
                  <c:v>0.27293020693927583</c:v>
                </c:pt>
                <c:pt idx="1">
                  <c:v>0.52681776029200278</c:v>
                </c:pt>
                <c:pt idx="2">
                  <c:v>0.869163988566656</c:v>
                </c:pt>
                <c:pt idx="3">
                  <c:v>0.91417100740216595</c:v>
                </c:pt>
                <c:pt idx="4">
                  <c:v>0.97622648031294068</c:v>
                </c:pt>
                <c:pt idx="5">
                  <c:v>1.0476927747956424</c:v>
                </c:pt>
                <c:pt idx="6">
                  <c:v>1.2097444851763279</c:v>
                </c:pt>
                <c:pt idx="7">
                  <c:v>1.2883486690871635</c:v>
                </c:pt>
                <c:pt idx="8">
                  <c:v>1.4149993327342549</c:v>
                </c:pt>
                <c:pt idx="9">
                  <c:v>1.4757801911975461</c:v>
                </c:pt>
                <c:pt idx="10">
                  <c:v>1.6469903925891414</c:v>
                </c:pt>
                <c:pt idx="11">
                  <c:v>2.161781301506112</c:v>
                </c:pt>
                <c:pt idx="12">
                  <c:v>2.267299526054781</c:v>
                </c:pt>
                <c:pt idx="13">
                  <c:v>2.435948683481338</c:v>
                </c:pt>
                <c:pt idx="14">
                  <c:v>2.5316989066704845</c:v>
                </c:pt>
                <c:pt idx="15">
                  <c:v>2.5633442673745597</c:v>
                </c:pt>
                <c:pt idx="16">
                  <c:v>2.623131287984581</c:v>
                </c:pt>
                <c:pt idx="17">
                  <c:v>2.6497290999145315</c:v>
                </c:pt>
                <c:pt idx="18">
                  <c:v>2.7697729252278016</c:v>
                </c:pt>
                <c:pt idx="19">
                  <c:v>2.7801346181724158</c:v>
                </c:pt>
                <c:pt idx="20">
                  <c:v>2.8257769438347786</c:v>
                </c:pt>
              </c:numCache>
            </c:numRef>
          </c:val>
          <c:extLst>
            <c:ext xmlns:c16="http://schemas.microsoft.com/office/drawing/2014/chart" uri="{C3380CC4-5D6E-409C-BE32-E72D297353CC}">
              <c16:uniqueId val="{00000002-BDD4-4D1D-9DBA-B459A7588488}"/>
            </c:ext>
          </c:extLst>
        </c:ser>
        <c:ser>
          <c:idx val="3"/>
          <c:order val="3"/>
          <c:tx>
            <c:strRef>
              <c:f>Elforbrug!$B$265</c:f>
              <c:strCache>
                <c:ptCount val="1"/>
                <c:pt idx="0">
                  <c:v>Elkedler</c:v>
                </c:pt>
              </c:strCache>
            </c:strRef>
          </c:tx>
          <c:spPr>
            <a:solidFill>
              <a:schemeClr val="accent4"/>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Elforbrug!$C$265:$W$265</c:f>
              <c:numCache>
                <c:formatCode>#,##0.0</c:formatCode>
                <c:ptCount val="21"/>
                <c:pt idx="0">
                  <c:v>0.14654319761462262</c:v>
                </c:pt>
                <c:pt idx="1">
                  <c:v>8.8945769766190355E-2</c:v>
                </c:pt>
                <c:pt idx="2">
                  <c:v>8.346591784198637E-2</c:v>
                </c:pt>
                <c:pt idx="3">
                  <c:v>0.10465303887022664</c:v>
                </c:pt>
                <c:pt idx="4">
                  <c:v>0.10212728565507491</c:v>
                </c:pt>
                <c:pt idx="5">
                  <c:v>9.2923510471222923E-2</c:v>
                </c:pt>
                <c:pt idx="6">
                  <c:v>0.12047407296284378</c:v>
                </c:pt>
                <c:pt idx="7">
                  <c:v>0.15874785336009326</c:v>
                </c:pt>
                <c:pt idx="8">
                  <c:v>0.15299980809159433</c:v>
                </c:pt>
                <c:pt idx="9">
                  <c:v>0.2148465078794207</c:v>
                </c:pt>
                <c:pt idx="10">
                  <c:v>0.24210988928058849</c:v>
                </c:pt>
                <c:pt idx="11">
                  <c:v>0.22992501461385445</c:v>
                </c:pt>
                <c:pt idx="12">
                  <c:v>0.26563940388457469</c:v>
                </c:pt>
                <c:pt idx="13">
                  <c:v>0.28728916265171861</c:v>
                </c:pt>
                <c:pt idx="14">
                  <c:v>0.31857216041290942</c:v>
                </c:pt>
                <c:pt idx="15">
                  <c:v>0.35153731518315534</c:v>
                </c:pt>
                <c:pt idx="16">
                  <c:v>0.3864587449829438</c:v>
                </c:pt>
                <c:pt idx="17">
                  <c:v>0.42790325077863373</c:v>
                </c:pt>
                <c:pt idx="18">
                  <c:v>0.48874390727655648</c:v>
                </c:pt>
                <c:pt idx="19">
                  <c:v>0.54615026828683755</c:v>
                </c:pt>
                <c:pt idx="20">
                  <c:v>0.56265981536092247</c:v>
                </c:pt>
              </c:numCache>
            </c:numRef>
          </c:val>
          <c:extLst>
            <c:ext xmlns:c16="http://schemas.microsoft.com/office/drawing/2014/chart" uri="{C3380CC4-5D6E-409C-BE32-E72D297353CC}">
              <c16:uniqueId val="{00000003-BDD4-4D1D-9DBA-B459A7588488}"/>
            </c:ext>
          </c:extLst>
        </c:ser>
        <c:ser>
          <c:idx val="4"/>
          <c:order val="4"/>
          <c:tx>
            <c:strRef>
              <c:f>Elforbrug!$B$266</c:f>
              <c:strCache>
                <c:ptCount val="1"/>
                <c:pt idx="0">
                  <c:v>Transport</c:v>
                </c:pt>
              </c:strCache>
            </c:strRef>
          </c:tx>
          <c:spPr>
            <a:solidFill>
              <a:schemeClr val="accent5"/>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Elforbrug!$C$266:$W$266</c:f>
              <c:numCache>
                <c:formatCode>#,##0.0</c:formatCode>
                <c:ptCount val="21"/>
                <c:pt idx="0">
                  <c:v>0.62645756371657879</c:v>
                </c:pt>
                <c:pt idx="1">
                  <c:v>0.68160419068563738</c:v>
                </c:pt>
                <c:pt idx="2">
                  <c:v>0.76063870308761916</c:v>
                </c:pt>
                <c:pt idx="3">
                  <c:v>0.87805283008650037</c:v>
                </c:pt>
                <c:pt idx="4">
                  <c:v>1.1422017372527464</c:v>
                </c:pt>
                <c:pt idx="5">
                  <c:v>1.3612970285359707</c:v>
                </c:pt>
                <c:pt idx="6">
                  <c:v>1.6449685232872582</c:v>
                </c:pt>
                <c:pt idx="7">
                  <c:v>2.4326950216058605</c:v>
                </c:pt>
                <c:pt idx="8">
                  <c:v>2.9007137002211407</c:v>
                </c:pt>
                <c:pt idx="9">
                  <c:v>3.4558973745141475</c:v>
                </c:pt>
                <c:pt idx="10">
                  <c:v>4.0759938829269808</c:v>
                </c:pt>
                <c:pt idx="11">
                  <c:v>4.7528297850612127</c:v>
                </c:pt>
                <c:pt idx="12">
                  <c:v>5.4603117929630987</c:v>
                </c:pt>
                <c:pt idx="13">
                  <c:v>6.1959664218868875</c:v>
                </c:pt>
                <c:pt idx="14">
                  <c:v>6.9567923844844186</c:v>
                </c:pt>
                <c:pt idx="15">
                  <c:v>7.7397740057425546</c:v>
                </c:pt>
                <c:pt idx="16">
                  <c:v>8.5194148208282439</c:v>
                </c:pt>
                <c:pt idx="17">
                  <c:v>9.2703023274680003</c:v>
                </c:pt>
                <c:pt idx="18">
                  <c:v>9.9886708035302281</c:v>
                </c:pt>
                <c:pt idx="19">
                  <c:v>10.671029411425941</c:v>
                </c:pt>
                <c:pt idx="20">
                  <c:v>11.31274626625736</c:v>
                </c:pt>
              </c:numCache>
            </c:numRef>
          </c:val>
          <c:extLst>
            <c:ext xmlns:c16="http://schemas.microsoft.com/office/drawing/2014/chart" uri="{C3380CC4-5D6E-409C-BE32-E72D297353CC}">
              <c16:uniqueId val="{00000004-BDD4-4D1D-9DBA-B459A7588488}"/>
            </c:ext>
          </c:extLst>
        </c:ser>
        <c:ser>
          <c:idx val="5"/>
          <c:order val="5"/>
          <c:tx>
            <c:strRef>
              <c:f>Elforbrug!$B$267</c:f>
              <c:strCache>
                <c:ptCount val="1"/>
                <c:pt idx="0">
                  <c:v>Store datacentre</c:v>
                </c:pt>
              </c:strCache>
            </c:strRef>
          </c:tx>
          <c:spPr>
            <a:solidFill>
              <a:schemeClr val="accent6"/>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Elforbrug!$C$267:$W$267</c:f>
              <c:numCache>
                <c:formatCode>#,##0.0</c:formatCode>
                <c:ptCount val="21"/>
                <c:pt idx="0">
                  <c:v>0.37716666666666671</c:v>
                </c:pt>
                <c:pt idx="1">
                  <c:v>0.92710000000000015</c:v>
                </c:pt>
                <c:pt idx="2">
                  <c:v>1.7358354153333335</c:v>
                </c:pt>
                <c:pt idx="3">
                  <c:v>2.5134075686666666</c:v>
                </c:pt>
                <c:pt idx="4">
                  <c:v>3.50482125</c:v>
                </c:pt>
                <c:pt idx="5">
                  <c:v>4.3496137500000005</c:v>
                </c:pt>
                <c:pt idx="6">
                  <c:v>4.9474229166666666</c:v>
                </c:pt>
                <c:pt idx="7">
                  <c:v>5.4346979166666669</c:v>
                </c:pt>
                <c:pt idx="8">
                  <c:v>5.8983999999999996</c:v>
                </c:pt>
                <c:pt idx="9">
                  <c:v>6.3789833333333332</c:v>
                </c:pt>
                <c:pt idx="10">
                  <c:v>6.8169833333333338</c:v>
                </c:pt>
                <c:pt idx="11">
                  <c:v>7.2123999999999997</c:v>
                </c:pt>
                <c:pt idx="12">
                  <c:v>7.516566666666666</c:v>
                </c:pt>
                <c:pt idx="13">
                  <c:v>7.7416499999999999</c:v>
                </c:pt>
                <c:pt idx="14">
                  <c:v>7.9971499999999995</c:v>
                </c:pt>
                <c:pt idx="15">
                  <c:v>8.2526499999999992</c:v>
                </c:pt>
                <c:pt idx="16">
                  <c:v>8.5081499999999988</c:v>
                </c:pt>
                <c:pt idx="17">
                  <c:v>8.7636500000000002</c:v>
                </c:pt>
                <c:pt idx="18">
                  <c:v>9.0191499999999998</c:v>
                </c:pt>
                <c:pt idx="19">
                  <c:v>9.2746499999999994</c:v>
                </c:pt>
                <c:pt idx="20">
                  <c:v>9.530149999999999</c:v>
                </c:pt>
              </c:numCache>
            </c:numRef>
          </c:val>
          <c:extLst>
            <c:ext xmlns:c16="http://schemas.microsoft.com/office/drawing/2014/chart" uri="{C3380CC4-5D6E-409C-BE32-E72D297353CC}">
              <c16:uniqueId val="{00000005-BDD4-4D1D-9DBA-B459A7588488}"/>
            </c:ext>
          </c:extLst>
        </c:ser>
        <c:ser>
          <c:idx val="6"/>
          <c:order val="6"/>
          <c:tx>
            <c:strRef>
              <c:f>Elforbrug!$B$268</c:f>
              <c:strCache>
                <c:ptCount val="1"/>
                <c:pt idx="0">
                  <c:v>Power-to-X (PtX)</c:v>
                </c:pt>
              </c:strCache>
            </c:strRef>
          </c:tx>
          <c:spPr>
            <a:solidFill>
              <a:schemeClr val="accent1">
                <a:lumMod val="60000"/>
              </a:schemeClr>
            </a:solidFill>
            <a:ln>
              <a:noFill/>
            </a:ln>
            <a:effectLst/>
          </c:spPr>
          <c:cat>
            <c:numRef>
              <c:f>Elforbrug!$C$261:$W$261</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Elforbrug!$C$268:$W$268</c:f>
              <c:numCache>
                <c:formatCode>#,##0.0</c:formatCode>
                <c:ptCount val="21"/>
                <c:pt idx="0">
                  <c:v>0</c:v>
                </c:pt>
                <c:pt idx="1">
                  <c:v>0</c:v>
                </c:pt>
                <c:pt idx="2">
                  <c:v>0.25</c:v>
                </c:pt>
                <c:pt idx="3">
                  <c:v>0.5</c:v>
                </c:pt>
                <c:pt idx="4">
                  <c:v>0.75</c:v>
                </c:pt>
                <c:pt idx="5">
                  <c:v>1.25</c:v>
                </c:pt>
                <c:pt idx="6">
                  <c:v>2</c:v>
                </c:pt>
                <c:pt idx="7">
                  <c:v>2.75</c:v>
                </c:pt>
                <c:pt idx="8">
                  <c:v>3.5</c:v>
                </c:pt>
                <c:pt idx="9">
                  <c:v>4.25</c:v>
                </c:pt>
                <c:pt idx="10">
                  <c:v>5</c:v>
                </c:pt>
                <c:pt idx="11">
                  <c:v>6</c:v>
                </c:pt>
                <c:pt idx="12">
                  <c:v>7</c:v>
                </c:pt>
                <c:pt idx="13">
                  <c:v>8</c:v>
                </c:pt>
                <c:pt idx="14">
                  <c:v>9</c:v>
                </c:pt>
                <c:pt idx="15">
                  <c:v>10</c:v>
                </c:pt>
                <c:pt idx="16">
                  <c:v>11</c:v>
                </c:pt>
                <c:pt idx="17">
                  <c:v>12</c:v>
                </c:pt>
                <c:pt idx="18">
                  <c:v>13</c:v>
                </c:pt>
                <c:pt idx="19">
                  <c:v>14</c:v>
                </c:pt>
                <c:pt idx="20">
                  <c:v>15</c:v>
                </c:pt>
              </c:numCache>
            </c:numRef>
          </c:val>
          <c:extLst>
            <c:ext xmlns:c16="http://schemas.microsoft.com/office/drawing/2014/chart" uri="{C3380CC4-5D6E-409C-BE32-E72D297353CC}">
              <c16:uniqueId val="{00000006-BDD4-4D1D-9DBA-B459A7588488}"/>
            </c:ext>
          </c:extLst>
        </c:ser>
        <c:dLbls>
          <c:showLegendKey val="0"/>
          <c:showVal val="0"/>
          <c:showCatName val="0"/>
          <c:showSerName val="0"/>
          <c:showPercent val="0"/>
          <c:showBubbleSize val="0"/>
        </c:dLbls>
        <c:axId val="638515736"/>
        <c:axId val="638510816"/>
      </c:areaChart>
      <c:catAx>
        <c:axId val="638515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38510816"/>
        <c:crosses val="autoZero"/>
        <c:auto val="1"/>
        <c:lblAlgn val="ctr"/>
        <c:lblOffset val="100"/>
        <c:noMultiLvlLbl val="0"/>
      </c:catAx>
      <c:valAx>
        <c:axId val="638510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38515736"/>
        <c:crosses val="autoZero"/>
        <c:crossBetween val="midCat"/>
      </c:valAx>
      <c:spPr>
        <a:noFill/>
        <a:ln>
          <a:noFill/>
        </a:ln>
        <a:effectLst/>
      </c:spPr>
    </c:plotArea>
    <c:legend>
      <c:legendPos val="b"/>
      <c:layout>
        <c:manualLayout>
          <c:xMode val="edge"/>
          <c:yMode val="edge"/>
          <c:x val="2.2257118370224156E-2"/>
          <c:y val="0.74479002624671919"/>
          <c:w val="0.95268986411710022"/>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gasforbrug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Gas!$B$8</c:f>
              <c:strCache>
                <c:ptCount val="1"/>
                <c:pt idx="0">
                  <c:v>El- og varmeproduktion</c:v>
                </c:pt>
              </c:strCache>
            </c:strRef>
          </c:tx>
          <c:spPr>
            <a:solidFill>
              <a:schemeClr val="accent1"/>
            </a:solidFill>
            <a:ln>
              <a:noFill/>
            </a:ln>
            <a:effectLst/>
          </c:spPr>
          <c:cat>
            <c:numRef>
              <c:f>Gas!$C$7:$W$7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Gas!$C$8:$W$8</c:f>
              <c:numCache>
                <c:formatCode>#,##0</c:formatCode>
                <c:ptCount val="21"/>
                <c:pt idx="0">
                  <c:v>6187.02561590403</c:v>
                </c:pt>
                <c:pt idx="1">
                  <c:v>5547.7463501399498</c:v>
                </c:pt>
                <c:pt idx="2">
                  <c:v>4126.3679922230613</c:v>
                </c:pt>
                <c:pt idx="3">
                  <c:v>4399.802743698061</c:v>
                </c:pt>
                <c:pt idx="4">
                  <c:v>4549.6895428150883</c:v>
                </c:pt>
                <c:pt idx="5">
                  <c:v>4354.651067365533</c:v>
                </c:pt>
                <c:pt idx="6">
                  <c:v>3394.8866854878747</c:v>
                </c:pt>
                <c:pt idx="7">
                  <c:v>3185.9314479314994</c:v>
                </c:pt>
                <c:pt idx="8">
                  <c:v>3100.7803477028692</c:v>
                </c:pt>
                <c:pt idx="9">
                  <c:v>3194.1720590182526</c:v>
                </c:pt>
                <c:pt idx="10">
                  <c:v>2844.5107030295526</c:v>
                </c:pt>
                <c:pt idx="11">
                  <c:v>2681.741428535558</c:v>
                </c:pt>
                <c:pt idx="12">
                  <c:v>2634.1156153418751</c:v>
                </c:pt>
                <c:pt idx="13">
                  <c:v>2490.8141612330141</c:v>
                </c:pt>
                <c:pt idx="14">
                  <c:v>2532.0476284842557</c:v>
                </c:pt>
                <c:pt idx="15">
                  <c:v>2493.4922359787442</c:v>
                </c:pt>
                <c:pt idx="16">
                  <c:v>2504.6366044831389</c:v>
                </c:pt>
                <c:pt idx="17">
                  <c:v>2461.6151531875357</c:v>
                </c:pt>
                <c:pt idx="18">
                  <c:v>2473.3810462274246</c:v>
                </c:pt>
                <c:pt idx="19">
                  <c:v>2447.3809215602109</c:v>
                </c:pt>
                <c:pt idx="20">
                  <c:v>2396.1858244959026</c:v>
                </c:pt>
              </c:numCache>
            </c:numRef>
          </c:val>
          <c:extLst>
            <c:ext xmlns:c16="http://schemas.microsoft.com/office/drawing/2014/chart" uri="{C3380CC4-5D6E-409C-BE32-E72D297353CC}">
              <c16:uniqueId val="{00000000-30AE-4F48-BD20-A4329E964D2F}"/>
            </c:ext>
          </c:extLst>
        </c:ser>
        <c:ser>
          <c:idx val="1"/>
          <c:order val="1"/>
          <c:tx>
            <c:strRef>
              <c:f>Gas!$B$9</c:f>
              <c:strCache>
                <c:ptCount val="1"/>
                <c:pt idx="0">
                  <c:v>Erhverv</c:v>
                </c:pt>
              </c:strCache>
            </c:strRef>
          </c:tx>
          <c:spPr>
            <a:solidFill>
              <a:schemeClr val="accent2"/>
            </a:solidFill>
            <a:ln>
              <a:noFill/>
            </a:ln>
            <a:effectLst/>
          </c:spPr>
          <c:cat>
            <c:numRef>
              <c:f>Gas!$C$7:$W$7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Gas!$C$9:$W$9</c:f>
              <c:numCache>
                <c:formatCode>#,##0</c:formatCode>
                <c:ptCount val="21"/>
                <c:pt idx="0">
                  <c:v>11902.642295579139</c:v>
                </c:pt>
                <c:pt idx="1">
                  <c:v>11692.223915955417</c:v>
                </c:pt>
                <c:pt idx="2">
                  <c:v>11481.805536331694</c:v>
                </c:pt>
                <c:pt idx="3">
                  <c:v>11271.387156707942</c:v>
                </c:pt>
                <c:pt idx="4">
                  <c:v>11060.968777084221</c:v>
                </c:pt>
                <c:pt idx="5">
                  <c:v>10850.550397460471</c:v>
                </c:pt>
                <c:pt idx="6">
                  <c:v>10495.603886285806</c:v>
                </c:pt>
                <c:pt idx="7">
                  <c:v>10140.657375111139</c:v>
                </c:pt>
                <c:pt idx="8">
                  <c:v>9785.7108639364724</c:v>
                </c:pt>
                <c:pt idx="9">
                  <c:v>9430.7643527617784</c:v>
                </c:pt>
                <c:pt idx="10">
                  <c:v>9075.8178415871116</c:v>
                </c:pt>
                <c:pt idx="11">
                  <c:v>8656.0847500777218</c:v>
                </c:pt>
                <c:pt idx="12">
                  <c:v>8236.3516585683337</c:v>
                </c:pt>
                <c:pt idx="13">
                  <c:v>7816.6185670589448</c:v>
                </c:pt>
                <c:pt idx="14">
                  <c:v>7396.8854755495277</c:v>
                </c:pt>
                <c:pt idx="15">
                  <c:v>6977.1523840401387</c:v>
                </c:pt>
                <c:pt idx="16">
                  <c:v>6704.1332413701111</c:v>
                </c:pt>
                <c:pt idx="17">
                  <c:v>6431.1140987000563</c:v>
                </c:pt>
                <c:pt idx="18">
                  <c:v>6158.0949560300278</c:v>
                </c:pt>
                <c:pt idx="19">
                  <c:v>5885.0758133599993</c:v>
                </c:pt>
                <c:pt idx="20">
                  <c:v>5612.0566706899444</c:v>
                </c:pt>
              </c:numCache>
            </c:numRef>
          </c:val>
          <c:extLst>
            <c:ext xmlns:c16="http://schemas.microsoft.com/office/drawing/2014/chart" uri="{C3380CC4-5D6E-409C-BE32-E72D297353CC}">
              <c16:uniqueId val="{00000001-30AE-4F48-BD20-A4329E964D2F}"/>
            </c:ext>
          </c:extLst>
        </c:ser>
        <c:ser>
          <c:idx val="2"/>
          <c:order val="2"/>
          <c:tx>
            <c:strRef>
              <c:f>Gas!$B$10</c:f>
              <c:strCache>
                <c:ptCount val="1"/>
                <c:pt idx="0">
                  <c:v>Husholdninger</c:v>
                </c:pt>
              </c:strCache>
            </c:strRef>
          </c:tx>
          <c:spPr>
            <a:solidFill>
              <a:schemeClr val="accent3"/>
            </a:solidFill>
            <a:ln>
              <a:noFill/>
            </a:ln>
            <a:effectLst/>
          </c:spPr>
          <c:cat>
            <c:numRef>
              <c:f>Gas!$C$7:$W$7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Gas!$C$10:$W$10</c:f>
              <c:numCache>
                <c:formatCode>#,##0</c:formatCode>
                <c:ptCount val="21"/>
                <c:pt idx="0">
                  <c:v>7106.3926555864446</c:v>
                </c:pt>
                <c:pt idx="1">
                  <c:v>6641.7029922208885</c:v>
                </c:pt>
                <c:pt idx="2">
                  <c:v>6177.0133288553325</c:v>
                </c:pt>
                <c:pt idx="3">
                  <c:v>5712.3236654898055</c:v>
                </c:pt>
                <c:pt idx="4">
                  <c:v>5247.6340021242495</c:v>
                </c:pt>
                <c:pt idx="5">
                  <c:v>4782.9443387586953</c:v>
                </c:pt>
                <c:pt idx="6">
                  <c:v>4328.369998232778</c:v>
                </c:pt>
                <c:pt idx="7">
                  <c:v>3873.795657706833</c:v>
                </c:pt>
                <c:pt idx="8">
                  <c:v>3419.2213171809162</c:v>
                </c:pt>
                <c:pt idx="9">
                  <c:v>2964.6469766549999</c:v>
                </c:pt>
                <c:pt idx="10">
                  <c:v>2510.0726361290585</c:v>
                </c:pt>
                <c:pt idx="11">
                  <c:v>2341.8757235888975</c:v>
                </c:pt>
                <c:pt idx="12">
                  <c:v>2173.6788110487364</c:v>
                </c:pt>
                <c:pt idx="13">
                  <c:v>2005.4818985085749</c:v>
                </c:pt>
                <c:pt idx="14">
                  <c:v>1837.2849859684138</c:v>
                </c:pt>
                <c:pt idx="15">
                  <c:v>1669.0880734282525</c:v>
                </c:pt>
                <c:pt idx="16">
                  <c:v>1672.5796457522194</c:v>
                </c:pt>
                <c:pt idx="17">
                  <c:v>1676.0712180761861</c:v>
                </c:pt>
                <c:pt idx="18">
                  <c:v>1679.5627904001499</c:v>
                </c:pt>
                <c:pt idx="19">
                  <c:v>1683.0543627241163</c:v>
                </c:pt>
                <c:pt idx="20">
                  <c:v>1686.5459350480833</c:v>
                </c:pt>
              </c:numCache>
            </c:numRef>
          </c:val>
          <c:extLst>
            <c:ext xmlns:c16="http://schemas.microsoft.com/office/drawing/2014/chart" uri="{C3380CC4-5D6E-409C-BE32-E72D297353CC}">
              <c16:uniqueId val="{00000002-30AE-4F48-BD20-A4329E964D2F}"/>
            </c:ext>
          </c:extLst>
        </c:ser>
        <c:ser>
          <c:idx val="3"/>
          <c:order val="3"/>
          <c:tx>
            <c:strRef>
              <c:f>Gas!$B$11</c:f>
              <c:strCache>
                <c:ptCount val="1"/>
                <c:pt idx="0">
                  <c:v>Transport</c:v>
                </c:pt>
              </c:strCache>
            </c:strRef>
          </c:tx>
          <c:spPr>
            <a:solidFill>
              <a:schemeClr val="accent4"/>
            </a:solidFill>
            <a:ln>
              <a:noFill/>
            </a:ln>
            <a:effectLst/>
          </c:spPr>
          <c:cat>
            <c:numRef>
              <c:f>Gas!$C$7:$W$7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Gas!$C$11:$W$11</c:f>
              <c:numCache>
                <c:formatCode>#,##0</c:formatCode>
                <c:ptCount val="21"/>
                <c:pt idx="0">
                  <c:v>271.53278352661965</c:v>
                </c:pt>
                <c:pt idx="1">
                  <c:v>279.6793279817054</c:v>
                </c:pt>
                <c:pt idx="2">
                  <c:v>294.54373524974528</c:v>
                </c:pt>
                <c:pt idx="3">
                  <c:v>316.88705375096322</c:v>
                </c:pt>
                <c:pt idx="4">
                  <c:v>348.86352483299038</c:v>
                </c:pt>
                <c:pt idx="5">
                  <c:v>387.86592794370404</c:v>
                </c:pt>
                <c:pt idx="6">
                  <c:v>441.2236203027079</c:v>
                </c:pt>
                <c:pt idx="7">
                  <c:v>507.00837622664204</c:v>
                </c:pt>
                <c:pt idx="8">
                  <c:v>585.93148977059968</c:v>
                </c:pt>
                <c:pt idx="9">
                  <c:v>678.16211782476944</c:v>
                </c:pt>
                <c:pt idx="10">
                  <c:v>783.05735292325221</c:v>
                </c:pt>
                <c:pt idx="11">
                  <c:v>898.78063973241274</c:v>
                </c:pt>
                <c:pt idx="12">
                  <c:v>1016.5843730470399</c:v>
                </c:pt>
                <c:pt idx="13">
                  <c:v>1134.8598785828094</c:v>
                </c:pt>
                <c:pt idx="14">
                  <c:v>1253.3649910667584</c:v>
                </c:pt>
                <c:pt idx="15">
                  <c:v>1367.9141534220487</c:v>
                </c:pt>
                <c:pt idx="16">
                  <c:v>1485.3325680081202</c:v>
                </c:pt>
                <c:pt idx="17">
                  <c:v>1599.4288097822098</c:v>
                </c:pt>
                <c:pt idx="18">
                  <c:v>1713.368194592857</c:v>
                </c:pt>
                <c:pt idx="19">
                  <c:v>1827.1254626986183</c:v>
                </c:pt>
                <c:pt idx="20">
                  <c:v>1938.4319974853481</c:v>
                </c:pt>
              </c:numCache>
            </c:numRef>
          </c:val>
          <c:extLst>
            <c:ext xmlns:c16="http://schemas.microsoft.com/office/drawing/2014/chart" uri="{C3380CC4-5D6E-409C-BE32-E72D297353CC}">
              <c16:uniqueId val="{00000003-30AE-4F48-BD20-A4329E964D2F}"/>
            </c:ext>
          </c:extLst>
        </c:ser>
        <c:ser>
          <c:idx val="6"/>
          <c:order val="4"/>
          <c:tx>
            <c:strRef>
              <c:f>Gas!$B$14</c:f>
              <c:strCache>
                <c:ptCount val="1"/>
                <c:pt idx="0">
                  <c:v>Øvrige</c:v>
                </c:pt>
              </c:strCache>
            </c:strRef>
          </c:tx>
          <c:spPr>
            <a:solidFill>
              <a:schemeClr val="accent1">
                <a:lumMod val="60000"/>
              </a:schemeClr>
            </a:solidFill>
            <a:ln>
              <a:noFill/>
            </a:ln>
            <a:effectLst/>
          </c:spPr>
          <c:cat>
            <c:numRef>
              <c:f>Gas!$C$7:$W$7</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Gas!$C$14:$W$14</c:f>
              <c:numCache>
                <c:formatCode>#,##0</c:formatCode>
                <c:ptCount val="21"/>
                <c:pt idx="0">
                  <c:v>229.69154778981027</c:v>
                </c:pt>
                <c:pt idx="1">
                  <c:v>221.85680821043803</c:v>
                </c:pt>
                <c:pt idx="2">
                  <c:v>214.02206863106611</c:v>
                </c:pt>
                <c:pt idx="3">
                  <c:v>206.18732905169412</c:v>
                </c:pt>
                <c:pt idx="4">
                  <c:v>198.35258947232219</c:v>
                </c:pt>
                <c:pt idx="5">
                  <c:v>190.51784989295001</c:v>
                </c:pt>
                <c:pt idx="6">
                  <c:v>182.49023933871166</c:v>
                </c:pt>
                <c:pt idx="7">
                  <c:v>174.46262878447331</c:v>
                </c:pt>
                <c:pt idx="8">
                  <c:v>166.43501823023527</c:v>
                </c:pt>
                <c:pt idx="9">
                  <c:v>158.40740767599695</c:v>
                </c:pt>
                <c:pt idx="10">
                  <c:v>150.37979712175863</c:v>
                </c:pt>
                <c:pt idx="11">
                  <c:v>144.91329209762057</c:v>
                </c:pt>
                <c:pt idx="12">
                  <c:v>139.4467870734828</c:v>
                </c:pt>
                <c:pt idx="13">
                  <c:v>133.98028204934499</c:v>
                </c:pt>
                <c:pt idx="14">
                  <c:v>128.51377702520722</c:v>
                </c:pt>
                <c:pt idx="15">
                  <c:v>123.04727200106944</c:v>
                </c:pt>
                <c:pt idx="16">
                  <c:v>121.34586446130083</c:v>
                </c:pt>
                <c:pt idx="17">
                  <c:v>119.64445692153249</c:v>
                </c:pt>
                <c:pt idx="18">
                  <c:v>117.94304938176417</c:v>
                </c:pt>
                <c:pt idx="19">
                  <c:v>116.24164184199583</c:v>
                </c:pt>
                <c:pt idx="20">
                  <c:v>114.54023430222749</c:v>
                </c:pt>
              </c:numCache>
            </c:numRef>
          </c:val>
          <c:extLst>
            <c:ext xmlns:c16="http://schemas.microsoft.com/office/drawing/2014/chart" uri="{C3380CC4-5D6E-409C-BE32-E72D297353CC}">
              <c16:uniqueId val="{00000004-30AE-4F48-BD20-A4329E964D2F}"/>
            </c:ext>
          </c:extLst>
        </c:ser>
        <c:dLbls>
          <c:showLegendKey val="0"/>
          <c:showVal val="0"/>
          <c:showCatName val="0"/>
          <c:showSerName val="0"/>
          <c:showPercent val="0"/>
          <c:showBubbleSize val="0"/>
        </c:dLbls>
        <c:axId val="642303496"/>
        <c:axId val="642304808"/>
      </c:areaChart>
      <c:catAx>
        <c:axId val="642303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2304808"/>
        <c:crosses val="autoZero"/>
        <c:auto val="1"/>
        <c:lblAlgn val="ctr"/>
        <c:lblOffset val="100"/>
        <c:noMultiLvlLbl val="0"/>
      </c:catAx>
      <c:valAx>
        <c:axId val="642304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423034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Elkapacitet for store varmepumper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spPr>
            <a:solidFill>
              <a:schemeClr val="accent1"/>
            </a:solidFill>
            <a:ln>
              <a:noFill/>
            </a:ln>
            <a:effectLst/>
          </c:spPr>
          <c:cat>
            <c:numRef>
              <c:f>Elforbrug!$C$78:$W$78</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Elforbrug!$C$92:$W$92</c:f>
              <c:numCache>
                <c:formatCode>#,##0</c:formatCode>
                <c:ptCount val="21"/>
                <c:pt idx="0">
                  <c:v>33.166455977003352</c:v>
                </c:pt>
                <c:pt idx="1">
                  <c:v>103.01331507094622</c:v>
                </c:pt>
                <c:pt idx="2">
                  <c:v>180.03224706637513</c:v>
                </c:pt>
                <c:pt idx="3">
                  <c:v>198.9169865683499</c:v>
                </c:pt>
                <c:pt idx="4">
                  <c:v>213.48071765449268</c:v>
                </c:pt>
                <c:pt idx="5">
                  <c:v>224.58730589449274</c:v>
                </c:pt>
                <c:pt idx="6">
                  <c:v>279.35992587370094</c:v>
                </c:pt>
                <c:pt idx="7">
                  <c:v>285.13458133841522</c:v>
                </c:pt>
                <c:pt idx="8">
                  <c:v>307.53420412268508</c:v>
                </c:pt>
                <c:pt idx="9">
                  <c:v>321.08663736317703</c:v>
                </c:pt>
                <c:pt idx="10">
                  <c:v>361.03944408545442</c:v>
                </c:pt>
                <c:pt idx="11">
                  <c:v>454.81358040647291</c:v>
                </c:pt>
                <c:pt idx="12">
                  <c:v>470.24131149926279</c:v>
                </c:pt>
                <c:pt idx="13">
                  <c:v>526.52052719059611</c:v>
                </c:pt>
                <c:pt idx="14">
                  <c:v>546.91464483594905</c:v>
                </c:pt>
                <c:pt idx="15">
                  <c:v>555.40435071965476</c:v>
                </c:pt>
                <c:pt idx="16">
                  <c:v>567.06611542577241</c:v>
                </c:pt>
                <c:pt idx="17">
                  <c:v>572.69111542583119</c:v>
                </c:pt>
                <c:pt idx="18">
                  <c:v>593.51464484236067</c:v>
                </c:pt>
                <c:pt idx="19">
                  <c:v>595.22052719536055</c:v>
                </c:pt>
                <c:pt idx="20">
                  <c:v>596.92640954836065</c:v>
                </c:pt>
              </c:numCache>
            </c:numRef>
          </c:val>
          <c:extLst>
            <c:ext xmlns:c16="http://schemas.microsoft.com/office/drawing/2014/chart" uri="{C3380CC4-5D6E-409C-BE32-E72D297353CC}">
              <c16:uniqueId val="{00000000-F6D1-41D3-9DEB-6DD039ADED54}"/>
            </c:ext>
          </c:extLst>
        </c:ser>
        <c:dLbls>
          <c:showLegendKey val="0"/>
          <c:showVal val="0"/>
          <c:showCatName val="0"/>
          <c:showSerName val="0"/>
          <c:showPercent val="0"/>
          <c:showBubbleSize val="0"/>
        </c:dLbls>
        <c:axId val="451762800"/>
        <c:axId val="451763128"/>
      </c:areaChart>
      <c:catAx>
        <c:axId val="451762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1763128"/>
        <c:crosses val="autoZero"/>
        <c:auto val="1"/>
        <c:lblAlgn val="ctr"/>
        <c:lblOffset val="100"/>
        <c:noMultiLvlLbl val="0"/>
      </c:catAx>
      <c:valAx>
        <c:axId val="451763128"/>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51762800"/>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Termisk elkapacitet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v>Central</c:v>
          </c:tx>
          <c:spPr>
            <a:solidFill>
              <a:schemeClr val="accent1"/>
            </a:solidFill>
            <a:ln>
              <a:noFill/>
            </a:ln>
            <a:effectLst/>
          </c:spPr>
          <c:cat>
            <c:numRef>
              <c:f>Kraftværkskapaciteter!$C$3:$W$3</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Kraftværkskapaciteter!$C$21:$W$21</c:f>
              <c:numCache>
                <c:formatCode>#,##0</c:formatCode>
                <c:ptCount val="21"/>
                <c:pt idx="0">
                  <c:v>4004.5999999999995</c:v>
                </c:pt>
                <c:pt idx="1">
                  <c:v>4004.5999999999995</c:v>
                </c:pt>
                <c:pt idx="2">
                  <c:v>3922.5999999999995</c:v>
                </c:pt>
                <c:pt idx="3">
                  <c:v>3537.5999999999995</c:v>
                </c:pt>
                <c:pt idx="4">
                  <c:v>3164.2999999999993</c:v>
                </c:pt>
                <c:pt idx="5">
                  <c:v>3164.2999999999993</c:v>
                </c:pt>
                <c:pt idx="6">
                  <c:v>3164.2999999999993</c:v>
                </c:pt>
                <c:pt idx="7">
                  <c:v>3141.0999999999995</c:v>
                </c:pt>
                <c:pt idx="8">
                  <c:v>3141.0999999999995</c:v>
                </c:pt>
                <c:pt idx="9">
                  <c:v>2756.1</c:v>
                </c:pt>
                <c:pt idx="10">
                  <c:v>2756.1</c:v>
                </c:pt>
                <c:pt idx="11">
                  <c:v>1833.1</c:v>
                </c:pt>
                <c:pt idx="12">
                  <c:v>1833.1</c:v>
                </c:pt>
                <c:pt idx="13">
                  <c:v>1833.1</c:v>
                </c:pt>
                <c:pt idx="14">
                  <c:v>1583.1000000000001</c:v>
                </c:pt>
                <c:pt idx="15">
                  <c:v>1583.1000000000001</c:v>
                </c:pt>
                <c:pt idx="16">
                  <c:v>1583.1000000000001</c:v>
                </c:pt>
                <c:pt idx="17">
                  <c:v>1583.1000000000001</c:v>
                </c:pt>
                <c:pt idx="18">
                  <c:v>1493.1000000000001</c:v>
                </c:pt>
                <c:pt idx="19">
                  <c:v>1493.1000000000001</c:v>
                </c:pt>
                <c:pt idx="20">
                  <c:v>1493.1000000000001</c:v>
                </c:pt>
              </c:numCache>
            </c:numRef>
          </c:val>
          <c:extLst>
            <c:ext xmlns:c16="http://schemas.microsoft.com/office/drawing/2014/chart" uri="{C3380CC4-5D6E-409C-BE32-E72D297353CC}">
              <c16:uniqueId val="{00000000-3FEB-4D16-A205-6C149D5F97D2}"/>
            </c:ext>
          </c:extLst>
        </c:ser>
        <c:ser>
          <c:idx val="1"/>
          <c:order val="1"/>
          <c:tx>
            <c:v>Decentral</c:v>
          </c:tx>
          <c:spPr>
            <a:solidFill>
              <a:schemeClr val="accent2"/>
            </a:solidFill>
            <a:ln>
              <a:noFill/>
            </a:ln>
            <a:effectLst/>
          </c:spPr>
          <c:cat>
            <c:numRef>
              <c:f>Kraftværkskapaciteter!$C$3:$W$3</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Kraftværkskapaciteter!$C$22:$W$22</c:f>
              <c:numCache>
                <c:formatCode>#,##0</c:formatCode>
                <c:ptCount val="21"/>
                <c:pt idx="0">
                  <c:v>2363.2599999999998</c:v>
                </c:pt>
                <c:pt idx="1">
                  <c:v>2115.2936257069996</c:v>
                </c:pt>
                <c:pt idx="2">
                  <c:v>2025.9094736349996</c:v>
                </c:pt>
                <c:pt idx="3">
                  <c:v>1935.7153215689996</c:v>
                </c:pt>
                <c:pt idx="4">
                  <c:v>1909.0597527825607</c:v>
                </c:pt>
                <c:pt idx="5">
                  <c:v>1805.8178803145606</c:v>
                </c:pt>
                <c:pt idx="6">
                  <c:v>1794.0682300715605</c:v>
                </c:pt>
                <c:pt idx="7">
                  <c:v>1775.1583006585606</c:v>
                </c:pt>
                <c:pt idx="8">
                  <c:v>1729.1189034385607</c:v>
                </c:pt>
                <c:pt idx="9">
                  <c:v>1704.0153988045608</c:v>
                </c:pt>
                <c:pt idx="10">
                  <c:v>1688.3241163995608</c:v>
                </c:pt>
                <c:pt idx="11">
                  <c:v>1604.3444534355606</c:v>
                </c:pt>
                <c:pt idx="12">
                  <c:v>1599.4502881575609</c:v>
                </c:pt>
                <c:pt idx="13">
                  <c:v>1593.0455339905607</c:v>
                </c:pt>
                <c:pt idx="14">
                  <c:v>1530.4907798245606</c:v>
                </c:pt>
                <c:pt idx="15">
                  <c:v>1528.5424131575605</c:v>
                </c:pt>
                <c:pt idx="16">
                  <c:v>1522.4825506575608</c:v>
                </c:pt>
                <c:pt idx="17">
                  <c:v>1519.6160214905606</c:v>
                </c:pt>
                <c:pt idx="18">
                  <c:v>1516.7494923245608</c:v>
                </c:pt>
                <c:pt idx="19">
                  <c:v>1515.3428256575608</c:v>
                </c:pt>
                <c:pt idx="20">
                  <c:v>1515.3428256575608</c:v>
                </c:pt>
              </c:numCache>
            </c:numRef>
          </c:val>
          <c:extLst>
            <c:ext xmlns:c16="http://schemas.microsoft.com/office/drawing/2014/chart" uri="{C3380CC4-5D6E-409C-BE32-E72D297353CC}">
              <c16:uniqueId val="{00000001-3FEB-4D16-A205-6C149D5F97D2}"/>
            </c:ext>
          </c:extLst>
        </c:ser>
        <c:dLbls>
          <c:showLegendKey val="0"/>
          <c:showVal val="0"/>
          <c:showCatName val="0"/>
          <c:showSerName val="0"/>
          <c:showPercent val="0"/>
          <c:showBubbleSize val="0"/>
        </c:dLbls>
        <c:axId val="527665400"/>
        <c:axId val="589008424"/>
      </c:areaChart>
      <c:catAx>
        <c:axId val="527665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89008424"/>
        <c:crosses val="autoZero"/>
        <c:auto val="1"/>
        <c:lblAlgn val="ctr"/>
        <c:lblOffset val="100"/>
        <c:noMultiLvlLbl val="0"/>
      </c:catAx>
      <c:valAx>
        <c:axId val="589008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276654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a:t>
            </a:r>
            <a:r>
              <a:rPr lang="da-DK" baseline="0"/>
              <a:t> solcellekapacitet (MW)</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Solceller!$B$6</c:f>
              <c:strCache>
                <c:ptCount val="1"/>
                <c:pt idx="0">
                  <c:v>Taganlæg</c:v>
                </c:pt>
              </c:strCache>
            </c:strRef>
          </c:tx>
          <c:spPr>
            <a:solidFill>
              <a:schemeClr val="accent1"/>
            </a:solidFill>
            <a:ln>
              <a:noFill/>
            </a:ln>
            <a:effectLst/>
          </c:spPr>
          <c:cat>
            <c:numRef>
              <c:f>Solceller!$C$5:$W$5</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Solceller!$C$6:$W$6</c:f>
              <c:numCache>
                <c:formatCode>#,##0</c:formatCode>
                <c:ptCount val="21"/>
                <c:pt idx="0">
                  <c:v>642</c:v>
                </c:pt>
                <c:pt idx="1">
                  <c:v>661.42359773838609</c:v>
                </c:pt>
                <c:pt idx="2">
                  <c:v>685.47435974899702</c:v>
                </c:pt>
                <c:pt idx="3">
                  <c:v>711.41647887145064</c:v>
                </c:pt>
                <c:pt idx="4">
                  <c:v>739.87697577407073</c:v>
                </c:pt>
                <c:pt idx="5">
                  <c:v>770.28097969019177</c:v>
                </c:pt>
                <c:pt idx="6">
                  <c:v>802.92737053253893</c:v>
                </c:pt>
                <c:pt idx="7">
                  <c:v>839.96597811005756</c:v>
                </c:pt>
                <c:pt idx="8">
                  <c:v>881.99108321236213</c:v>
                </c:pt>
                <c:pt idx="9">
                  <c:v>929.26966704368681</c:v>
                </c:pt>
                <c:pt idx="10">
                  <c:v>983.85687782135039</c:v>
                </c:pt>
                <c:pt idx="11">
                  <c:v>1076.2568778213504</c:v>
                </c:pt>
                <c:pt idx="12">
                  <c:v>1171.9568778213504</c:v>
                </c:pt>
                <c:pt idx="13">
                  <c:v>1251.1568778213505</c:v>
                </c:pt>
                <c:pt idx="14">
                  <c:v>1333.6568778213505</c:v>
                </c:pt>
                <c:pt idx="15">
                  <c:v>1416.1568778213505</c:v>
                </c:pt>
                <c:pt idx="16">
                  <c:v>1581.1568778213505</c:v>
                </c:pt>
                <c:pt idx="17">
                  <c:v>1731.1568778213505</c:v>
                </c:pt>
                <c:pt idx="18">
                  <c:v>1881.1568778213505</c:v>
                </c:pt>
                <c:pt idx="19">
                  <c:v>2031.1568778213505</c:v>
                </c:pt>
                <c:pt idx="20">
                  <c:v>2181.1568778213505</c:v>
                </c:pt>
              </c:numCache>
            </c:numRef>
          </c:val>
          <c:extLst>
            <c:ext xmlns:c16="http://schemas.microsoft.com/office/drawing/2014/chart" uri="{C3380CC4-5D6E-409C-BE32-E72D297353CC}">
              <c16:uniqueId val="{00000000-C8DB-4146-B242-AD74E228FAA2}"/>
            </c:ext>
          </c:extLst>
        </c:ser>
        <c:ser>
          <c:idx val="1"/>
          <c:order val="1"/>
          <c:tx>
            <c:strRef>
              <c:f>Solceller!$B$7</c:f>
              <c:strCache>
                <c:ptCount val="1"/>
                <c:pt idx="0">
                  <c:v>Markanlæg</c:v>
                </c:pt>
              </c:strCache>
            </c:strRef>
          </c:tx>
          <c:spPr>
            <a:solidFill>
              <a:schemeClr val="accent2"/>
            </a:solidFill>
            <a:ln>
              <a:noFill/>
            </a:ln>
            <a:effectLst/>
          </c:spPr>
          <c:cat>
            <c:numRef>
              <c:f>Solceller!$C$5:$W$5</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f>Solceller!$C$7:$W$7</c:f>
              <c:numCache>
                <c:formatCode>#,##0</c:formatCode>
                <c:ptCount val="21"/>
                <c:pt idx="0">
                  <c:v>436.7</c:v>
                </c:pt>
                <c:pt idx="1">
                  <c:v>820.86750000000006</c:v>
                </c:pt>
                <c:pt idx="2">
                  <c:v>1706.4295833333331</c:v>
                </c:pt>
                <c:pt idx="3">
                  <c:v>2591.9916666666659</c:v>
                </c:pt>
                <c:pt idx="4">
                  <c:v>3477.5537499999991</c:v>
                </c:pt>
                <c:pt idx="5">
                  <c:v>4363.1158333333324</c:v>
                </c:pt>
                <c:pt idx="6">
                  <c:v>4663.1158333333324</c:v>
                </c:pt>
                <c:pt idx="7">
                  <c:v>4863.1158333333324</c:v>
                </c:pt>
                <c:pt idx="8">
                  <c:v>5063.1158333333324</c:v>
                </c:pt>
                <c:pt idx="9">
                  <c:v>5263.1158333333324</c:v>
                </c:pt>
                <c:pt idx="10">
                  <c:v>5483.1158333333324</c:v>
                </c:pt>
                <c:pt idx="11">
                  <c:v>5670.7158333333327</c:v>
                </c:pt>
                <c:pt idx="12">
                  <c:v>5865.015833333332</c:v>
                </c:pt>
                <c:pt idx="13">
                  <c:v>6025.8158333333322</c:v>
                </c:pt>
                <c:pt idx="14">
                  <c:v>6193.3158333333322</c:v>
                </c:pt>
                <c:pt idx="15">
                  <c:v>6360.8158333333322</c:v>
                </c:pt>
                <c:pt idx="16">
                  <c:v>6525.8158333333322</c:v>
                </c:pt>
                <c:pt idx="17">
                  <c:v>6675.8158333333322</c:v>
                </c:pt>
                <c:pt idx="18">
                  <c:v>6825.8158333333322</c:v>
                </c:pt>
                <c:pt idx="19">
                  <c:v>6975.8158333333322</c:v>
                </c:pt>
                <c:pt idx="20">
                  <c:v>7125.8158333333322</c:v>
                </c:pt>
              </c:numCache>
            </c:numRef>
          </c:val>
          <c:extLst>
            <c:ext xmlns:c16="http://schemas.microsoft.com/office/drawing/2014/chart" uri="{C3380CC4-5D6E-409C-BE32-E72D297353CC}">
              <c16:uniqueId val="{00000001-C8DB-4146-B242-AD74E228FAA2}"/>
            </c:ext>
          </c:extLst>
        </c:ser>
        <c:dLbls>
          <c:showLegendKey val="0"/>
          <c:showVal val="0"/>
          <c:showCatName val="0"/>
          <c:showSerName val="0"/>
          <c:showPercent val="0"/>
          <c:showBubbleSize val="0"/>
        </c:dLbls>
        <c:axId val="531385640"/>
        <c:axId val="531380392"/>
      </c:areaChart>
      <c:catAx>
        <c:axId val="531385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0392"/>
        <c:crosses val="autoZero"/>
        <c:auto val="1"/>
        <c:lblAlgn val="ctr"/>
        <c:lblOffset val="100"/>
        <c:noMultiLvlLbl val="0"/>
      </c:catAx>
      <c:valAx>
        <c:axId val="531380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5640"/>
        <c:crosses val="autoZero"/>
        <c:crossBetween val="midCat"/>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Samlet landvindkapacitet (MW)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Vindmøller!$B$198</c:f>
              <c:strCache>
                <c:ptCount val="1"/>
                <c:pt idx="0">
                  <c:v>Kommercielle (eksisterende)</c:v>
                </c:pt>
              </c:strCache>
            </c:strRef>
          </c:tx>
          <c:spPr>
            <a:solidFill>
              <a:schemeClr val="accent1"/>
            </a:solidFill>
            <a:ln>
              <a:noFill/>
            </a:ln>
            <a:effectLst/>
          </c:spPr>
          <c:cat>
            <c:numRef>
              <c:extLst>
                <c:ext xmlns:c15="http://schemas.microsoft.com/office/drawing/2012/chart" uri="{02D57815-91ED-43cb-92C2-25804820EDAC}">
                  <c15:fullRef>
                    <c15:sqref>Vindmøller!$C$182:$Y$182</c15:sqref>
                  </c15:fullRef>
                </c:ext>
              </c:extLst>
              <c:f>Vindmøller!$E$182:$Y$182</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extLst>
                <c:ext xmlns:c15="http://schemas.microsoft.com/office/drawing/2012/chart" uri="{02D57815-91ED-43cb-92C2-25804820EDAC}">
                  <c15:fullRef>
                    <c15:sqref>Vindmøller!$C$198:$Y$198</c15:sqref>
                  </c15:fullRef>
                </c:ext>
              </c:extLst>
              <c:f>Vindmøller!$E$198:$Y$198</c:f>
              <c:numCache>
                <c:formatCode>General</c:formatCode>
                <c:ptCount val="21"/>
                <c:pt idx="0" formatCode="#,##0">
                  <c:v>4350.2140000000009</c:v>
                </c:pt>
                <c:pt idx="1" formatCode="#,##0">
                  <c:v>4338.6190000000015</c:v>
                </c:pt>
                <c:pt idx="2" formatCode="#,##0">
                  <c:v>4332.1100000000015</c:v>
                </c:pt>
                <c:pt idx="3" formatCode="#,##0">
                  <c:v>4321.9650000000011</c:v>
                </c:pt>
                <c:pt idx="4" formatCode="#,##0">
                  <c:v>4297.9810000000007</c:v>
                </c:pt>
                <c:pt idx="5" formatCode="#,##0">
                  <c:v>4242.5520000000015</c:v>
                </c:pt>
                <c:pt idx="6" formatCode="#,##0">
                  <c:v>4193.4670000000015</c:v>
                </c:pt>
                <c:pt idx="7" formatCode="#,##0">
                  <c:v>4024.9670000000015</c:v>
                </c:pt>
                <c:pt idx="8" formatCode="#,##0">
                  <c:v>4003.6920000000009</c:v>
                </c:pt>
                <c:pt idx="9" formatCode="#,##0">
                  <c:v>3973.4120000000012</c:v>
                </c:pt>
                <c:pt idx="10" formatCode="#,##0">
                  <c:v>3933.7620000000011</c:v>
                </c:pt>
                <c:pt idx="11" formatCode="#,##0">
                  <c:v>3851.8870000000002</c:v>
                </c:pt>
                <c:pt idx="12" formatCode="#,##0">
                  <c:v>3742.8120000000008</c:v>
                </c:pt>
                <c:pt idx="13" formatCode="#,##0">
                  <c:v>3593.0439999999999</c:v>
                </c:pt>
                <c:pt idx="14" formatCode="#,##0">
                  <c:v>3382.1640000000002</c:v>
                </c:pt>
                <c:pt idx="15" formatCode="#,##0">
                  <c:v>3005.48</c:v>
                </c:pt>
                <c:pt idx="16" formatCode="#,##0">
                  <c:v>2704.77</c:v>
                </c:pt>
                <c:pt idx="17" formatCode="#,##0">
                  <c:v>2350.9650000000001</c:v>
                </c:pt>
                <c:pt idx="18" formatCode="#,##0">
                  <c:v>1819.05</c:v>
                </c:pt>
                <c:pt idx="19" formatCode="#,##0">
                  <c:v>1521.7899999999991</c:v>
                </c:pt>
                <c:pt idx="20" formatCode="#,##0">
                  <c:v>977.10500000000002</c:v>
                </c:pt>
              </c:numCache>
            </c:numRef>
          </c:val>
          <c:extLst>
            <c:ext xmlns:c16="http://schemas.microsoft.com/office/drawing/2014/chart" uri="{C3380CC4-5D6E-409C-BE32-E72D297353CC}">
              <c16:uniqueId val="{00000000-7651-41D5-8764-6BDADDE81D54}"/>
            </c:ext>
          </c:extLst>
        </c:ser>
        <c:ser>
          <c:idx val="1"/>
          <c:order val="1"/>
          <c:tx>
            <c:strRef>
              <c:f>Vindmøller!$B$199</c:f>
              <c:strCache>
                <c:ptCount val="1"/>
                <c:pt idx="0">
                  <c:v>Kommercielle (nye)</c:v>
                </c:pt>
              </c:strCache>
            </c:strRef>
          </c:tx>
          <c:spPr>
            <a:solidFill>
              <a:schemeClr val="accent2"/>
            </a:solidFill>
            <a:ln>
              <a:noFill/>
            </a:ln>
            <a:effectLst/>
          </c:spPr>
          <c:cat>
            <c:numRef>
              <c:extLst>
                <c:ext xmlns:c15="http://schemas.microsoft.com/office/drawing/2012/chart" uri="{02D57815-91ED-43cb-92C2-25804820EDAC}">
                  <c15:fullRef>
                    <c15:sqref>Vindmøller!$C$182:$Y$182</c15:sqref>
                  </c15:fullRef>
                </c:ext>
              </c:extLst>
              <c:f>Vindmøller!$E$182:$Y$182</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extLst>
                <c:ext xmlns:c15="http://schemas.microsoft.com/office/drawing/2012/chart" uri="{02D57815-91ED-43cb-92C2-25804820EDAC}">
                  <c15:fullRef>
                    <c15:sqref>Vindmøller!$C$199:$Y$199</c15:sqref>
                  </c15:fullRef>
                </c:ext>
              </c:extLst>
              <c:f>Vindmøller!$E$199:$Y$199</c:f>
              <c:numCache>
                <c:formatCode>General</c:formatCode>
                <c:ptCount val="21"/>
                <c:pt idx="0" formatCode="#,##0">
                  <c:v>170.19999999999982</c:v>
                </c:pt>
                <c:pt idx="1" formatCode="#,##0">
                  <c:v>321.40000000000009</c:v>
                </c:pt>
                <c:pt idx="2" formatCode="#,##0">
                  <c:v>521.89999999999964</c:v>
                </c:pt>
                <c:pt idx="3" formatCode="#,##0">
                  <c:v>698.50000000000045</c:v>
                </c:pt>
                <c:pt idx="4" formatCode="#,##0">
                  <c:v>898.50000000000045</c:v>
                </c:pt>
                <c:pt idx="5" formatCode="#,##0">
                  <c:v>1098.5000000000005</c:v>
                </c:pt>
                <c:pt idx="6" formatCode="#,##0">
                  <c:v>1298.4999999999995</c:v>
                </c:pt>
                <c:pt idx="7" formatCode="#,##0">
                  <c:v>1498.4999999999995</c:v>
                </c:pt>
                <c:pt idx="8" formatCode="#,##0">
                  <c:v>1698.5000000000005</c:v>
                </c:pt>
                <c:pt idx="9" formatCode="#,##0">
                  <c:v>1898.5</c:v>
                </c:pt>
                <c:pt idx="10" formatCode="#,##0">
                  <c:v>2098.5000000000005</c:v>
                </c:pt>
                <c:pt idx="11" formatCode="#,##0">
                  <c:v>2298.5000000000005</c:v>
                </c:pt>
                <c:pt idx="12" formatCode="#,##0">
                  <c:v>2498.5</c:v>
                </c:pt>
                <c:pt idx="13" formatCode="#,##0">
                  <c:v>2698.4999999999995</c:v>
                </c:pt>
                <c:pt idx="14" formatCode="#,##0">
                  <c:v>2898.5000000000005</c:v>
                </c:pt>
                <c:pt idx="15" formatCode="#,##0">
                  <c:v>3098.5</c:v>
                </c:pt>
                <c:pt idx="16" formatCode="#,##0">
                  <c:v>3298.5</c:v>
                </c:pt>
                <c:pt idx="17" formatCode="#,##0">
                  <c:v>3498.5</c:v>
                </c:pt>
                <c:pt idx="18" formatCode="#,##0">
                  <c:v>3698.5</c:v>
                </c:pt>
                <c:pt idx="19" formatCode="#,##0">
                  <c:v>3898.5000000000005</c:v>
                </c:pt>
                <c:pt idx="20" formatCode="#,##0">
                  <c:v>4098.5</c:v>
                </c:pt>
              </c:numCache>
            </c:numRef>
          </c:val>
          <c:extLst>
            <c:ext xmlns:c16="http://schemas.microsoft.com/office/drawing/2014/chart" uri="{C3380CC4-5D6E-409C-BE32-E72D297353CC}">
              <c16:uniqueId val="{00000001-7651-41D5-8764-6BDADDE81D54}"/>
            </c:ext>
          </c:extLst>
        </c:ser>
        <c:ser>
          <c:idx val="2"/>
          <c:order val="2"/>
          <c:tx>
            <c:strRef>
              <c:f>Vindmøller!$B$200</c:f>
              <c:strCache>
                <c:ptCount val="1"/>
                <c:pt idx="0">
                  <c:v>Husstand</c:v>
                </c:pt>
              </c:strCache>
            </c:strRef>
          </c:tx>
          <c:spPr>
            <a:solidFill>
              <a:schemeClr val="accent3"/>
            </a:solidFill>
            <a:ln>
              <a:noFill/>
            </a:ln>
            <a:effectLst/>
          </c:spPr>
          <c:cat>
            <c:numRef>
              <c:extLst>
                <c:ext xmlns:c15="http://schemas.microsoft.com/office/drawing/2012/chart" uri="{02D57815-91ED-43cb-92C2-25804820EDAC}">
                  <c15:fullRef>
                    <c15:sqref>Vindmøller!$C$182:$Y$182</c15:sqref>
                  </c15:fullRef>
                </c:ext>
              </c:extLst>
              <c:f>Vindmøller!$E$182:$Y$182</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extLst>
                <c:ext xmlns:c15="http://schemas.microsoft.com/office/drawing/2012/chart" uri="{02D57815-91ED-43cb-92C2-25804820EDAC}">
                  <c15:fullRef>
                    <c15:sqref>Vindmøller!$C$200:$Y$200</c15:sqref>
                  </c15:fullRef>
                </c:ext>
              </c:extLst>
              <c:f>Vindmøller!$E$200:$Y$200</c:f>
              <c:numCache>
                <c:formatCode>General</c:formatCode>
                <c:ptCount val="21"/>
                <c:pt idx="0" formatCode="#,##0">
                  <c:v>18.355750000000004</c:v>
                </c:pt>
                <c:pt idx="1" formatCode="#,##0">
                  <c:v>18.452625000000001</c:v>
                </c:pt>
                <c:pt idx="2" formatCode="#,##0">
                  <c:v>18.549499999999995</c:v>
                </c:pt>
                <c:pt idx="3" formatCode="#,##0">
                  <c:v>18.646375000000003</c:v>
                </c:pt>
                <c:pt idx="4" formatCode="#,##0">
                  <c:v>18.743249999999996</c:v>
                </c:pt>
                <c:pt idx="5" formatCode="#,##0">
                  <c:v>18.840125</c:v>
                </c:pt>
                <c:pt idx="6" formatCode="#,##0">
                  <c:v>18.936999999999998</c:v>
                </c:pt>
                <c:pt idx="7" formatCode="#,##0">
                  <c:v>19.033875000000002</c:v>
                </c:pt>
                <c:pt idx="8" formatCode="#,##0">
                  <c:v>19.130749999999999</c:v>
                </c:pt>
                <c:pt idx="9" formatCode="#,##0">
                  <c:v>19.227625000000003</c:v>
                </c:pt>
                <c:pt idx="10" formatCode="#,##0">
                  <c:v>19.3245</c:v>
                </c:pt>
                <c:pt idx="11" formatCode="#,##0">
                  <c:v>19.421375000000005</c:v>
                </c:pt>
                <c:pt idx="12" formatCode="#,##0">
                  <c:v>19.518250000000005</c:v>
                </c:pt>
                <c:pt idx="13" formatCode="#,##0">
                  <c:v>19.615124999999995</c:v>
                </c:pt>
                <c:pt idx="14" formatCode="#,##0">
                  <c:v>19.711999999999996</c:v>
                </c:pt>
                <c:pt idx="15" formatCode="#,##0">
                  <c:v>19.808874999999997</c:v>
                </c:pt>
                <c:pt idx="16" formatCode="#,##0">
                  <c:v>19.905750000000001</c:v>
                </c:pt>
                <c:pt idx="17" formatCode="#,##0">
                  <c:v>20.002624999999998</c:v>
                </c:pt>
                <c:pt idx="18" formatCode="#,##0">
                  <c:v>20.099500000000003</c:v>
                </c:pt>
                <c:pt idx="19" formatCode="#,##0">
                  <c:v>20.196375000000003</c:v>
                </c:pt>
                <c:pt idx="20" formatCode="#,##0">
                  <c:v>20.293250000000004</c:v>
                </c:pt>
              </c:numCache>
            </c:numRef>
          </c:val>
          <c:extLst>
            <c:ext xmlns:c16="http://schemas.microsoft.com/office/drawing/2014/chart" uri="{C3380CC4-5D6E-409C-BE32-E72D297353CC}">
              <c16:uniqueId val="{00000002-7651-41D5-8764-6BDADDE81D54}"/>
            </c:ext>
          </c:extLst>
        </c:ser>
        <c:ser>
          <c:idx val="3"/>
          <c:order val="3"/>
          <c:tx>
            <c:strRef>
              <c:f>Vindmøller!$B$201</c:f>
              <c:strCache>
                <c:ptCount val="1"/>
                <c:pt idx="0">
                  <c:v>Testcentre</c:v>
                </c:pt>
              </c:strCache>
            </c:strRef>
          </c:tx>
          <c:spPr>
            <a:solidFill>
              <a:schemeClr val="accent4"/>
            </a:solidFill>
            <a:ln>
              <a:noFill/>
            </a:ln>
            <a:effectLst/>
          </c:spPr>
          <c:cat>
            <c:numRef>
              <c:extLst>
                <c:ext xmlns:c15="http://schemas.microsoft.com/office/drawing/2012/chart" uri="{02D57815-91ED-43cb-92C2-25804820EDAC}">
                  <c15:fullRef>
                    <c15:sqref>Vindmøller!$C$182:$Y$182</c15:sqref>
                  </c15:fullRef>
                </c:ext>
              </c:extLst>
              <c:f>Vindmøller!$E$182:$Y$182</c:f>
              <c:numCache>
                <c:formatCode>General</c:formatCode>
                <c:ptCount val="2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numCache>
            </c:numRef>
          </c:cat>
          <c:val>
            <c:numRef>
              <c:extLst>
                <c:ext xmlns:c15="http://schemas.microsoft.com/office/drawing/2012/chart" uri="{02D57815-91ED-43cb-92C2-25804820EDAC}">
                  <c15:fullRef>
                    <c15:sqref>Vindmøller!$C$201:$Y$201</c15:sqref>
                  </c15:fullRef>
                </c:ext>
              </c:extLst>
              <c:f>Vindmøller!$E$201:$Y$201</c:f>
              <c:numCache>
                <c:formatCode>General</c:formatCode>
                <c:ptCount val="21"/>
                <c:pt idx="0" formatCode="#,##0">
                  <c:v>43</c:v>
                </c:pt>
                <c:pt idx="1" formatCode="#,##0">
                  <c:v>75</c:v>
                </c:pt>
                <c:pt idx="2" formatCode="#,##0">
                  <c:v>105</c:v>
                </c:pt>
                <c:pt idx="3" formatCode="#,##0">
                  <c:v>105</c:v>
                </c:pt>
                <c:pt idx="4" formatCode="#,##0">
                  <c:v>105</c:v>
                </c:pt>
                <c:pt idx="5" formatCode="#,##0">
                  <c:v>105</c:v>
                </c:pt>
                <c:pt idx="6" formatCode="#,##0">
                  <c:v>105</c:v>
                </c:pt>
                <c:pt idx="7" formatCode="#,##0">
                  <c:v>105</c:v>
                </c:pt>
                <c:pt idx="8" formatCode="#,##0">
                  <c:v>105</c:v>
                </c:pt>
                <c:pt idx="9" formatCode="#,##0">
                  <c:v>105</c:v>
                </c:pt>
                <c:pt idx="10" formatCode="#,##0">
                  <c:v>105</c:v>
                </c:pt>
                <c:pt idx="11" formatCode="#,##0">
                  <c:v>105</c:v>
                </c:pt>
                <c:pt idx="12" formatCode="#,##0">
                  <c:v>105</c:v>
                </c:pt>
                <c:pt idx="13" formatCode="#,##0">
                  <c:v>105</c:v>
                </c:pt>
                <c:pt idx="14" formatCode="#,##0">
                  <c:v>105</c:v>
                </c:pt>
                <c:pt idx="15" formatCode="#,##0">
                  <c:v>105</c:v>
                </c:pt>
                <c:pt idx="16" formatCode="#,##0">
                  <c:v>105</c:v>
                </c:pt>
                <c:pt idx="17" formatCode="#,##0">
                  <c:v>105</c:v>
                </c:pt>
                <c:pt idx="18" formatCode="#,##0">
                  <c:v>105</c:v>
                </c:pt>
                <c:pt idx="19" formatCode="#,##0">
                  <c:v>105</c:v>
                </c:pt>
                <c:pt idx="20" formatCode="#,##0">
                  <c:v>105</c:v>
                </c:pt>
              </c:numCache>
            </c:numRef>
          </c:val>
          <c:extLst>
            <c:ext xmlns:c16="http://schemas.microsoft.com/office/drawing/2014/chart" uri="{C3380CC4-5D6E-409C-BE32-E72D297353CC}">
              <c16:uniqueId val="{00000003-7651-41D5-8764-6BDADDE81D54}"/>
            </c:ext>
          </c:extLst>
        </c:ser>
        <c:dLbls>
          <c:showLegendKey val="0"/>
          <c:showVal val="0"/>
          <c:showCatName val="0"/>
          <c:showSerName val="0"/>
          <c:showPercent val="0"/>
          <c:showBubbleSize val="0"/>
        </c:dLbls>
        <c:axId val="531383344"/>
        <c:axId val="531385640"/>
      </c:areaChart>
      <c:catAx>
        <c:axId val="531383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5640"/>
        <c:crosses val="autoZero"/>
        <c:auto val="1"/>
        <c:lblAlgn val="ctr"/>
        <c:lblOffset val="100"/>
        <c:noMultiLvlLbl val="0"/>
      </c:catAx>
      <c:valAx>
        <c:axId val="531385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138334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285750</xdr:colOff>
      <xdr:row>16</xdr:row>
      <xdr:rowOff>76200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xdr:row>
      <xdr:rowOff>0</xdr:rowOff>
    </xdr:from>
    <xdr:to>
      <xdr:col>14</xdr:col>
      <xdr:colOff>285750</xdr:colOff>
      <xdr:row>16</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523874</xdr:colOff>
      <xdr:row>2</xdr:row>
      <xdr:rowOff>19050</xdr:rowOff>
    </xdr:from>
    <xdr:to>
      <xdr:col>20</xdr:col>
      <xdr:colOff>685799</xdr:colOff>
      <xdr:row>15</xdr:row>
      <xdr:rowOff>57150</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18</xdr:row>
      <xdr:rowOff>0</xdr:rowOff>
    </xdr:from>
    <xdr:to>
      <xdr:col>7</xdr:col>
      <xdr:colOff>256117</xdr:colOff>
      <xdr:row>32</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xdr:colOff>
      <xdr:row>49</xdr:row>
      <xdr:rowOff>114300</xdr:rowOff>
    </xdr:from>
    <xdr:to>
      <xdr:col>14</xdr:col>
      <xdr:colOff>304800</xdr:colOff>
      <xdr:row>64</xdr:row>
      <xdr:rowOff>0</xdr:rowOff>
    </xdr:to>
    <xdr:graphicFrame macro="">
      <xdr:nvGraphicFramePr>
        <xdr:cNvPr id="16"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228599</xdr:colOff>
      <xdr:row>18</xdr:row>
      <xdr:rowOff>19050</xdr:rowOff>
    </xdr:from>
    <xdr:to>
      <xdr:col>21</xdr:col>
      <xdr:colOff>428624</xdr:colOff>
      <xdr:row>31</xdr:row>
      <xdr:rowOff>66675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82551</xdr:colOff>
      <xdr:row>18</xdr:row>
      <xdr:rowOff>7408</xdr:rowOff>
    </xdr:from>
    <xdr:to>
      <xdr:col>14</xdr:col>
      <xdr:colOff>368301</xdr:colOff>
      <xdr:row>32</xdr:row>
      <xdr:rowOff>83608</xdr:rowOff>
    </xdr:to>
    <xdr:graphicFrame macro="">
      <xdr:nvGraphicFramePr>
        <xdr:cNvPr id="3"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675216</xdr:colOff>
      <xdr:row>33</xdr:row>
      <xdr:rowOff>76200</xdr:rowOff>
    </xdr:from>
    <xdr:to>
      <xdr:col>7</xdr:col>
      <xdr:colOff>246591</xdr:colOff>
      <xdr:row>47</xdr:row>
      <xdr:rowOff>152400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165099</xdr:colOff>
      <xdr:row>33</xdr:row>
      <xdr:rowOff>141817</xdr:rowOff>
    </xdr:from>
    <xdr:to>
      <xdr:col>14</xdr:col>
      <xdr:colOff>450849</xdr:colOff>
      <xdr:row>48</xdr:row>
      <xdr:rowOff>27517</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279399</xdr:colOff>
      <xdr:row>33</xdr:row>
      <xdr:rowOff>144992</xdr:rowOff>
    </xdr:from>
    <xdr:to>
      <xdr:col>21</xdr:col>
      <xdr:colOff>565149</xdr:colOff>
      <xdr:row>48</xdr:row>
      <xdr:rowOff>30692</xdr:rowOff>
    </xdr:to>
    <xdr:graphicFrame macro="">
      <xdr:nvGraphicFramePr>
        <xdr:cNvPr id="6"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584201</xdr:colOff>
      <xdr:row>49</xdr:row>
      <xdr:rowOff>85725</xdr:rowOff>
    </xdr:from>
    <xdr:to>
      <xdr:col>7</xdr:col>
      <xdr:colOff>190500</xdr:colOff>
      <xdr:row>62</xdr:row>
      <xdr:rowOff>167215</xdr:rowOff>
    </xdr:to>
    <xdr:graphicFrame macro="">
      <xdr:nvGraphicFramePr>
        <xdr:cNvPr id="7"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256117</xdr:colOff>
      <xdr:row>48</xdr:row>
      <xdr:rowOff>188384</xdr:rowOff>
    </xdr:from>
    <xdr:to>
      <xdr:col>21</xdr:col>
      <xdr:colOff>541867</xdr:colOff>
      <xdr:row>63</xdr:row>
      <xdr:rowOff>74084</xdr:rowOff>
    </xdr:to>
    <xdr:graphicFrame macro="">
      <xdr:nvGraphicFramePr>
        <xdr:cNvPr id="8"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65</xdr:row>
      <xdr:rowOff>0</xdr:rowOff>
    </xdr:from>
    <xdr:to>
      <xdr:col>7</xdr:col>
      <xdr:colOff>160867</xdr:colOff>
      <xdr:row>79</xdr:row>
      <xdr:rowOff>170215</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YS/Modelgruppen/Br&#230;ndselspriser/Br&#230;ndselspriser%202019/Br&#230;ndselspriser%20BF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YS/Analyseforuds&#230;tninger%20til%20Energinet/AF20/Organisatorisk/AF19%20-%20Endelig%20rapport%20og%20regneark/datagrundlag_til_energinet_-_a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tion"/>
      <sheetName val="Info og Centrale forudsætninger"/>
      <sheetName val="Output til TIMES"/>
      <sheetName val="Output til Transport"/>
      <sheetName val="Output til RAMSES"/>
      <sheetName val="Tidsserier"/>
      <sheetName val="CO2-kvotepris"/>
      <sheetName val="Slutpriser - Centralt"/>
      <sheetName val="Slutpriser - Forward"/>
      <sheetName val="Slutpriser - IEA"/>
      <sheetName val="Tillæg an forbrugssted"/>
      <sheetName val="Naturgastariffer"/>
      <sheetName val="Historiske DK priser"/>
      <sheetName val="Historiske IEA priser"/>
      <sheetName val="Sammenligning - Råprisforløb"/>
      <sheetName val="Konvergenspriser (Centralt)"/>
      <sheetName val="Forwardpriser"/>
      <sheetName val="IEA-priser"/>
      <sheetName val="FM-priser"/>
      <sheetName val="EU-priser"/>
      <sheetName val="Omregningsfaktorer"/>
      <sheetName val="Deflator og Valutakurser"/>
    </sheetNames>
    <sheetDataSet>
      <sheetData sheetId="0"/>
      <sheetData sheetId="1">
        <row r="8">
          <cell r="B8">
            <v>2020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ktion"/>
      <sheetName val="Økonomiske nøgletal"/>
      <sheetName val="Brændselspriser og CO2-kvoter"/>
      <sheetName val="Elforbrug"/>
      <sheetName val="Maksimaleffekt"/>
      <sheetName val="Kraftværksoversigt"/>
      <sheetName val="Kraftværkskapaciteter"/>
      <sheetName val="Vindmøller"/>
      <sheetName val="Solceller"/>
      <sheetName val="Fjernvarme"/>
      <sheetName val="Udlandsforbindelser"/>
      <sheetName val="Centrale gasdata"/>
      <sheetName val="Gasforbindelser"/>
    </sheetNames>
    <sheetDataSet>
      <sheetData sheetId="0"/>
      <sheetData sheetId="1"/>
      <sheetData sheetId="2"/>
      <sheetData sheetId="3">
        <row r="6">
          <cell r="D6"/>
          <cell r="E6">
            <v>2019</v>
          </cell>
          <cell r="F6">
            <v>2020</v>
          </cell>
          <cell r="G6">
            <v>2021</v>
          </cell>
          <cell r="H6">
            <v>2022</v>
          </cell>
          <cell r="I6">
            <v>2023</v>
          </cell>
          <cell r="J6">
            <v>2024</v>
          </cell>
          <cell r="K6">
            <v>2025</v>
          </cell>
          <cell r="L6">
            <v>2026</v>
          </cell>
          <cell r="M6">
            <v>2027</v>
          </cell>
          <cell r="N6">
            <v>2028</v>
          </cell>
          <cell r="O6">
            <v>2029</v>
          </cell>
          <cell r="P6">
            <v>2030</v>
          </cell>
          <cell r="Q6">
            <v>2031</v>
          </cell>
          <cell r="R6">
            <v>2032</v>
          </cell>
          <cell r="S6">
            <v>2033</v>
          </cell>
          <cell r="T6">
            <v>2034</v>
          </cell>
          <cell r="U6">
            <v>2035</v>
          </cell>
          <cell r="V6">
            <v>2036</v>
          </cell>
          <cell r="W6">
            <v>2037</v>
          </cell>
          <cell r="X6">
            <v>2038</v>
          </cell>
          <cell r="Y6">
            <v>2039</v>
          </cell>
          <cell r="Z6">
            <v>2040</v>
          </cell>
        </row>
        <row r="7">
          <cell r="D7"/>
          <cell r="E7">
            <v>7.0000000000000007E-2</v>
          </cell>
          <cell r="F7">
            <v>7.0000000000000007E-2</v>
          </cell>
          <cell r="G7">
            <v>7.0000000000000007E-2</v>
          </cell>
          <cell r="H7">
            <v>7.0000000000000007E-2</v>
          </cell>
          <cell r="I7">
            <v>7.0000000000000007E-2</v>
          </cell>
          <cell r="J7">
            <v>7.0000000000000007E-2</v>
          </cell>
          <cell r="K7">
            <v>7.0000000000000007E-2</v>
          </cell>
          <cell r="L7">
            <v>7.0000000000000007E-2</v>
          </cell>
          <cell r="M7">
            <v>7.0000000000000007E-2</v>
          </cell>
          <cell r="N7">
            <v>7.0000000000000007E-2</v>
          </cell>
          <cell r="O7">
            <v>7.0000000000000007E-2</v>
          </cell>
          <cell r="P7">
            <v>7.0000000000000007E-2</v>
          </cell>
          <cell r="Q7">
            <v>7.0000000000000007E-2</v>
          </cell>
          <cell r="R7">
            <v>7.0000000000000007E-2</v>
          </cell>
          <cell r="S7">
            <v>7.0000000000000007E-2</v>
          </cell>
          <cell r="T7">
            <v>7.0000000000000007E-2</v>
          </cell>
          <cell r="U7">
            <v>7.0000000000000007E-2</v>
          </cell>
          <cell r="V7">
            <v>7.0000000000000007E-2</v>
          </cell>
          <cell r="W7">
            <v>7.0000000000000007E-2</v>
          </cell>
          <cell r="X7">
            <v>7.0000000000000007E-2</v>
          </cell>
          <cell r="Y7">
            <v>7.0000000000000007E-2</v>
          </cell>
          <cell r="Z7">
            <v>7.0000000000000007E-2</v>
          </cell>
        </row>
        <row r="8">
          <cell r="D8"/>
          <cell r="E8">
            <v>0.06</v>
          </cell>
          <cell r="F8">
            <v>0.06</v>
          </cell>
          <cell r="G8">
            <v>0.06</v>
          </cell>
          <cell r="H8">
            <v>0.06</v>
          </cell>
          <cell r="I8">
            <v>0.06</v>
          </cell>
          <cell r="J8">
            <v>0.06</v>
          </cell>
          <cell r="K8">
            <v>0.06</v>
          </cell>
          <cell r="L8">
            <v>0.06</v>
          </cell>
          <cell r="M8">
            <v>0.06</v>
          </cell>
          <cell r="N8">
            <v>0.06</v>
          </cell>
          <cell r="O8">
            <v>0.06</v>
          </cell>
          <cell r="P8">
            <v>0.06</v>
          </cell>
          <cell r="Q8">
            <v>0.06</v>
          </cell>
          <cell r="R8">
            <v>0.06</v>
          </cell>
          <cell r="S8">
            <v>0.06</v>
          </cell>
          <cell r="T8">
            <v>0.06</v>
          </cell>
          <cell r="U8">
            <v>0.06</v>
          </cell>
          <cell r="V8">
            <v>0.06</v>
          </cell>
          <cell r="W8">
            <v>0.06</v>
          </cell>
          <cell r="X8">
            <v>0.06</v>
          </cell>
          <cell r="Y8">
            <v>0.06</v>
          </cell>
          <cell r="Z8">
            <v>0.06</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Kontortema">
  <a:themeElements>
    <a:clrScheme name="ENERGINET">
      <a:dk1>
        <a:sysClr val="windowText" lastClr="000000"/>
      </a:dk1>
      <a:lt1>
        <a:sysClr val="window" lastClr="FFFFFF"/>
      </a:lt1>
      <a:dk2>
        <a:srgbClr val="A0C1C2"/>
      </a:dk2>
      <a:lt2>
        <a:srgbClr val="A0CD92"/>
      </a:lt2>
      <a:accent1>
        <a:srgbClr val="008B8B"/>
      </a:accent1>
      <a:accent2>
        <a:srgbClr val="0A515D"/>
      </a:accent2>
      <a:accent3>
        <a:srgbClr val="FFD424"/>
      </a:accent3>
      <a:accent4>
        <a:srgbClr val="C2E5F1"/>
      </a:accent4>
      <a:accent5>
        <a:srgbClr val="00A98F"/>
      </a:accent5>
      <a:accent6>
        <a:srgbClr val="00A7BD"/>
      </a:accent6>
      <a:hlink>
        <a:srgbClr val="00A98F"/>
      </a:hlink>
      <a:folHlink>
        <a:srgbClr val="A0C1C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39"/>
  <sheetViews>
    <sheetView showGridLines="0" tabSelected="1" zoomScale="90" zoomScaleNormal="90" workbookViewId="0"/>
  </sheetViews>
  <sheetFormatPr defaultColWidth="9.1796875" defaultRowHeight="14.5"/>
  <cols>
    <col min="1" max="1" width="6.453125" style="324" bestFit="1" customWidth="1"/>
    <col min="2" max="2" width="40.81640625" style="37" customWidth="1"/>
    <col min="3" max="16384" width="9.1796875" style="37"/>
  </cols>
  <sheetData>
    <row r="1" spans="1:4" s="318" customFormat="1" ht="19.5">
      <c r="A1" s="323"/>
      <c r="B1" s="318" t="s">
        <v>57</v>
      </c>
    </row>
    <row r="2" spans="1:4">
      <c r="B2" s="49" t="s">
        <v>381</v>
      </c>
    </row>
    <row r="4" spans="1:4">
      <c r="A4" s="324" t="s">
        <v>58</v>
      </c>
      <c r="B4" s="319" t="s">
        <v>11</v>
      </c>
      <c r="D4" s="368"/>
    </row>
    <row r="5" spans="1:4" ht="16.5">
      <c r="A5" s="324" t="s">
        <v>59</v>
      </c>
      <c r="B5" s="319" t="s">
        <v>333</v>
      </c>
      <c r="D5" s="368"/>
    </row>
    <row r="6" spans="1:4">
      <c r="A6" s="324" t="s">
        <v>60</v>
      </c>
      <c r="B6" s="320" t="s">
        <v>32</v>
      </c>
      <c r="D6" s="368"/>
    </row>
    <row r="7" spans="1:4">
      <c r="A7" s="324" t="s">
        <v>61</v>
      </c>
      <c r="B7" s="343" t="s">
        <v>70</v>
      </c>
      <c r="D7" s="368"/>
    </row>
    <row r="8" spans="1:4">
      <c r="A8" s="324" t="s">
        <v>62</v>
      </c>
      <c r="B8" s="319" t="s">
        <v>63</v>
      </c>
      <c r="D8" s="368"/>
    </row>
    <row r="9" spans="1:4">
      <c r="A9" s="324" t="s">
        <v>64</v>
      </c>
      <c r="B9" s="319" t="s">
        <v>65</v>
      </c>
      <c r="C9" s="371" t="s">
        <v>391</v>
      </c>
      <c r="D9" s="368"/>
    </row>
    <row r="10" spans="1:4">
      <c r="A10" s="324" t="s">
        <v>66</v>
      </c>
      <c r="B10" s="319" t="s">
        <v>120</v>
      </c>
      <c r="C10" s="371" t="s">
        <v>378</v>
      </c>
      <c r="D10" s="368"/>
    </row>
    <row r="11" spans="1:4">
      <c r="A11" s="324" t="s">
        <v>68</v>
      </c>
      <c r="B11" s="319" t="s">
        <v>67</v>
      </c>
      <c r="D11" s="368"/>
    </row>
    <row r="12" spans="1:4">
      <c r="A12" s="324" t="s">
        <v>69</v>
      </c>
      <c r="B12" s="319" t="s">
        <v>72</v>
      </c>
      <c r="D12" s="368"/>
    </row>
    <row r="13" spans="1:4">
      <c r="A13" s="324" t="s">
        <v>71</v>
      </c>
      <c r="B13" s="319" t="s">
        <v>168</v>
      </c>
      <c r="D13" s="368"/>
    </row>
    <row r="14" spans="1:4">
      <c r="A14" s="324" t="s">
        <v>379</v>
      </c>
      <c r="B14" s="383" t="s">
        <v>383</v>
      </c>
      <c r="C14" s="382" t="s">
        <v>380</v>
      </c>
    </row>
    <row r="15" spans="1:4">
      <c r="A15" s="324" t="s">
        <v>382</v>
      </c>
      <c r="B15" s="381" t="s">
        <v>347</v>
      </c>
      <c r="C15" s="382"/>
    </row>
    <row r="17" spans="1:2">
      <c r="A17" s="324" t="s">
        <v>169</v>
      </c>
      <c r="B17" s="321" t="s">
        <v>170</v>
      </c>
    </row>
    <row r="18" spans="1:2">
      <c r="B18" s="322" t="s">
        <v>171</v>
      </c>
    </row>
    <row r="39" spans="5:5">
      <c r="E39" s="37" t="s">
        <v>73</v>
      </c>
    </row>
  </sheetData>
  <hyperlinks>
    <hyperlink ref="B4" location="Brændselspriser!A1" display="Økonomiske nøgletal"/>
    <hyperlink ref="B5" location="'CO2-kvotepris'!A1" display="Brændselspriser og CO2-kvoter"/>
    <hyperlink ref="B6" location="Elforbrug!A1" display="Elforbrug"/>
    <hyperlink ref="B8" location="Kraftværksoversigt!A1" display="Kraftværksoversigt"/>
    <hyperlink ref="B9" location="Kraftværkskapaciteter!A1" display="Kraftværkskapaciteter"/>
    <hyperlink ref="B11" location="Solceller!A1" display="Solceller"/>
    <hyperlink ref="B13" location="Gas!A1" display="Gas"/>
    <hyperlink ref="B12" location="Udlandsforbindelser!A1" display="Udlandsforbindelser"/>
    <hyperlink ref="B10" location="Vindmøller!A1" display="Vindmøller"/>
    <hyperlink ref="B7" location="Fjernvarmeforbrug!A1" display="Fjernvarme"/>
    <hyperlink ref="B14" location="Elpriser!A1" display="Elpriser"/>
    <hyperlink ref="B15" location="Figurer!A1" display="Figure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Z76"/>
  <sheetViews>
    <sheetView showGridLines="0" zoomScale="90" zoomScaleNormal="90" workbookViewId="0"/>
  </sheetViews>
  <sheetFormatPr defaultColWidth="10.54296875" defaultRowHeight="14.5"/>
  <cols>
    <col min="1" max="1" width="5.54296875" style="32" customWidth="1"/>
    <col min="2" max="2" width="25.54296875" style="32" customWidth="1"/>
    <col min="3" max="3" width="12.81640625" style="32" customWidth="1"/>
    <col min="4" max="19" width="10.54296875" style="32" customWidth="1"/>
    <col min="20" max="16384" width="10.54296875" style="32"/>
  </cols>
  <sheetData>
    <row r="1" spans="2:25" s="314" customFormat="1" ht="19.5">
      <c r="B1" s="313" t="s">
        <v>72</v>
      </c>
    </row>
    <row r="3" spans="2:25" s="262" customFormat="1">
      <c r="B3" s="263" t="s">
        <v>300</v>
      </c>
      <c r="C3" s="264"/>
      <c r="D3" s="264"/>
      <c r="E3" s="264">
        <v>2020</v>
      </c>
      <c r="F3" s="264">
        <v>2021</v>
      </c>
      <c r="G3" s="264">
        <v>2022</v>
      </c>
      <c r="H3" s="264">
        <v>2023</v>
      </c>
      <c r="I3" s="264">
        <v>2024</v>
      </c>
      <c r="J3" s="264">
        <v>2025</v>
      </c>
      <c r="K3" s="264">
        <v>2026</v>
      </c>
      <c r="L3" s="264">
        <v>2027</v>
      </c>
      <c r="M3" s="264">
        <v>2028</v>
      </c>
      <c r="N3" s="264">
        <v>2029</v>
      </c>
      <c r="O3" s="264">
        <v>2030</v>
      </c>
      <c r="P3" s="264">
        <v>2031</v>
      </c>
      <c r="Q3" s="264">
        <v>2032</v>
      </c>
      <c r="R3" s="264">
        <v>2033</v>
      </c>
      <c r="S3" s="264">
        <v>2034</v>
      </c>
      <c r="T3" s="264">
        <v>2035</v>
      </c>
      <c r="U3" s="264">
        <v>2036</v>
      </c>
      <c r="V3" s="264">
        <v>2037</v>
      </c>
      <c r="W3" s="325">
        <v>2038</v>
      </c>
      <c r="X3" s="325">
        <v>2039</v>
      </c>
      <c r="Y3" s="325">
        <v>2040</v>
      </c>
    </row>
    <row r="4" spans="2:25">
      <c r="B4" s="295" t="s">
        <v>14</v>
      </c>
      <c r="C4" s="295" t="s">
        <v>76</v>
      </c>
      <c r="D4" s="295" t="s">
        <v>77</v>
      </c>
      <c r="E4" s="296"/>
      <c r="F4" s="296"/>
      <c r="G4" s="296"/>
      <c r="H4" s="296"/>
      <c r="I4" s="296"/>
      <c r="J4" s="296"/>
      <c r="K4" s="296"/>
      <c r="L4" s="296"/>
      <c r="M4" s="296"/>
      <c r="N4" s="296"/>
      <c r="O4" s="296"/>
      <c r="P4" s="296"/>
      <c r="Q4" s="296"/>
      <c r="R4" s="296"/>
      <c r="S4" s="296"/>
      <c r="T4" s="296"/>
      <c r="U4" s="296"/>
      <c r="V4" s="296"/>
      <c r="W4" s="296"/>
      <c r="X4" s="296"/>
      <c r="Y4" s="296"/>
    </row>
    <row r="5" spans="2:25">
      <c r="B5" s="32" t="s">
        <v>78</v>
      </c>
      <c r="C5" s="32" t="s">
        <v>41</v>
      </c>
      <c r="D5" s="32" t="s">
        <v>79</v>
      </c>
      <c r="E5" s="363">
        <v>1342</v>
      </c>
      <c r="F5" s="330">
        <f t="shared" ref="F5:I6" si="0">E5</f>
        <v>1342</v>
      </c>
      <c r="G5" s="330">
        <f t="shared" si="0"/>
        <v>1342</v>
      </c>
      <c r="H5" s="363">
        <v>1632</v>
      </c>
      <c r="I5" s="330">
        <f t="shared" si="0"/>
        <v>1632</v>
      </c>
      <c r="J5" s="298">
        <f t="shared" ref="J5:Y5" si="1">I5</f>
        <v>1632</v>
      </c>
      <c r="K5" s="298">
        <f t="shared" si="1"/>
        <v>1632</v>
      </c>
      <c r="L5" s="298">
        <f t="shared" si="1"/>
        <v>1632</v>
      </c>
      <c r="M5" s="298">
        <f t="shared" si="1"/>
        <v>1632</v>
      </c>
      <c r="N5" s="298">
        <f t="shared" si="1"/>
        <v>1632</v>
      </c>
      <c r="O5" s="298">
        <f t="shared" si="1"/>
        <v>1632</v>
      </c>
      <c r="P5" s="298">
        <f t="shared" si="1"/>
        <v>1632</v>
      </c>
      <c r="Q5" s="298">
        <f t="shared" si="1"/>
        <v>1632</v>
      </c>
      <c r="R5" s="298">
        <f t="shared" si="1"/>
        <v>1632</v>
      </c>
      <c r="S5" s="298">
        <f t="shared" si="1"/>
        <v>1632</v>
      </c>
      <c r="T5" s="298">
        <f t="shared" si="1"/>
        <v>1632</v>
      </c>
      <c r="U5" s="298">
        <f t="shared" si="1"/>
        <v>1632</v>
      </c>
      <c r="V5" s="298">
        <f t="shared" si="1"/>
        <v>1632</v>
      </c>
      <c r="W5" s="298">
        <f t="shared" si="1"/>
        <v>1632</v>
      </c>
      <c r="X5" s="298">
        <f t="shared" si="1"/>
        <v>1632</v>
      </c>
      <c r="Y5" s="298">
        <f t="shared" si="1"/>
        <v>1632</v>
      </c>
    </row>
    <row r="6" spans="2:25">
      <c r="B6" s="299" t="s">
        <v>78</v>
      </c>
      <c r="C6" s="299" t="s">
        <v>79</v>
      </c>
      <c r="D6" s="299" t="s">
        <v>41</v>
      </c>
      <c r="E6" s="332">
        <v>1400</v>
      </c>
      <c r="F6" s="333">
        <f>E6</f>
        <v>1400</v>
      </c>
      <c r="G6" s="333">
        <f>F6</f>
        <v>1400</v>
      </c>
      <c r="H6" s="332">
        <v>1632</v>
      </c>
      <c r="I6" s="333">
        <f t="shared" si="0"/>
        <v>1632</v>
      </c>
      <c r="J6" s="300">
        <f t="shared" ref="J6:Y6" si="2">I6</f>
        <v>1632</v>
      </c>
      <c r="K6" s="300">
        <f t="shared" si="2"/>
        <v>1632</v>
      </c>
      <c r="L6" s="300">
        <f t="shared" si="2"/>
        <v>1632</v>
      </c>
      <c r="M6" s="300">
        <f t="shared" si="2"/>
        <v>1632</v>
      </c>
      <c r="N6" s="300">
        <f t="shared" si="2"/>
        <v>1632</v>
      </c>
      <c r="O6" s="300">
        <f t="shared" si="2"/>
        <v>1632</v>
      </c>
      <c r="P6" s="300">
        <f t="shared" si="2"/>
        <v>1632</v>
      </c>
      <c r="Q6" s="300">
        <f t="shared" si="2"/>
        <v>1632</v>
      </c>
      <c r="R6" s="300">
        <f t="shared" si="2"/>
        <v>1632</v>
      </c>
      <c r="S6" s="300">
        <f t="shared" si="2"/>
        <v>1632</v>
      </c>
      <c r="T6" s="300">
        <f t="shared" si="2"/>
        <v>1632</v>
      </c>
      <c r="U6" s="300">
        <f t="shared" si="2"/>
        <v>1632</v>
      </c>
      <c r="V6" s="300">
        <f t="shared" si="2"/>
        <v>1632</v>
      </c>
      <c r="W6" s="300">
        <f t="shared" si="2"/>
        <v>1632</v>
      </c>
      <c r="X6" s="300">
        <f t="shared" si="2"/>
        <v>1632</v>
      </c>
      <c r="Y6" s="300">
        <f t="shared" si="2"/>
        <v>1632</v>
      </c>
    </row>
    <row r="7" spans="2:25">
      <c r="B7" s="32" t="s">
        <v>80</v>
      </c>
      <c r="C7" s="32" t="s">
        <v>41</v>
      </c>
      <c r="D7" s="32" t="s">
        <v>81</v>
      </c>
      <c r="E7" s="25">
        <v>715</v>
      </c>
      <c r="F7" s="298">
        <f>E7</f>
        <v>715</v>
      </c>
      <c r="G7" s="298">
        <f>F7</f>
        <v>715</v>
      </c>
      <c r="H7" s="298">
        <f t="shared" ref="H7:Y7" si="3">G7</f>
        <v>715</v>
      </c>
      <c r="I7" s="298">
        <f t="shared" si="3"/>
        <v>715</v>
      </c>
      <c r="J7" s="298">
        <f t="shared" si="3"/>
        <v>715</v>
      </c>
      <c r="K7" s="298">
        <f t="shared" si="3"/>
        <v>715</v>
      </c>
      <c r="L7" s="298">
        <f t="shared" si="3"/>
        <v>715</v>
      </c>
      <c r="M7" s="298">
        <f t="shared" si="3"/>
        <v>715</v>
      </c>
      <c r="N7" s="298">
        <f t="shared" si="3"/>
        <v>715</v>
      </c>
      <c r="O7" s="298">
        <f t="shared" si="3"/>
        <v>715</v>
      </c>
      <c r="P7" s="298">
        <f t="shared" si="3"/>
        <v>715</v>
      </c>
      <c r="Q7" s="298">
        <f t="shared" si="3"/>
        <v>715</v>
      </c>
      <c r="R7" s="298">
        <f t="shared" si="3"/>
        <v>715</v>
      </c>
      <c r="S7" s="298">
        <f t="shared" si="3"/>
        <v>715</v>
      </c>
      <c r="T7" s="298">
        <f t="shared" si="3"/>
        <v>715</v>
      </c>
      <c r="U7" s="298">
        <f t="shared" si="3"/>
        <v>715</v>
      </c>
      <c r="V7" s="298">
        <f t="shared" si="3"/>
        <v>715</v>
      </c>
      <c r="W7" s="298">
        <f t="shared" si="3"/>
        <v>715</v>
      </c>
      <c r="X7" s="298">
        <f t="shared" si="3"/>
        <v>715</v>
      </c>
      <c r="Y7" s="298">
        <f t="shared" si="3"/>
        <v>715</v>
      </c>
    </row>
    <row r="8" spans="2:25">
      <c r="B8" s="299" t="s">
        <v>80</v>
      </c>
      <c r="C8" s="299" t="s">
        <v>81</v>
      </c>
      <c r="D8" s="299" t="s">
        <v>41</v>
      </c>
      <c r="E8" s="26">
        <v>715</v>
      </c>
      <c r="F8" s="300">
        <f>E8</f>
        <v>715</v>
      </c>
      <c r="G8" s="300">
        <f t="shared" ref="G8:Y8" si="4">F8</f>
        <v>715</v>
      </c>
      <c r="H8" s="300">
        <f t="shared" si="4"/>
        <v>715</v>
      </c>
      <c r="I8" s="300">
        <f t="shared" si="4"/>
        <v>715</v>
      </c>
      <c r="J8" s="300">
        <f t="shared" si="4"/>
        <v>715</v>
      </c>
      <c r="K8" s="300">
        <f t="shared" si="4"/>
        <v>715</v>
      </c>
      <c r="L8" s="300">
        <f t="shared" si="4"/>
        <v>715</v>
      </c>
      <c r="M8" s="300">
        <f t="shared" si="4"/>
        <v>715</v>
      </c>
      <c r="N8" s="300">
        <f t="shared" si="4"/>
        <v>715</v>
      </c>
      <c r="O8" s="300">
        <f t="shared" si="4"/>
        <v>715</v>
      </c>
      <c r="P8" s="300">
        <f t="shared" si="4"/>
        <v>715</v>
      </c>
      <c r="Q8" s="300">
        <f t="shared" si="4"/>
        <v>715</v>
      </c>
      <c r="R8" s="300">
        <f t="shared" si="4"/>
        <v>715</v>
      </c>
      <c r="S8" s="300">
        <f t="shared" si="4"/>
        <v>715</v>
      </c>
      <c r="T8" s="300">
        <f t="shared" si="4"/>
        <v>715</v>
      </c>
      <c r="U8" s="300">
        <f t="shared" si="4"/>
        <v>715</v>
      </c>
      <c r="V8" s="300">
        <f t="shared" si="4"/>
        <v>715</v>
      </c>
      <c r="W8" s="300">
        <f t="shared" si="4"/>
        <v>715</v>
      </c>
      <c r="X8" s="300">
        <f t="shared" si="4"/>
        <v>715</v>
      </c>
      <c r="Y8" s="300">
        <f t="shared" si="4"/>
        <v>715</v>
      </c>
    </row>
    <row r="9" spans="2:25">
      <c r="B9" s="32" t="s">
        <v>82</v>
      </c>
      <c r="C9" s="32" t="s">
        <v>41</v>
      </c>
      <c r="D9" s="32" t="s">
        <v>83</v>
      </c>
      <c r="E9" s="297">
        <v>1780</v>
      </c>
      <c r="F9" s="297">
        <v>2500</v>
      </c>
      <c r="G9" s="298">
        <f>F9</f>
        <v>2500</v>
      </c>
      <c r="H9" s="298">
        <f>G9</f>
        <v>2500</v>
      </c>
      <c r="I9" s="297">
        <v>3500</v>
      </c>
      <c r="J9" s="298">
        <f>I9</f>
        <v>3500</v>
      </c>
      <c r="K9" s="298">
        <f t="shared" ref="K9:Y9" si="5">J9</f>
        <v>3500</v>
      </c>
      <c r="L9" s="298">
        <f t="shared" si="5"/>
        <v>3500</v>
      </c>
      <c r="M9" s="298">
        <f t="shared" si="5"/>
        <v>3500</v>
      </c>
      <c r="N9" s="298">
        <f t="shared" si="5"/>
        <v>3500</v>
      </c>
      <c r="O9" s="298">
        <f t="shared" si="5"/>
        <v>3500</v>
      </c>
      <c r="P9" s="298">
        <f t="shared" si="5"/>
        <v>3500</v>
      </c>
      <c r="Q9" s="298">
        <f t="shared" si="5"/>
        <v>3500</v>
      </c>
      <c r="R9" s="298">
        <f t="shared" si="5"/>
        <v>3500</v>
      </c>
      <c r="S9" s="298">
        <f t="shared" si="5"/>
        <v>3500</v>
      </c>
      <c r="T9" s="298">
        <f t="shared" si="5"/>
        <v>3500</v>
      </c>
      <c r="U9" s="298">
        <f t="shared" si="5"/>
        <v>3500</v>
      </c>
      <c r="V9" s="298">
        <f t="shared" si="5"/>
        <v>3500</v>
      </c>
      <c r="W9" s="298">
        <f t="shared" si="5"/>
        <v>3500</v>
      </c>
      <c r="X9" s="298">
        <f t="shared" si="5"/>
        <v>3500</v>
      </c>
      <c r="Y9" s="298">
        <f t="shared" si="5"/>
        <v>3500</v>
      </c>
    </row>
    <row r="10" spans="2:25">
      <c r="B10" s="299" t="s">
        <v>82</v>
      </c>
      <c r="C10" s="299" t="s">
        <v>83</v>
      </c>
      <c r="D10" s="299" t="s">
        <v>41</v>
      </c>
      <c r="E10" s="26">
        <v>1500</v>
      </c>
      <c r="F10" s="26">
        <v>2500</v>
      </c>
      <c r="G10" s="300">
        <f>F10</f>
        <v>2500</v>
      </c>
      <c r="H10" s="300">
        <f>G10</f>
        <v>2500</v>
      </c>
      <c r="I10" s="26">
        <v>3500</v>
      </c>
      <c r="J10" s="300">
        <f>I10</f>
        <v>3500</v>
      </c>
      <c r="K10" s="300">
        <f t="shared" ref="K10:Y10" si="6">J10</f>
        <v>3500</v>
      </c>
      <c r="L10" s="300">
        <f t="shared" si="6"/>
        <v>3500</v>
      </c>
      <c r="M10" s="300">
        <f t="shared" si="6"/>
        <v>3500</v>
      </c>
      <c r="N10" s="300">
        <f t="shared" si="6"/>
        <v>3500</v>
      </c>
      <c r="O10" s="300">
        <f t="shared" si="6"/>
        <v>3500</v>
      </c>
      <c r="P10" s="300">
        <f t="shared" si="6"/>
        <v>3500</v>
      </c>
      <c r="Q10" s="300">
        <f t="shared" si="6"/>
        <v>3500</v>
      </c>
      <c r="R10" s="300">
        <f t="shared" si="6"/>
        <v>3500</v>
      </c>
      <c r="S10" s="300">
        <f t="shared" si="6"/>
        <v>3500</v>
      </c>
      <c r="T10" s="300">
        <f t="shared" si="6"/>
        <v>3500</v>
      </c>
      <c r="U10" s="300">
        <f t="shared" si="6"/>
        <v>3500</v>
      </c>
      <c r="V10" s="300">
        <f t="shared" si="6"/>
        <v>3500</v>
      </c>
      <c r="W10" s="300">
        <f t="shared" si="6"/>
        <v>3500</v>
      </c>
      <c r="X10" s="300">
        <f t="shared" si="6"/>
        <v>3500</v>
      </c>
      <c r="Y10" s="300">
        <f t="shared" si="6"/>
        <v>3500</v>
      </c>
    </row>
    <row r="11" spans="2:25">
      <c r="B11" s="32" t="s">
        <v>84</v>
      </c>
      <c r="C11" s="32" t="s">
        <v>41</v>
      </c>
      <c r="D11" s="32" t="s">
        <v>85</v>
      </c>
      <c r="E11" s="297">
        <v>700</v>
      </c>
      <c r="F11" s="298">
        <f>E11</f>
        <v>700</v>
      </c>
      <c r="G11" s="298">
        <f t="shared" ref="G11:Y11" si="7">F11</f>
        <v>700</v>
      </c>
      <c r="H11" s="298">
        <f t="shared" si="7"/>
        <v>700</v>
      </c>
      <c r="I11" s="298">
        <f t="shared" si="7"/>
        <v>700</v>
      </c>
      <c r="J11" s="298">
        <f t="shared" si="7"/>
        <v>700</v>
      </c>
      <c r="K11" s="298">
        <f t="shared" si="7"/>
        <v>700</v>
      </c>
      <c r="L11" s="298">
        <f t="shared" si="7"/>
        <v>700</v>
      </c>
      <c r="M11" s="298">
        <f t="shared" si="7"/>
        <v>700</v>
      </c>
      <c r="N11" s="298">
        <f t="shared" si="7"/>
        <v>700</v>
      </c>
      <c r="O11" s="298">
        <f t="shared" si="7"/>
        <v>700</v>
      </c>
      <c r="P11" s="298">
        <f t="shared" si="7"/>
        <v>700</v>
      </c>
      <c r="Q11" s="298">
        <f t="shared" si="7"/>
        <v>700</v>
      </c>
      <c r="R11" s="298">
        <f t="shared" si="7"/>
        <v>700</v>
      </c>
      <c r="S11" s="298">
        <f t="shared" si="7"/>
        <v>700</v>
      </c>
      <c r="T11" s="298">
        <f t="shared" si="7"/>
        <v>700</v>
      </c>
      <c r="U11" s="298">
        <f t="shared" si="7"/>
        <v>700</v>
      </c>
      <c r="V11" s="298">
        <f t="shared" si="7"/>
        <v>700</v>
      </c>
      <c r="W11" s="298">
        <f t="shared" si="7"/>
        <v>700</v>
      </c>
      <c r="X11" s="298">
        <f t="shared" si="7"/>
        <v>700</v>
      </c>
      <c r="Y11" s="298">
        <f t="shared" si="7"/>
        <v>700</v>
      </c>
    </row>
    <row r="12" spans="2:25">
      <c r="B12" s="299" t="s">
        <v>84</v>
      </c>
      <c r="C12" s="299" t="s">
        <v>85</v>
      </c>
      <c r="D12" s="299" t="s">
        <v>41</v>
      </c>
      <c r="E12" s="26">
        <v>700</v>
      </c>
      <c r="F12" s="300">
        <f>E12</f>
        <v>700</v>
      </c>
      <c r="G12" s="300">
        <f t="shared" ref="G12:Y12" si="8">F12</f>
        <v>700</v>
      </c>
      <c r="H12" s="300">
        <f t="shared" si="8"/>
        <v>700</v>
      </c>
      <c r="I12" s="300">
        <f t="shared" si="8"/>
        <v>700</v>
      </c>
      <c r="J12" s="300">
        <f t="shared" si="8"/>
        <v>700</v>
      </c>
      <c r="K12" s="300">
        <f t="shared" si="8"/>
        <v>700</v>
      </c>
      <c r="L12" s="300">
        <f t="shared" si="8"/>
        <v>700</v>
      </c>
      <c r="M12" s="300">
        <f t="shared" si="8"/>
        <v>700</v>
      </c>
      <c r="N12" s="300">
        <f t="shared" si="8"/>
        <v>700</v>
      </c>
      <c r="O12" s="300">
        <f t="shared" si="8"/>
        <v>700</v>
      </c>
      <c r="P12" s="300">
        <f t="shared" si="8"/>
        <v>700</v>
      </c>
      <c r="Q12" s="300">
        <f t="shared" si="8"/>
        <v>700</v>
      </c>
      <c r="R12" s="300">
        <f t="shared" si="8"/>
        <v>700</v>
      </c>
      <c r="S12" s="300">
        <f t="shared" si="8"/>
        <v>700</v>
      </c>
      <c r="T12" s="300">
        <f t="shared" si="8"/>
        <v>700</v>
      </c>
      <c r="U12" s="300">
        <f t="shared" si="8"/>
        <v>700</v>
      </c>
      <c r="V12" s="300">
        <f t="shared" si="8"/>
        <v>700</v>
      </c>
      <c r="W12" s="300">
        <f t="shared" si="8"/>
        <v>700</v>
      </c>
      <c r="X12" s="300">
        <f t="shared" si="8"/>
        <v>700</v>
      </c>
      <c r="Y12" s="300">
        <f t="shared" si="8"/>
        <v>700</v>
      </c>
    </row>
    <row r="13" spans="2:25">
      <c r="B13" s="32" t="s">
        <v>86</v>
      </c>
      <c r="C13" s="32" t="s">
        <v>41</v>
      </c>
      <c r="D13" s="32" t="s">
        <v>87</v>
      </c>
      <c r="E13" s="297">
        <v>0</v>
      </c>
      <c r="F13" s="297">
        <v>0</v>
      </c>
      <c r="G13" s="297">
        <v>0</v>
      </c>
      <c r="H13" s="297"/>
      <c r="I13" s="297">
        <v>1400</v>
      </c>
      <c r="J13" s="298">
        <f>I13</f>
        <v>1400</v>
      </c>
      <c r="K13" s="298">
        <f t="shared" ref="K13:Y13" si="9">J13</f>
        <v>1400</v>
      </c>
      <c r="L13" s="298">
        <f t="shared" si="9"/>
        <v>1400</v>
      </c>
      <c r="M13" s="298">
        <f t="shared" si="9"/>
        <v>1400</v>
      </c>
      <c r="N13" s="298">
        <f t="shared" si="9"/>
        <v>1400</v>
      </c>
      <c r="O13" s="298">
        <f t="shared" si="9"/>
        <v>1400</v>
      </c>
      <c r="P13" s="298">
        <f t="shared" si="9"/>
        <v>1400</v>
      </c>
      <c r="Q13" s="298">
        <f t="shared" si="9"/>
        <v>1400</v>
      </c>
      <c r="R13" s="298">
        <f t="shared" si="9"/>
        <v>1400</v>
      </c>
      <c r="S13" s="298">
        <f t="shared" si="9"/>
        <v>1400</v>
      </c>
      <c r="T13" s="298">
        <f t="shared" si="9"/>
        <v>1400</v>
      </c>
      <c r="U13" s="298">
        <f t="shared" si="9"/>
        <v>1400</v>
      </c>
      <c r="V13" s="298">
        <f t="shared" si="9"/>
        <v>1400</v>
      </c>
      <c r="W13" s="298">
        <f t="shared" si="9"/>
        <v>1400</v>
      </c>
      <c r="X13" s="298">
        <f t="shared" si="9"/>
        <v>1400</v>
      </c>
      <c r="Y13" s="298">
        <f t="shared" si="9"/>
        <v>1400</v>
      </c>
    </row>
    <row r="14" spans="2:25">
      <c r="B14" s="299" t="s">
        <v>86</v>
      </c>
      <c r="C14" s="299" t="s">
        <v>87</v>
      </c>
      <c r="D14" s="299" t="s">
        <v>41</v>
      </c>
      <c r="E14" s="26">
        <v>0</v>
      </c>
      <c r="F14" s="26">
        <v>0</v>
      </c>
      <c r="G14" s="26">
        <v>0</v>
      </c>
      <c r="H14" s="26"/>
      <c r="I14" s="26">
        <v>1400</v>
      </c>
      <c r="J14" s="300">
        <f>I14</f>
        <v>1400</v>
      </c>
      <c r="K14" s="300">
        <f t="shared" ref="K14:Y14" si="10">J14</f>
        <v>1400</v>
      </c>
      <c r="L14" s="300">
        <f t="shared" si="10"/>
        <v>1400</v>
      </c>
      <c r="M14" s="300">
        <f t="shared" si="10"/>
        <v>1400</v>
      </c>
      <c r="N14" s="300">
        <f t="shared" si="10"/>
        <v>1400</v>
      </c>
      <c r="O14" s="300">
        <f t="shared" si="10"/>
        <v>1400</v>
      </c>
      <c r="P14" s="300">
        <f t="shared" si="10"/>
        <v>1400</v>
      </c>
      <c r="Q14" s="300">
        <f t="shared" si="10"/>
        <v>1400</v>
      </c>
      <c r="R14" s="300">
        <f t="shared" si="10"/>
        <v>1400</v>
      </c>
      <c r="S14" s="300">
        <f t="shared" si="10"/>
        <v>1400</v>
      </c>
      <c r="T14" s="300">
        <f t="shared" si="10"/>
        <v>1400</v>
      </c>
      <c r="U14" s="300">
        <f t="shared" si="10"/>
        <v>1400</v>
      </c>
      <c r="V14" s="300">
        <f t="shared" si="10"/>
        <v>1400</v>
      </c>
      <c r="W14" s="300">
        <f t="shared" si="10"/>
        <v>1400</v>
      </c>
      <c r="X14" s="300">
        <f t="shared" si="10"/>
        <v>1400</v>
      </c>
      <c r="Y14" s="300">
        <f t="shared" si="10"/>
        <v>1400</v>
      </c>
    </row>
    <row r="15" spans="2:25">
      <c r="E15" s="301"/>
      <c r="F15" s="301"/>
      <c r="G15" s="301"/>
      <c r="H15" s="301"/>
      <c r="I15" s="301"/>
      <c r="J15" s="301"/>
      <c r="K15" s="301"/>
      <c r="L15" s="301"/>
      <c r="M15" s="301"/>
      <c r="N15" s="301"/>
      <c r="O15" s="301"/>
      <c r="P15" s="301"/>
      <c r="Q15" s="301"/>
      <c r="R15" s="301"/>
      <c r="S15" s="301"/>
      <c r="T15" s="301"/>
      <c r="U15" s="301"/>
      <c r="V15" s="301"/>
      <c r="W15" s="301"/>
      <c r="X15" s="301"/>
      <c r="Y15" s="301"/>
    </row>
    <row r="16" spans="2:25">
      <c r="B16" s="295" t="s">
        <v>15</v>
      </c>
      <c r="C16" s="295"/>
      <c r="D16" s="295"/>
      <c r="E16" s="296"/>
      <c r="F16" s="296"/>
      <c r="G16" s="296"/>
      <c r="H16" s="296"/>
      <c r="I16" s="296"/>
      <c r="J16" s="296"/>
      <c r="K16" s="296"/>
      <c r="L16" s="296"/>
      <c r="M16" s="296"/>
      <c r="N16" s="296"/>
      <c r="O16" s="296"/>
      <c r="P16" s="296"/>
      <c r="Q16" s="296"/>
      <c r="R16" s="296"/>
      <c r="S16" s="296"/>
      <c r="T16" s="296"/>
      <c r="U16" s="296"/>
      <c r="V16" s="296"/>
      <c r="W16" s="296"/>
      <c r="X16" s="296"/>
      <c r="Y16" s="296"/>
    </row>
    <row r="17" spans="2:26">
      <c r="B17" s="32" t="s">
        <v>88</v>
      </c>
      <c r="C17" s="32" t="s">
        <v>40</v>
      </c>
      <c r="D17" s="32" t="s">
        <v>81</v>
      </c>
      <c r="E17" s="297">
        <v>1700</v>
      </c>
      <c r="F17" s="298">
        <f t="shared" ref="F17:Y17" si="11">E17</f>
        <v>1700</v>
      </c>
      <c r="G17" s="298">
        <f t="shared" si="11"/>
        <v>1700</v>
      </c>
      <c r="H17" s="298">
        <f t="shared" si="11"/>
        <v>1700</v>
      </c>
      <c r="I17" s="298">
        <f t="shared" si="11"/>
        <v>1700</v>
      </c>
      <c r="J17" s="298">
        <f t="shared" si="11"/>
        <v>1700</v>
      </c>
      <c r="K17" s="298">
        <f t="shared" si="11"/>
        <v>1700</v>
      </c>
      <c r="L17" s="298">
        <f t="shared" si="11"/>
        <v>1700</v>
      </c>
      <c r="M17" s="298">
        <f t="shared" si="11"/>
        <v>1700</v>
      </c>
      <c r="N17" s="298">
        <f t="shared" si="11"/>
        <v>1700</v>
      </c>
      <c r="O17" s="298">
        <f t="shared" si="11"/>
        <v>1700</v>
      </c>
      <c r="P17" s="298">
        <f t="shared" si="11"/>
        <v>1700</v>
      </c>
      <c r="Q17" s="298">
        <f t="shared" si="11"/>
        <v>1700</v>
      </c>
      <c r="R17" s="298">
        <f t="shared" si="11"/>
        <v>1700</v>
      </c>
      <c r="S17" s="298">
        <f t="shared" si="11"/>
        <v>1700</v>
      </c>
      <c r="T17" s="298">
        <f t="shared" si="11"/>
        <v>1700</v>
      </c>
      <c r="U17" s="298">
        <f t="shared" si="11"/>
        <v>1700</v>
      </c>
      <c r="V17" s="298">
        <f t="shared" si="11"/>
        <v>1700</v>
      </c>
      <c r="W17" s="298">
        <f t="shared" si="11"/>
        <v>1700</v>
      </c>
      <c r="X17" s="298">
        <f t="shared" si="11"/>
        <v>1700</v>
      </c>
      <c r="Y17" s="298">
        <f t="shared" si="11"/>
        <v>1700</v>
      </c>
    </row>
    <row r="18" spans="2:26">
      <c r="B18" s="299" t="s">
        <v>88</v>
      </c>
      <c r="C18" s="299" t="s">
        <v>81</v>
      </c>
      <c r="D18" s="299" t="s">
        <v>40</v>
      </c>
      <c r="E18" s="26">
        <v>1300</v>
      </c>
      <c r="F18" s="300">
        <f t="shared" ref="F18:Y18" si="12">E18</f>
        <v>1300</v>
      </c>
      <c r="G18" s="300">
        <f t="shared" si="12"/>
        <v>1300</v>
      </c>
      <c r="H18" s="300">
        <f t="shared" si="12"/>
        <v>1300</v>
      </c>
      <c r="I18" s="300">
        <f t="shared" si="12"/>
        <v>1300</v>
      </c>
      <c r="J18" s="300">
        <f t="shared" si="12"/>
        <v>1300</v>
      </c>
      <c r="K18" s="300">
        <f t="shared" si="12"/>
        <v>1300</v>
      </c>
      <c r="L18" s="300">
        <f t="shared" si="12"/>
        <v>1300</v>
      </c>
      <c r="M18" s="300">
        <f t="shared" si="12"/>
        <v>1300</v>
      </c>
      <c r="N18" s="300">
        <f t="shared" si="12"/>
        <v>1300</v>
      </c>
      <c r="O18" s="300">
        <f t="shared" si="12"/>
        <v>1300</v>
      </c>
      <c r="P18" s="300">
        <f t="shared" si="12"/>
        <v>1300</v>
      </c>
      <c r="Q18" s="300">
        <f t="shared" si="12"/>
        <v>1300</v>
      </c>
      <c r="R18" s="300">
        <f t="shared" si="12"/>
        <v>1300</v>
      </c>
      <c r="S18" s="300">
        <f t="shared" si="12"/>
        <v>1300</v>
      </c>
      <c r="T18" s="300">
        <f t="shared" si="12"/>
        <v>1300</v>
      </c>
      <c r="U18" s="300">
        <f t="shared" si="12"/>
        <v>1300</v>
      </c>
      <c r="V18" s="300">
        <f t="shared" si="12"/>
        <v>1300</v>
      </c>
      <c r="W18" s="300">
        <f t="shared" si="12"/>
        <v>1300</v>
      </c>
      <c r="X18" s="300">
        <f t="shared" si="12"/>
        <v>1300</v>
      </c>
      <c r="Y18" s="300">
        <f t="shared" si="12"/>
        <v>1300</v>
      </c>
    </row>
    <row r="19" spans="2:26">
      <c r="B19" s="32" t="s">
        <v>89</v>
      </c>
      <c r="C19" s="32" t="s">
        <v>40</v>
      </c>
      <c r="D19" s="32" t="s">
        <v>83</v>
      </c>
      <c r="E19" s="297">
        <v>585</v>
      </c>
      <c r="F19" s="298">
        <f t="shared" ref="F19:Y19" si="13">E19</f>
        <v>585</v>
      </c>
      <c r="G19" s="298">
        <f t="shared" si="13"/>
        <v>585</v>
      </c>
      <c r="H19" s="298">
        <f t="shared" si="13"/>
        <v>585</v>
      </c>
      <c r="I19" s="298">
        <f t="shared" si="13"/>
        <v>585</v>
      </c>
      <c r="J19" s="298">
        <f t="shared" si="13"/>
        <v>585</v>
      </c>
      <c r="K19" s="298">
        <f t="shared" si="13"/>
        <v>585</v>
      </c>
      <c r="L19" s="298">
        <f t="shared" si="13"/>
        <v>585</v>
      </c>
      <c r="M19" s="298">
        <f t="shared" si="13"/>
        <v>585</v>
      </c>
      <c r="N19" s="298">
        <f t="shared" si="13"/>
        <v>585</v>
      </c>
      <c r="O19" s="298">
        <f t="shared" si="13"/>
        <v>585</v>
      </c>
      <c r="P19" s="298">
        <f t="shared" si="13"/>
        <v>585</v>
      </c>
      <c r="Q19" s="298">
        <f t="shared" si="13"/>
        <v>585</v>
      </c>
      <c r="R19" s="298">
        <f t="shared" si="13"/>
        <v>585</v>
      </c>
      <c r="S19" s="298">
        <f t="shared" si="13"/>
        <v>585</v>
      </c>
      <c r="T19" s="298">
        <f t="shared" si="13"/>
        <v>585</v>
      </c>
      <c r="U19" s="298">
        <f t="shared" si="13"/>
        <v>585</v>
      </c>
      <c r="V19" s="298">
        <f t="shared" si="13"/>
        <v>585</v>
      </c>
      <c r="W19" s="298">
        <f t="shared" si="13"/>
        <v>585</v>
      </c>
      <c r="X19" s="298">
        <f t="shared" si="13"/>
        <v>585</v>
      </c>
      <c r="Y19" s="298">
        <f t="shared" si="13"/>
        <v>585</v>
      </c>
    </row>
    <row r="20" spans="2:26">
      <c r="B20" s="299" t="s">
        <v>89</v>
      </c>
      <c r="C20" s="299" t="s">
        <v>83</v>
      </c>
      <c r="D20" s="299" t="s">
        <v>40</v>
      </c>
      <c r="E20" s="26">
        <v>600</v>
      </c>
      <c r="F20" s="300">
        <f t="shared" ref="F20:Y20" si="14">E20</f>
        <v>600</v>
      </c>
      <c r="G20" s="300">
        <f t="shared" si="14"/>
        <v>600</v>
      </c>
      <c r="H20" s="300">
        <f t="shared" si="14"/>
        <v>600</v>
      </c>
      <c r="I20" s="300">
        <f t="shared" si="14"/>
        <v>600</v>
      </c>
      <c r="J20" s="300">
        <f t="shared" si="14"/>
        <v>600</v>
      </c>
      <c r="K20" s="300">
        <f t="shared" si="14"/>
        <v>600</v>
      </c>
      <c r="L20" s="300">
        <f t="shared" si="14"/>
        <v>600</v>
      </c>
      <c r="M20" s="300">
        <f t="shared" si="14"/>
        <v>600</v>
      </c>
      <c r="N20" s="300">
        <f t="shared" si="14"/>
        <v>600</v>
      </c>
      <c r="O20" s="300">
        <f t="shared" si="14"/>
        <v>600</v>
      </c>
      <c r="P20" s="300">
        <f t="shared" si="14"/>
        <v>600</v>
      </c>
      <c r="Q20" s="300">
        <f t="shared" si="14"/>
        <v>600</v>
      </c>
      <c r="R20" s="300">
        <f t="shared" si="14"/>
        <v>600</v>
      </c>
      <c r="S20" s="300">
        <f t="shared" si="14"/>
        <v>600</v>
      </c>
      <c r="T20" s="300">
        <f t="shared" si="14"/>
        <v>600</v>
      </c>
      <c r="U20" s="300">
        <f t="shared" si="14"/>
        <v>600</v>
      </c>
      <c r="V20" s="300">
        <f t="shared" si="14"/>
        <v>600</v>
      </c>
      <c r="W20" s="300">
        <f t="shared" si="14"/>
        <v>600</v>
      </c>
      <c r="X20" s="300">
        <f t="shared" si="14"/>
        <v>600</v>
      </c>
      <c r="Y20" s="300">
        <f t="shared" si="14"/>
        <v>600</v>
      </c>
    </row>
    <row r="21" spans="2:26">
      <c r="B21" s="32" t="s">
        <v>90</v>
      </c>
      <c r="C21" s="32" t="s">
        <v>40</v>
      </c>
      <c r="D21" s="32" t="s">
        <v>83</v>
      </c>
      <c r="E21" s="297"/>
      <c r="F21" s="297">
        <v>400</v>
      </c>
      <c r="G21" s="298">
        <f>F21</f>
        <v>400</v>
      </c>
      <c r="H21" s="298">
        <f t="shared" ref="H21:X21" si="15">G21</f>
        <v>400</v>
      </c>
      <c r="I21" s="298">
        <f t="shared" si="15"/>
        <v>400</v>
      </c>
      <c r="J21" s="298">
        <f t="shared" si="15"/>
        <v>400</v>
      </c>
      <c r="K21" s="298">
        <f t="shared" si="15"/>
        <v>400</v>
      </c>
      <c r="L21" s="298">
        <f t="shared" si="15"/>
        <v>400</v>
      </c>
      <c r="M21" s="298">
        <f t="shared" si="15"/>
        <v>400</v>
      </c>
      <c r="N21" s="298">
        <f t="shared" si="15"/>
        <v>400</v>
      </c>
      <c r="O21" s="298">
        <f t="shared" si="15"/>
        <v>400</v>
      </c>
      <c r="P21" s="298">
        <f t="shared" si="15"/>
        <v>400</v>
      </c>
      <c r="Q21" s="298">
        <f t="shared" si="15"/>
        <v>400</v>
      </c>
      <c r="R21" s="298">
        <f t="shared" si="15"/>
        <v>400</v>
      </c>
      <c r="S21" s="298">
        <f t="shared" si="15"/>
        <v>400</v>
      </c>
      <c r="T21" s="298">
        <f t="shared" si="15"/>
        <v>400</v>
      </c>
      <c r="U21" s="298">
        <f t="shared" si="15"/>
        <v>400</v>
      </c>
      <c r="V21" s="298">
        <f t="shared" si="15"/>
        <v>400</v>
      </c>
      <c r="W21" s="298">
        <f t="shared" si="15"/>
        <v>400</v>
      </c>
      <c r="X21" s="298">
        <f t="shared" si="15"/>
        <v>400</v>
      </c>
      <c r="Y21" s="298">
        <f>X21</f>
        <v>400</v>
      </c>
    </row>
    <row r="22" spans="2:26">
      <c r="B22" s="299" t="s">
        <v>90</v>
      </c>
      <c r="C22" s="299" t="s">
        <v>83</v>
      </c>
      <c r="D22" s="299" t="s">
        <v>40</v>
      </c>
      <c r="E22" s="26"/>
      <c r="F22" s="26">
        <v>400</v>
      </c>
      <c r="G22" s="300">
        <f>F22</f>
        <v>400</v>
      </c>
      <c r="H22" s="300">
        <f t="shared" ref="H22:X22" si="16">G22</f>
        <v>400</v>
      </c>
      <c r="I22" s="300">
        <f t="shared" si="16"/>
        <v>400</v>
      </c>
      <c r="J22" s="300">
        <f t="shared" si="16"/>
        <v>400</v>
      </c>
      <c r="K22" s="300">
        <f t="shared" si="16"/>
        <v>400</v>
      </c>
      <c r="L22" s="300">
        <f t="shared" si="16"/>
        <v>400</v>
      </c>
      <c r="M22" s="300">
        <f t="shared" si="16"/>
        <v>400</v>
      </c>
      <c r="N22" s="300">
        <f t="shared" si="16"/>
        <v>400</v>
      </c>
      <c r="O22" s="300">
        <f t="shared" si="16"/>
        <v>400</v>
      </c>
      <c r="P22" s="300">
        <f t="shared" si="16"/>
        <v>400</v>
      </c>
      <c r="Q22" s="300">
        <f t="shared" si="16"/>
        <v>400</v>
      </c>
      <c r="R22" s="300">
        <f t="shared" si="16"/>
        <v>400</v>
      </c>
      <c r="S22" s="300">
        <f t="shared" si="16"/>
        <v>400</v>
      </c>
      <c r="T22" s="300">
        <f t="shared" si="16"/>
        <v>400</v>
      </c>
      <c r="U22" s="300">
        <f t="shared" si="16"/>
        <v>400</v>
      </c>
      <c r="V22" s="300">
        <f t="shared" si="16"/>
        <v>400</v>
      </c>
      <c r="W22" s="300">
        <f t="shared" si="16"/>
        <v>400</v>
      </c>
      <c r="X22" s="300">
        <f t="shared" si="16"/>
        <v>400</v>
      </c>
      <c r="Y22" s="300">
        <f>X22</f>
        <v>400</v>
      </c>
    </row>
    <row r="23" spans="2:26">
      <c r="E23" s="289"/>
      <c r="F23" s="289"/>
      <c r="G23" s="289"/>
      <c r="H23" s="289"/>
      <c r="I23" s="289"/>
      <c r="J23" s="289"/>
      <c r="K23" s="289"/>
      <c r="L23" s="289"/>
      <c r="M23" s="289"/>
      <c r="N23" s="289"/>
      <c r="O23" s="289"/>
      <c r="P23" s="289"/>
      <c r="Q23" s="289"/>
      <c r="R23" s="289"/>
      <c r="S23" s="289"/>
      <c r="T23" s="289"/>
      <c r="U23" s="289"/>
      <c r="V23" s="289"/>
      <c r="W23" s="289"/>
      <c r="X23" s="289"/>
      <c r="Y23" s="289"/>
    </row>
    <row r="24" spans="2:26">
      <c r="B24" s="295" t="s">
        <v>91</v>
      </c>
      <c r="C24" s="299"/>
      <c r="D24" s="299"/>
      <c r="E24" s="302"/>
      <c r="F24" s="302"/>
      <c r="G24" s="302"/>
      <c r="H24" s="302"/>
      <c r="I24" s="302"/>
      <c r="J24" s="302"/>
      <c r="K24" s="302"/>
      <c r="L24" s="302"/>
      <c r="M24" s="302"/>
      <c r="N24" s="302"/>
      <c r="O24" s="302"/>
      <c r="P24" s="302"/>
      <c r="Q24" s="302"/>
      <c r="R24" s="302"/>
      <c r="S24" s="302"/>
      <c r="T24" s="302"/>
      <c r="U24" s="302"/>
      <c r="V24" s="302"/>
      <c r="W24" s="302"/>
      <c r="X24" s="302"/>
      <c r="Y24" s="302"/>
    </row>
    <row r="25" spans="2:26">
      <c r="B25" s="32" t="s">
        <v>91</v>
      </c>
      <c r="C25" s="32" t="s">
        <v>41</v>
      </c>
      <c r="D25" s="32" t="s">
        <v>40</v>
      </c>
      <c r="E25" s="297">
        <v>590</v>
      </c>
      <c r="F25" s="298">
        <f t="shared" ref="F25:Y25" si="17">E25</f>
        <v>590</v>
      </c>
      <c r="G25" s="298">
        <f t="shared" si="17"/>
        <v>590</v>
      </c>
      <c r="H25" s="298">
        <f t="shared" si="17"/>
        <v>590</v>
      </c>
      <c r="I25" s="298">
        <f t="shared" si="17"/>
        <v>590</v>
      </c>
      <c r="J25" s="298">
        <f t="shared" si="17"/>
        <v>590</v>
      </c>
      <c r="K25" s="298">
        <f t="shared" si="17"/>
        <v>590</v>
      </c>
      <c r="L25" s="298">
        <f t="shared" si="17"/>
        <v>590</v>
      </c>
      <c r="M25" s="298">
        <f t="shared" si="17"/>
        <v>590</v>
      </c>
      <c r="N25" s="298">
        <f t="shared" si="17"/>
        <v>590</v>
      </c>
      <c r="O25" s="298">
        <f t="shared" si="17"/>
        <v>590</v>
      </c>
      <c r="P25" s="298">
        <f t="shared" si="17"/>
        <v>590</v>
      </c>
      <c r="Q25" s="298">
        <f t="shared" si="17"/>
        <v>590</v>
      </c>
      <c r="R25" s="298">
        <f t="shared" si="17"/>
        <v>590</v>
      </c>
      <c r="S25" s="298">
        <f t="shared" si="17"/>
        <v>590</v>
      </c>
      <c r="T25" s="298">
        <f t="shared" si="17"/>
        <v>590</v>
      </c>
      <c r="U25" s="298">
        <f t="shared" si="17"/>
        <v>590</v>
      </c>
      <c r="V25" s="298">
        <f t="shared" si="17"/>
        <v>590</v>
      </c>
      <c r="W25" s="298">
        <f t="shared" si="17"/>
        <v>590</v>
      </c>
      <c r="X25" s="298">
        <f t="shared" si="17"/>
        <v>590</v>
      </c>
      <c r="Y25" s="298">
        <f t="shared" si="17"/>
        <v>590</v>
      </c>
    </row>
    <row r="26" spans="2:26">
      <c r="B26" s="299" t="s">
        <v>91</v>
      </c>
      <c r="C26" s="299" t="s">
        <v>40</v>
      </c>
      <c r="D26" s="299" t="s">
        <v>41</v>
      </c>
      <c r="E26" s="26">
        <v>600</v>
      </c>
      <c r="F26" s="300">
        <f t="shared" ref="F26:Y26" si="18">E26</f>
        <v>600</v>
      </c>
      <c r="G26" s="300">
        <f t="shared" si="18"/>
        <v>600</v>
      </c>
      <c r="H26" s="300">
        <f t="shared" si="18"/>
        <v>600</v>
      </c>
      <c r="I26" s="300">
        <f t="shared" si="18"/>
        <v>600</v>
      </c>
      <c r="J26" s="300">
        <f t="shared" si="18"/>
        <v>600</v>
      </c>
      <c r="K26" s="300">
        <f t="shared" si="18"/>
        <v>600</v>
      </c>
      <c r="L26" s="300">
        <f t="shared" si="18"/>
        <v>600</v>
      </c>
      <c r="M26" s="300">
        <f t="shared" si="18"/>
        <v>600</v>
      </c>
      <c r="N26" s="300">
        <f t="shared" si="18"/>
        <v>600</v>
      </c>
      <c r="O26" s="300">
        <f t="shared" si="18"/>
        <v>600</v>
      </c>
      <c r="P26" s="300">
        <f t="shared" si="18"/>
        <v>600</v>
      </c>
      <c r="Q26" s="300">
        <f t="shared" si="18"/>
        <v>600</v>
      </c>
      <c r="R26" s="300">
        <f t="shared" si="18"/>
        <v>600</v>
      </c>
      <c r="S26" s="300">
        <f t="shared" si="18"/>
        <v>600</v>
      </c>
      <c r="T26" s="300">
        <f t="shared" si="18"/>
        <v>600</v>
      </c>
      <c r="U26" s="300">
        <f t="shared" si="18"/>
        <v>600</v>
      </c>
      <c r="V26" s="300">
        <f t="shared" si="18"/>
        <v>600</v>
      </c>
      <c r="W26" s="300">
        <f t="shared" si="18"/>
        <v>600</v>
      </c>
      <c r="X26" s="300">
        <f t="shared" si="18"/>
        <v>600</v>
      </c>
      <c r="Y26" s="300">
        <f t="shared" si="18"/>
        <v>600</v>
      </c>
    </row>
    <row r="27" spans="2:26">
      <c r="B27" s="27" t="s">
        <v>16</v>
      </c>
      <c r="E27" s="301"/>
      <c r="F27" s="301"/>
      <c r="G27" s="301"/>
      <c r="H27" s="301"/>
      <c r="I27" s="301"/>
      <c r="J27" s="301"/>
      <c r="K27" s="301"/>
      <c r="L27" s="301"/>
      <c r="M27" s="301"/>
      <c r="N27" s="301"/>
      <c r="O27" s="301"/>
      <c r="P27" s="301"/>
      <c r="Q27" s="301"/>
      <c r="R27" s="301"/>
      <c r="S27" s="301"/>
      <c r="T27" s="301"/>
      <c r="U27" s="301"/>
      <c r="V27" s="301"/>
      <c r="W27" s="301"/>
      <c r="X27" s="301"/>
      <c r="Y27" s="301"/>
      <c r="Z27" s="303"/>
    </row>
    <row r="28" spans="2:26">
      <c r="B28" s="27"/>
      <c r="E28" s="301"/>
      <c r="F28" s="301"/>
      <c r="G28" s="301"/>
      <c r="H28" s="301"/>
      <c r="I28" s="301"/>
      <c r="J28" s="301"/>
      <c r="K28" s="301"/>
      <c r="L28" s="301"/>
      <c r="M28" s="301"/>
      <c r="N28" s="301"/>
      <c r="O28" s="301"/>
      <c r="P28" s="301"/>
      <c r="Q28" s="301"/>
      <c r="R28" s="301"/>
      <c r="S28" s="301"/>
      <c r="T28" s="301"/>
      <c r="U28" s="301"/>
      <c r="V28" s="301"/>
      <c r="W28" s="301"/>
      <c r="X28" s="301"/>
      <c r="Y28" s="301"/>
      <c r="Z28" s="303"/>
    </row>
    <row r="29" spans="2:26">
      <c r="B29" s="335" t="s">
        <v>337</v>
      </c>
      <c r="C29" s="329"/>
      <c r="D29" s="329"/>
      <c r="E29" s="330"/>
      <c r="F29" s="330"/>
      <c r="G29" s="330"/>
      <c r="H29" s="330"/>
      <c r="I29" s="330"/>
      <c r="J29" s="330"/>
      <c r="K29" s="330"/>
      <c r="L29" s="330"/>
      <c r="M29" s="330"/>
      <c r="N29" s="330"/>
      <c r="O29" s="330"/>
      <c r="P29" s="330"/>
      <c r="Q29" s="330"/>
      <c r="R29" s="330"/>
      <c r="S29" s="330"/>
      <c r="T29" s="330"/>
      <c r="U29" s="330"/>
      <c r="V29" s="330"/>
      <c r="W29" s="330"/>
      <c r="X29" s="330"/>
      <c r="Y29" s="330"/>
      <c r="Z29" s="329"/>
    </row>
    <row r="30" spans="2:26">
      <c r="B30" s="336" t="s">
        <v>338</v>
      </c>
      <c r="C30" s="336" t="s">
        <v>339</v>
      </c>
      <c r="D30" s="336" t="s">
        <v>40</v>
      </c>
      <c r="E30" s="337"/>
      <c r="F30" s="337"/>
      <c r="G30" s="337"/>
      <c r="H30" s="337"/>
      <c r="I30" s="337"/>
      <c r="J30" s="337"/>
      <c r="K30" s="337"/>
      <c r="L30" s="337"/>
      <c r="M30" s="337"/>
      <c r="N30" s="338">
        <v>1000</v>
      </c>
      <c r="O30" s="337">
        <v>1000</v>
      </c>
      <c r="P30" s="337">
        <v>1000</v>
      </c>
      <c r="Q30" s="337">
        <v>1000</v>
      </c>
      <c r="R30" s="337">
        <v>1000</v>
      </c>
      <c r="S30" s="337">
        <v>1000</v>
      </c>
      <c r="T30" s="337">
        <v>1000</v>
      </c>
      <c r="U30" s="337">
        <v>1000</v>
      </c>
      <c r="V30" s="337">
        <v>1000</v>
      </c>
      <c r="W30" s="337">
        <v>1000</v>
      </c>
      <c r="X30" s="337">
        <v>1000</v>
      </c>
      <c r="Y30" s="337">
        <v>1000</v>
      </c>
      <c r="Z30" s="329"/>
    </row>
    <row r="31" spans="2:26">
      <c r="B31" s="331" t="s">
        <v>338</v>
      </c>
      <c r="C31" s="331" t="s">
        <v>40</v>
      </c>
      <c r="D31" s="331" t="s">
        <v>339</v>
      </c>
      <c r="E31" s="333"/>
      <c r="F31" s="333"/>
      <c r="G31" s="333"/>
      <c r="H31" s="333"/>
      <c r="I31" s="333"/>
      <c r="J31" s="333"/>
      <c r="K31" s="333"/>
      <c r="L31" s="333"/>
      <c r="M31" s="333"/>
      <c r="N31" s="332">
        <v>1000</v>
      </c>
      <c r="O31" s="333">
        <v>1000</v>
      </c>
      <c r="P31" s="333">
        <v>1000</v>
      </c>
      <c r="Q31" s="333">
        <v>1000</v>
      </c>
      <c r="R31" s="333">
        <v>1000</v>
      </c>
      <c r="S31" s="333">
        <v>1000</v>
      </c>
      <c r="T31" s="333">
        <v>1000</v>
      </c>
      <c r="U31" s="333">
        <v>1000</v>
      </c>
      <c r="V31" s="333">
        <v>1000</v>
      </c>
      <c r="W31" s="333">
        <v>1000</v>
      </c>
      <c r="X31" s="333">
        <v>1000</v>
      </c>
      <c r="Y31" s="333">
        <v>1000</v>
      </c>
      <c r="Z31" s="303"/>
    </row>
    <row r="32" spans="2:26">
      <c r="B32" s="329" t="s">
        <v>338</v>
      </c>
      <c r="C32" s="329" t="s">
        <v>339</v>
      </c>
      <c r="D32" s="329" t="s">
        <v>340</v>
      </c>
      <c r="E32" s="337"/>
      <c r="F32" s="337"/>
      <c r="G32" s="337"/>
      <c r="H32" s="337"/>
      <c r="I32" s="337"/>
      <c r="J32" s="337"/>
      <c r="K32" s="337"/>
      <c r="L32" s="337"/>
      <c r="M32" s="337"/>
      <c r="N32" s="338">
        <v>1000</v>
      </c>
      <c r="O32" s="337">
        <v>1000</v>
      </c>
      <c r="P32" s="337">
        <v>1000</v>
      </c>
      <c r="Q32" s="337">
        <v>1000</v>
      </c>
      <c r="R32" s="337">
        <v>1000</v>
      </c>
      <c r="S32" s="337">
        <v>1000</v>
      </c>
      <c r="T32" s="337">
        <v>1000</v>
      </c>
      <c r="U32" s="337">
        <v>1000</v>
      </c>
      <c r="V32" s="337">
        <v>1000</v>
      </c>
      <c r="W32" s="337">
        <v>1000</v>
      </c>
      <c r="X32" s="337">
        <v>1000</v>
      </c>
      <c r="Y32" s="337">
        <v>1000</v>
      </c>
      <c r="Z32" s="303"/>
    </row>
    <row r="33" spans="2:26">
      <c r="B33" s="331" t="s">
        <v>338</v>
      </c>
      <c r="C33" s="331" t="s">
        <v>340</v>
      </c>
      <c r="D33" s="331" t="s">
        <v>339</v>
      </c>
      <c r="E33" s="333"/>
      <c r="F33" s="333"/>
      <c r="G33" s="333"/>
      <c r="H33" s="333"/>
      <c r="I33" s="333"/>
      <c r="J33" s="333"/>
      <c r="K33" s="333"/>
      <c r="L33" s="333"/>
      <c r="M33" s="333"/>
      <c r="N33" s="332">
        <v>1000</v>
      </c>
      <c r="O33" s="333">
        <v>1000</v>
      </c>
      <c r="P33" s="333">
        <v>1000</v>
      </c>
      <c r="Q33" s="333">
        <v>1000</v>
      </c>
      <c r="R33" s="333">
        <v>1000</v>
      </c>
      <c r="S33" s="333">
        <v>1000</v>
      </c>
      <c r="T33" s="333">
        <v>1000</v>
      </c>
      <c r="U33" s="333">
        <v>1000</v>
      </c>
      <c r="V33" s="333">
        <v>1000</v>
      </c>
      <c r="W33" s="333">
        <v>1000</v>
      </c>
      <c r="X33" s="333">
        <v>1000</v>
      </c>
      <c r="Y33" s="333">
        <v>1000</v>
      </c>
      <c r="Z33" s="303"/>
    </row>
    <row r="34" spans="2:26">
      <c r="B34" s="336" t="s">
        <v>341</v>
      </c>
      <c r="C34" s="336" t="s">
        <v>341</v>
      </c>
      <c r="D34" s="336" t="s">
        <v>41</v>
      </c>
      <c r="E34" s="337"/>
      <c r="F34" s="337"/>
      <c r="G34" s="337"/>
      <c r="H34" s="337"/>
      <c r="I34" s="337"/>
      <c r="J34" s="337"/>
      <c r="K34" s="337"/>
      <c r="L34" s="337"/>
      <c r="M34" s="337"/>
      <c r="N34" s="338">
        <v>1500</v>
      </c>
      <c r="O34" s="337">
        <v>1500</v>
      </c>
      <c r="P34" s="337">
        <v>1500</v>
      </c>
      <c r="Q34" s="337">
        <v>1500</v>
      </c>
      <c r="R34" s="337">
        <v>1500</v>
      </c>
      <c r="S34" s="337">
        <v>1500</v>
      </c>
      <c r="T34" s="337">
        <v>1500</v>
      </c>
      <c r="U34" s="337">
        <v>1500</v>
      </c>
      <c r="V34" s="337">
        <v>1500</v>
      </c>
      <c r="W34" s="337">
        <v>1500</v>
      </c>
      <c r="X34" s="337">
        <v>1500</v>
      </c>
      <c r="Y34" s="337">
        <v>1500</v>
      </c>
      <c r="Z34" s="303"/>
    </row>
    <row r="35" spans="2:26">
      <c r="B35" s="331" t="s">
        <v>341</v>
      </c>
      <c r="C35" s="331" t="s">
        <v>41</v>
      </c>
      <c r="D35" s="331" t="s">
        <v>341</v>
      </c>
      <c r="E35" s="333"/>
      <c r="F35" s="333"/>
      <c r="G35" s="333"/>
      <c r="H35" s="333"/>
      <c r="I35" s="333"/>
      <c r="J35" s="333"/>
      <c r="K35" s="333"/>
      <c r="L35" s="333"/>
      <c r="M35" s="333"/>
      <c r="N35" s="332">
        <v>1500</v>
      </c>
      <c r="O35" s="333">
        <v>1500</v>
      </c>
      <c r="P35" s="333">
        <v>1500</v>
      </c>
      <c r="Q35" s="333">
        <v>1500</v>
      </c>
      <c r="R35" s="333">
        <v>1500</v>
      </c>
      <c r="S35" s="333">
        <v>1500</v>
      </c>
      <c r="T35" s="333">
        <v>1500</v>
      </c>
      <c r="U35" s="333">
        <v>1500</v>
      </c>
      <c r="V35" s="333">
        <v>1500</v>
      </c>
      <c r="W35" s="333">
        <v>1500</v>
      </c>
      <c r="X35" s="333">
        <v>1500</v>
      </c>
      <c r="Y35" s="333">
        <v>1500</v>
      </c>
      <c r="Z35" s="303"/>
    </row>
    <row r="36" spans="2:26">
      <c r="B36" s="329" t="s">
        <v>341</v>
      </c>
      <c r="C36" s="336" t="s">
        <v>341</v>
      </c>
      <c r="D36" s="336" t="s">
        <v>342</v>
      </c>
      <c r="E36" s="337"/>
      <c r="F36" s="337"/>
      <c r="G36" s="337"/>
      <c r="H36" s="337"/>
      <c r="I36" s="337"/>
      <c r="J36" s="337"/>
      <c r="K36" s="337"/>
      <c r="L36" s="337"/>
      <c r="M36" s="337"/>
      <c r="N36" s="338">
        <v>1500</v>
      </c>
      <c r="O36" s="337">
        <v>1500</v>
      </c>
      <c r="P36" s="337">
        <v>1500</v>
      </c>
      <c r="Q36" s="337">
        <v>1500</v>
      </c>
      <c r="R36" s="337">
        <v>1500</v>
      </c>
      <c r="S36" s="337">
        <v>1500</v>
      </c>
      <c r="T36" s="337">
        <v>1500</v>
      </c>
      <c r="U36" s="337">
        <v>1500</v>
      </c>
      <c r="V36" s="337">
        <v>1500</v>
      </c>
      <c r="W36" s="337">
        <v>1500</v>
      </c>
      <c r="X36" s="337">
        <v>1500</v>
      </c>
      <c r="Y36" s="337">
        <v>1500</v>
      </c>
      <c r="Z36" s="303"/>
    </row>
    <row r="37" spans="2:26">
      <c r="B37" s="331" t="s">
        <v>341</v>
      </c>
      <c r="C37" s="331" t="s">
        <v>342</v>
      </c>
      <c r="D37" s="331" t="s">
        <v>341</v>
      </c>
      <c r="E37" s="333"/>
      <c r="F37" s="333"/>
      <c r="G37" s="333"/>
      <c r="H37" s="333"/>
      <c r="I37" s="333"/>
      <c r="J37" s="333"/>
      <c r="K37" s="333"/>
      <c r="L37" s="333"/>
      <c r="M37" s="333"/>
      <c r="N37" s="332">
        <v>1500</v>
      </c>
      <c r="O37" s="333">
        <v>1500</v>
      </c>
      <c r="P37" s="333">
        <v>1500</v>
      </c>
      <c r="Q37" s="333">
        <v>1500</v>
      </c>
      <c r="R37" s="333">
        <v>1500</v>
      </c>
      <c r="S37" s="333">
        <v>1500</v>
      </c>
      <c r="T37" s="333">
        <v>1500</v>
      </c>
      <c r="U37" s="333">
        <v>1500</v>
      </c>
      <c r="V37" s="333">
        <v>1500</v>
      </c>
      <c r="W37" s="333">
        <v>1500</v>
      </c>
      <c r="X37" s="333">
        <v>1500</v>
      </c>
      <c r="Y37" s="333">
        <v>1500</v>
      </c>
      <c r="Z37" s="303"/>
    </row>
    <row r="38" spans="2:26">
      <c r="E38" s="301"/>
      <c r="F38" s="301"/>
      <c r="G38" s="301"/>
      <c r="H38" s="301"/>
      <c r="I38" s="301"/>
      <c r="J38" s="301"/>
      <c r="K38" s="301"/>
      <c r="L38" s="301"/>
      <c r="M38" s="301"/>
      <c r="N38" s="301"/>
      <c r="O38" s="301"/>
      <c r="P38" s="301"/>
      <c r="Q38" s="301"/>
      <c r="R38" s="301"/>
      <c r="S38" s="301"/>
      <c r="T38" s="301"/>
      <c r="U38" s="301"/>
      <c r="V38" s="301"/>
      <c r="W38" s="301"/>
      <c r="X38" s="301"/>
      <c r="Y38" s="301"/>
    </row>
    <row r="40" spans="2:26">
      <c r="B40" s="30" t="s">
        <v>27</v>
      </c>
    </row>
    <row r="41" spans="2:26" s="306" customFormat="1">
      <c r="B41" s="304" t="s">
        <v>75</v>
      </c>
      <c r="C41" s="304" t="s">
        <v>76</v>
      </c>
      <c r="D41" s="304" t="s">
        <v>77</v>
      </c>
      <c r="E41" s="305">
        <v>2020</v>
      </c>
      <c r="F41" s="305">
        <v>2021</v>
      </c>
      <c r="G41" s="305">
        <v>2022</v>
      </c>
      <c r="H41" s="305">
        <v>2023</v>
      </c>
      <c r="I41" s="305">
        <v>2024</v>
      </c>
      <c r="J41" s="305">
        <v>2025</v>
      </c>
      <c r="K41" s="305">
        <v>2026</v>
      </c>
      <c r="L41" s="305">
        <v>2027</v>
      </c>
      <c r="M41" s="305">
        <v>2028</v>
      </c>
      <c r="N41" s="305">
        <v>2029</v>
      </c>
      <c r="O41" s="305">
        <v>2030</v>
      </c>
      <c r="P41" s="305">
        <v>2031</v>
      </c>
      <c r="Q41" s="305">
        <v>2032</v>
      </c>
      <c r="R41" s="305">
        <v>2033</v>
      </c>
      <c r="S41" s="305">
        <v>2034</v>
      </c>
      <c r="T41" s="305">
        <v>2035</v>
      </c>
      <c r="U41" s="305">
        <v>2036</v>
      </c>
      <c r="V41" s="305">
        <v>2037</v>
      </c>
      <c r="W41" s="305">
        <v>2038</v>
      </c>
      <c r="X41" s="305">
        <v>2039</v>
      </c>
      <c r="Y41" s="305">
        <v>2040</v>
      </c>
    </row>
    <row r="42" spans="2:26" s="275" customFormat="1">
      <c r="B42" s="307" t="s">
        <v>14</v>
      </c>
      <c r="C42" s="307"/>
      <c r="D42" s="307"/>
      <c r="E42" s="308"/>
      <c r="F42" s="308"/>
      <c r="G42" s="308"/>
      <c r="H42" s="308"/>
      <c r="I42" s="308"/>
      <c r="J42" s="308"/>
      <c r="K42" s="308"/>
      <c r="L42" s="308"/>
      <c r="M42" s="308"/>
      <c r="N42" s="308"/>
      <c r="O42" s="308"/>
      <c r="P42" s="308"/>
      <c r="Q42" s="308"/>
      <c r="R42" s="308"/>
      <c r="S42" s="308"/>
      <c r="T42" s="308"/>
      <c r="U42" s="308"/>
      <c r="V42" s="308"/>
      <c r="W42" s="308"/>
      <c r="X42" s="308"/>
      <c r="Y42" s="308"/>
    </row>
    <row r="43" spans="2:26" s="275" customFormat="1">
      <c r="B43" s="275" t="s">
        <v>78</v>
      </c>
      <c r="C43" s="275" t="s">
        <v>41</v>
      </c>
      <c r="D43" s="275" t="s">
        <v>79</v>
      </c>
      <c r="E43" s="309">
        <v>1632</v>
      </c>
      <c r="F43" s="309">
        <v>1632</v>
      </c>
      <c r="G43" s="309">
        <v>1632</v>
      </c>
      <c r="H43" s="309">
        <v>1632</v>
      </c>
      <c r="I43" s="309">
        <v>1632</v>
      </c>
      <c r="J43" s="309">
        <v>1632</v>
      </c>
      <c r="K43" s="309">
        <v>1632</v>
      </c>
      <c r="L43" s="309">
        <v>1632</v>
      </c>
      <c r="M43" s="309">
        <v>1632</v>
      </c>
      <c r="N43" s="309">
        <v>1632</v>
      </c>
      <c r="O43" s="309">
        <v>1632</v>
      </c>
      <c r="P43" s="309">
        <v>1632</v>
      </c>
      <c r="Q43" s="309">
        <v>1632</v>
      </c>
      <c r="R43" s="309">
        <v>1632</v>
      </c>
      <c r="S43" s="309">
        <v>1632</v>
      </c>
      <c r="T43" s="309">
        <v>1632</v>
      </c>
      <c r="U43" s="309">
        <v>1632</v>
      </c>
      <c r="V43" s="309">
        <v>1632</v>
      </c>
      <c r="W43" s="309">
        <v>1632</v>
      </c>
      <c r="X43" s="309">
        <v>1632</v>
      </c>
      <c r="Y43" s="309">
        <v>1632</v>
      </c>
    </row>
    <row r="44" spans="2:26" s="275" customFormat="1">
      <c r="B44" s="310" t="s">
        <v>78</v>
      </c>
      <c r="C44" s="310" t="s">
        <v>79</v>
      </c>
      <c r="D44" s="310" t="s">
        <v>41</v>
      </c>
      <c r="E44" s="308">
        <v>1632</v>
      </c>
      <c r="F44" s="308">
        <v>1632</v>
      </c>
      <c r="G44" s="308">
        <v>1632</v>
      </c>
      <c r="H44" s="308">
        <v>1632</v>
      </c>
      <c r="I44" s="308">
        <v>1632</v>
      </c>
      <c r="J44" s="308">
        <v>1632</v>
      </c>
      <c r="K44" s="308">
        <v>1632</v>
      </c>
      <c r="L44" s="308">
        <v>1632</v>
      </c>
      <c r="M44" s="308">
        <v>1632</v>
      </c>
      <c r="N44" s="308">
        <v>1632</v>
      </c>
      <c r="O44" s="308">
        <v>1632</v>
      </c>
      <c r="P44" s="308">
        <v>1632</v>
      </c>
      <c r="Q44" s="308">
        <v>1632</v>
      </c>
      <c r="R44" s="308">
        <v>1632</v>
      </c>
      <c r="S44" s="308">
        <v>1632</v>
      </c>
      <c r="T44" s="308">
        <v>1632</v>
      </c>
      <c r="U44" s="308">
        <v>1632</v>
      </c>
      <c r="V44" s="308">
        <v>1632</v>
      </c>
      <c r="W44" s="308">
        <v>1632</v>
      </c>
      <c r="X44" s="308">
        <v>1632</v>
      </c>
      <c r="Y44" s="308">
        <v>1632</v>
      </c>
    </row>
    <row r="45" spans="2:26" s="275" customFormat="1">
      <c r="B45" s="275" t="s">
        <v>80</v>
      </c>
      <c r="C45" s="275" t="s">
        <v>41</v>
      </c>
      <c r="D45" s="275" t="s">
        <v>81</v>
      </c>
      <c r="E45" s="311">
        <v>740</v>
      </c>
      <c r="F45" s="311">
        <v>715</v>
      </c>
      <c r="G45" s="309">
        <v>715</v>
      </c>
      <c r="H45" s="309">
        <v>715</v>
      </c>
      <c r="I45" s="309">
        <v>715</v>
      </c>
      <c r="J45" s="309">
        <v>715</v>
      </c>
      <c r="K45" s="309">
        <v>715</v>
      </c>
      <c r="L45" s="309">
        <v>715</v>
      </c>
      <c r="M45" s="309">
        <v>715</v>
      </c>
      <c r="N45" s="309">
        <v>715</v>
      </c>
      <c r="O45" s="309">
        <v>715</v>
      </c>
      <c r="P45" s="309">
        <v>715</v>
      </c>
      <c r="Q45" s="309">
        <v>715</v>
      </c>
      <c r="R45" s="309">
        <v>715</v>
      </c>
      <c r="S45" s="309">
        <v>715</v>
      </c>
      <c r="T45" s="309">
        <v>715</v>
      </c>
      <c r="U45" s="309">
        <v>715</v>
      </c>
      <c r="V45" s="309">
        <v>715</v>
      </c>
      <c r="W45" s="309">
        <v>715</v>
      </c>
      <c r="X45" s="309">
        <v>715</v>
      </c>
      <c r="Y45" s="309">
        <v>715</v>
      </c>
    </row>
    <row r="46" spans="2:26" s="275" customFormat="1">
      <c r="B46" s="310" t="s">
        <v>80</v>
      </c>
      <c r="C46" s="310" t="s">
        <v>81</v>
      </c>
      <c r="D46" s="310" t="s">
        <v>41</v>
      </c>
      <c r="E46" s="308">
        <v>715</v>
      </c>
      <c r="F46" s="308">
        <v>715</v>
      </c>
      <c r="G46" s="308">
        <v>715</v>
      </c>
      <c r="H46" s="308">
        <v>715</v>
      </c>
      <c r="I46" s="308">
        <v>715</v>
      </c>
      <c r="J46" s="308">
        <v>715</v>
      </c>
      <c r="K46" s="308">
        <v>715</v>
      </c>
      <c r="L46" s="308">
        <v>715</v>
      </c>
      <c r="M46" s="308">
        <v>715</v>
      </c>
      <c r="N46" s="308">
        <v>715</v>
      </c>
      <c r="O46" s="308">
        <v>715</v>
      </c>
      <c r="P46" s="308">
        <v>715</v>
      </c>
      <c r="Q46" s="308">
        <v>715</v>
      </c>
      <c r="R46" s="308">
        <v>715</v>
      </c>
      <c r="S46" s="308">
        <v>715</v>
      </c>
      <c r="T46" s="308">
        <v>715</v>
      </c>
      <c r="U46" s="308">
        <v>715</v>
      </c>
      <c r="V46" s="308">
        <v>715</v>
      </c>
      <c r="W46" s="308">
        <v>715</v>
      </c>
      <c r="X46" s="308">
        <v>715</v>
      </c>
      <c r="Y46" s="308">
        <v>715</v>
      </c>
    </row>
    <row r="47" spans="2:26" s="275" customFormat="1">
      <c r="B47" s="275" t="s">
        <v>82</v>
      </c>
      <c r="C47" s="275" t="s">
        <v>41</v>
      </c>
      <c r="D47" s="275" t="s">
        <v>83</v>
      </c>
      <c r="E47" s="309">
        <v>1780</v>
      </c>
      <c r="F47" s="309">
        <v>2500</v>
      </c>
      <c r="G47" s="309">
        <v>2500</v>
      </c>
      <c r="H47" s="309">
        <v>2500</v>
      </c>
      <c r="I47" s="309">
        <v>3500</v>
      </c>
      <c r="J47" s="309">
        <v>3500</v>
      </c>
      <c r="K47" s="309">
        <v>3500</v>
      </c>
      <c r="L47" s="309">
        <v>3500</v>
      </c>
      <c r="M47" s="309">
        <v>3500</v>
      </c>
      <c r="N47" s="309">
        <v>3500</v>
      </c>
      <c r="O47" s="309">
        <v>3500</v>
      </c>
      <c r="P47" s="309">
        <v>3500</v>
      </c>
      <c r="Q47" s="309">
        <v>3500</v>
      </c>
      <c r="R47" s="309">
        <v>3500</v>
      </c>
      <c r="S47" s="309">
        <v>3500</v>
      </c>
      <c r="T47" s="309">
        <v>3500</v>
      </c>
      <c r="U47" s="309">
        <v>3500</v>
      </c>
      <c r="V47" s="309">
        <v>3500</v>
      </c>
      <c r="W47" s="309">
        <v>3500</v>
      </c>
      <c r="X47" s="309">
        <v>3500</v>
      </c>
      <c r="Y47" s="309">
        <v>3500</v>
      </c>
    </row>
    <row r="48" spans="2:26" s="275" customFormat="1">
      <c r="B48" s="310" t="s">
        <v>82</v>
      </c>
      <c r="C48" s="310" t="s">
        <v>83</v>
      </c>
      <c r="D48" s="310" t="s">
        <v>41</v>
      </c>
      <c r="E48" s="308">
        <v>1500</v>
      </c>
      <c r="F48" s="308">
        <v>2500</v>
      </c>
      <c r="G48" s="308">
        <v>2500</v>
      </c>
      <c r="H48" s="308">
        <v>2500</v>
      </c>
      <c r="I48" s="308">
        <v>3500</v>
      </c>
      <c r="J48" s="308">
        <v>3500</v>
      </c>
      <c r="K48" s="308">
        <v>3500</v>
      </c>
      <c r="L48" s="308">
        <v>3500</v>
      </c>
      <c r="M48" s="308">
        <v>3500</v>
      </c>
      <c r="N48" s="308">
        <v>3500</v>
      </c>
      <c r="O48" s="308">
        <v>3500</v>
      </c>
      <c r="P48" s="308">
        <v>3500</v>
      </c>
      <c r="Q48" s="308">
        <v>3500</v>
      </c>
      <c r="R48" s="308">
        <v>3500</v>
      </c>
      <c r="S48" s="308">
        <v>3500</v>
      </c>
      <c r="T48" s="308">
        <v>3500</v>
      </c>
      <c r="U48" s="308">
        <v>3500</v>
      </c>
      <c r="V48" s="308">
        <v>3500</v>
      </c>
      <c r="W48" s="308">
        <v>3500</v>
      </c>
      <c r="X48" s="308">
        <v>3500</v>
      </c>
      <c r="Y48" s="308">
        <v>3500</v>
      </c>
    </row>
    <row r="49" spans="2:25" s="275" customFormat="1">
      <c r="B49" s="275" t="s">
        <v>84</v>
      </c>
      <c r="C49" s="275" t="s">
        <v>41</v>
      </c>
      <c r="D49" s="275" t="s">
        <v>85</v>
      </c>
      <c r="E49" s="309">
        <v>700</v>
      </c>
      <c r="F49" s="309">
        <v>700</v>
      </c>
      <c r="G49" s="309">
        <v>700</v>
      </c>
      <c r="H49" s="309">
        <v>700</v>
      </c>
      <c r="I49" s="309">
        <v>700</v>
      </c>
      <c r="J49" s="309">
        <v>700</v>
      </c>
      <c r="K49" s="309">
        <v>700</v>
      </c>
      <c r="L49" s="309">
        <v>700</v>
      </c>
      <c r="M49" s="309">
        <v>700</v>
      </c>
      <c r="N49" s="309">
        <v>700</v>
      </c>
      <c r="O49" s="309">
        <v>700</v>
      </c>
      <c r="P49" s="309">
        <v>700</v>
      </c>
      <c r="Q49" s="309">
        <v>700</v>
      </c>
      <c r="R49" s="309">
        <v>700</v>
      </c>
      <c r="S49" s="309">
        <v>700</v>
      </c>
      <c r="T49" s="309">
        <v>700</v>
      </c>
      <c r="U49" s="309">
        <v>700</v>
      </c>
      <c r="V49" s="309">
        <v>700</v>
      </c>
      <c r="W49" s="309">
        <v>700</v>
      </c>
      <c r="X49" s="309">
        <v>700</v>
      </c>
      <c r="Y49" s="309">
        <v>700</v>
      </c>
    </row>
    <row r="50" spans="2:25" s="275" customFormat="1">
      <c r="B50" s="310" t="s">
        <v>84</v>
      </c>
      <c r="C50" s="310" t="s">
        <v>85</v>
      </c>
      <c r="D50" s="310" t="s">
        <v>41</v>
      </c>
      <c r="E50" s="308">
        <v>700</v>
      </c>
      <c r="F50" s="308">
        <v>700</v>
      </c>
      <c r="G50" s="308">
        <v>700</v>
      </c>
      <c r="H50" s="308">
        <v>700</v>
      </c>
      <c r="I50" s="308">
        <v>700</v>
      </c>
      <c r="J50" s="308">
        <v>700</v>
      </c>
      <c r="K50" s="308">
        <v>700</v>
      </c>
      <c r="L50" s="308">
        <v>700</v>
      </c>
      <c r="M50" s="308">
        <v>700</v>
      </c>
      <c r="N50" s="308">
        <v>700</v>
      </c>
      <c r="O50" s="308">
        <v>700</v>
      </c>
      <c r="P50" s="308">
        <v>700</v>
      </c>
      <c r="Q50" s="308">
        <v>700</v>
      </c>
      <c r="R50" s="308">
        <v>700</v>
      </c>
      <c r="S50" s="308">
        <v>700</v>
      </c>
      <c r="T50" s="308">
        <v>700</v>
      </c>
      <c r="U50" s="308">
        <v>700</v>
      </c>
      <c r="V50" s="308">
        <v>700</v>
      </c>
      <c r="W50" s="308">
        <v>700</v>
      </c>
      <c r="X50" s="308">
        <v>700</v>
      </c>
      <c r="Y50" s="308">
        <v>700</v>
      </c>
    </row>
    <row r="51" spans="2:25" s="275" customFormat="1">
      <c r="B51" s="275" t="s">
        <v>86</v>
      </c>
      <c r="C51" s="275" t="s">
        <v>41</v>
      </c>
      <c r="D51" s="275" t="s">
        <v>87</v>
      </c>
      <c r="E51" s="309">
        <v>0</v>
      </c>
      <c r="F51" s="309">
        <v>0</v>
      </c>
      <c r="G51" s="309">
        <v>0</v>
      </c>
      <c r="H51" s="309"/>
      <c r="I51" s="309">
        <v>1400</v>
      </c>
      <c r="J51" s="309">
        <v>1400</v>
      </c>
      <c r="K51" s="309">
        <v>1400</v>
      </c>
      <c r="L51" s="309">
        <v>1400</v>
      </c>
      <c r="M51" s="309">
        <v>1400</v>
      </c>
      <c r="N51" s="309">
        <v>1400</v>
      </c>
      <c r="O51" s="309">
        <v>1400</v>
      </c>
      <c r="P51" s="309">
        <v>1400</v>
      </c>
      <c r="Q51" s="309">
        <v>1400</v>
      </c>
      <c r="R51" s="309">
        <v>1400</v>
      </c>
      <c r="S51" s="309">
        <v>1400</v>
      </c>
      <c r="T51" s="309">
        <v>1400</v>
      </c>
      <c r="U51" s="309">
        <v>1400</v>
      </c>
      <c r="V51" s="309">
        <v>1400</v>
      </c>
      <c r="W51" s="309">
        <v>1400</v>
      </c>
      <c r="X51" s="309">
        <v>1400</v>
      </c>
      <c r="Y51" s="309">
        <v>1400</v>
      </c>
    </row>
    <row r="52" spans="2:25" s="275" customFormat="1">
      <c r="B52" s="310" t="s">
        <v>86</v>
      </c>
      <c r="C52" s="310" t="s">
        <v>87</v>
      </c>
      <c r="D52" s="310" t="s">
        <v>41</v>
      </c>
      <c r="E52" s="308">
        <v>0</v>
      </c>
      <c r="F52" s="308">
        <v>0</v>
      </c>
      <c r="G52" s="308">
        <v>0</v>
      </c>
      <c r="H52" s="308"/>
      <c r="I52" s="308">
        <v>1400</v>
      </c>
      <c r="J52" s="308">
        <v>1400</v>
      </c>
      <c r="K52" s="308">
        <v>1400</v>
      </c>
      <c r="L52" s="308">
        <v>1400</v>
      </c>
      <c r="M52" s="308">
        <v>1400</v>
      </c>
      <c r="N52" s="308">
        <v>1400</v>
      </c>
      <c r="O52" s="308">
        <v>1400</v>
      </c>
      <c r="P52" s="308">
        <v>1400</v>
      </c>
      <c r="Q52" s="308">
        <v>1400</v>
      </c>
      <c r="R52" s="308">
        <v>1400</v>
      </c>
      <c r="S52" s="308">
        <v>1400</v>
      </c>
      <c r="T52" s="308">
        <v>1400</v>
      </c>
      <c r="U52" s="308">
        <v>1400</v>
      </c>
      <c r="V52" s="308">
        <v>1400</v>
      </c>
      <c r="W52" s="308">
        <v>1400</v>
      </c>
      <c r="X52" s="308">
        <v>1400</v>
      </c>
      <c r="Y52" s="308">
        <v>1400</v>
      </c>
    </row>
    <row r="53" spans="2:25" s="275" customFormat="1">
      <c r="E53" s="309"/>
      <c r="F53" s="309"/>
      <c r="G53" s="309"/>
      <c r="H53" s="309"/>
      <c r="I53" s="309"/>
      <c r="J53" s="309"/>
      <c r="K53" s="309"/>
      <c r="L53" s="309"/>
      <c r="M53" s="309"/>
      <c r="N53" s="309"/>
      <c r="O53" s="309"/>
      <c r="P53" s="309"/>
      <c r="Q53" s="309"/>
      <c r="R53" s="309"/>
      <c r="S53" s="309"/>
      <c r="T53" s="309"/>
      <c r="U53" s="309"/>
      <c r="V53" s="309"/>
      <c r="W53" s="309"/>
      <c r="X53" s="309"/>
      <c r="Y53" s="309"/>
    </row>
    <row r="54" spans="2:25" s="275" customFormat="1">
      <c r="B54" s="307" t="s">
        <v>15</v>
      </c>
      <c r="C54" s="307"/>
      <c r="D54" s="307"/>
      <c r="E54" s="308"/>
      <c r="F54" s="308"/>
      <c r="G54" s="308"/>
      <c r="H54" s="308"/>
      <c r="I54" s="308"/>
      <c r="J54" s="308"/>
      <c r="K54" s="308"/>
      <c r="L54" s="308"/>
      <c r="M54" s="308"/>
      <c r="N54" s="308"/>
      <c r="O54" s="308"/>
      <c r="P54" s="308"/>
      <c r="Q54" s="308"/>
      <c r="R54" s="308"/>
      <c r="S54" s="308"/>
      <c r="T54" s="308"/>
      <c r="U54" s="308"/>
      <c r="V54" s="308"/>
      <c r="W54" s="308"/>
      <c r="X54" s="308"/>
      <c r="Y54" s="308"/>
    </row>
    <row r="55" spans="2:25" s="275" customFormat="1">
      <c r="B55" s="275" t="s">
        <v>88</v>
      </c>
      <c r="C55" s="275" t="s">
        <v>40</v>
      </c>
      <c r="D55" s="275" t="s">
        <v>81</v>
      </c>
      <c r="E55" s="309">
        <v>1700</v>
      </c>
      <c r="F55" s="309">
        <v>1700</v>
      </c>
      <c r="G55" s="309">
        <v>1700</v>
      </c>
      <c r="H55" s="309">
        <v>1700</v>
      </c>
      <c r="I55" s="309">
        <v>1700</v>
      </c>
      <c r="J55" s="309">
        <v>1700</v>
      </c>
      <c r="K55" s="309">
        <v>1700</v>
      </c>
      <c r="L55" s="309">
        <v>1700</v>
      </c>
      <c r="M55" s="309">
        <v>1700</v>
      </c>
      <c r="N55" s="309">
        <v>1700</v>
      </c>
      <c r="O55" s="309">
        <v>1700</v>
      </c>
      <c r="P55" s="309">
        <v>1700</v>
      </c>
      <c r="Q55" s="309">
        <v>1700</v>
      </c>
      <c r="R55" s="309">
        <v>1700</v>
      </c>
      <c r="S55" s="309">
        <v>1700</v>
      </c>
      <c r="T55" s="309">
        <v>1700</v>
      </c>
      <c r="U55" s="309">
        <v>1700</v>
      </c>
      <c r="V55" s="309">
        <v>1700</v>
      </c>
      <c r="W55" s="309">
        <v>1700</v>
      </c>
      <c r="X55" s="309">
        <v>1700</v>
      </c>
      <c r="Y55" s="309">
        <v>1700</v>
      </c>
    </row>
    <row r="56" spans="2:25" s="275" customFormat="1">
      <c r="B56" s="310" t="s">
        <v>88</v>
      </c>
      <c r="C56" s="310" t="s">
        <v>81</v>
      </c>
      <c r="D56" s="310" t="s">
        <v>40</v>
      </c>
      <c r="E56" s="308">
        <v>1300</v>
      </c>
      <c r="F56" s="308">
        <v>1300</v>
      </c>
      <c r="G56" s="308">
        <v>1300</v>
      </c>
      <c r="H56" s="308">
        <v>1300</v>
      </c>
      <c r="I56" s="308">
        <v>1300</v>
      </c>
      <c r="J56" s="308">
        <v>1300</v>
      </c>
      <c r="K56" s="308">
        <v>1300</v>
      </c>
      <c r="L56" s="308">
        <v>1300</v>
      </c>
      <c r="M56" s="308">
        <v>1300</v>
      </c>
      <c r="N56" s="308">
        <v>1300</v>
      </c>
      <c r="O56" s="308">
        <v>1300</v>
      </c>
      <c r="P56" s="308">
        <v>1300</v>
      </c>
      <c r="Q56" s="308">
        <v>1300</v>
      </c>
      <c r="R56" s="308">
        <v>1300</v>
      </c>
      <c r="S56" s="308">
        <v>1300</v>
      </c>
      <c r="T56" s="308">
        <v>1300</v>
      </c>
      <c r="U56" s="308">
        <v>1300</v>
      </c>
      <c r="V56" s="308">
        <v>1300</v>
      </c>
      <c r="W56" s="308">
        <v>1300</v>
      </c>
      <c r="X56" s="308">
        <v>1300</v>
      </c>
      <c r="Y56" s="308">
        <v>1300</v>
      </c>
    </row>
    <row r="57" spans="2:25" s="275" customFormat="1">
      <c r="B57" s="275" t="s">
        <v>89</v>
      </c>
      <c r="C57" s="275" t="s">
        <v>40</v>
      </c>
      <c r="D57" s="275" t="s">
        <v>83</v>
      </c>
      <c r="E57" s="309">
        <v>585</v>
      </c>
      <c r="F57" s="309">
        <v>585</v>
      </c>
      <c r="G57" s="309">
        <v>585</v>
      </c>
      <c r="H57" s="309">
        <v>585</v>
      </c>
      <c r="I57" s="309">
        <v>585</v>
      </c>
      <c r="J57" s="309">
        <v>585</v>
      </c>
      <c r="K57" s="309">
        <v>585</v>
      </c>
      <c r="L57" s="309">
        <v>585</v>
      </c>
      <c r="M57" s="309">
        <v>585</v>
      </c>
      <c r="N57" s="309">
        <v>585</v>
      </c>
      <c r="O57" s="309">
        <v>585</v>
      </c>
      <c r="P57" s="309">
        <v>585</v>
      </c>
      <c r="Q57" s="309">
        <v>585</v>
      </c>
      <c r="R57" s="309">
        <v>585</v>
      </c>
      <c r="S57" s="309">
        <v>585</v>
      </c>
      <c r="T57" s="309">
        <v>585</v>
      </c>
      <c r="U57" s="309">
        <v>585</v>
      </c>
      <c r="V57" s="309">
        <v>585</v>
      </c>
      <c r="W57" s="309">
        <v>585</v>
      </c>
      <c r="X57" s="309">
        <v>585</v>
      </c>
      <c r="Y57" s="309">
        <v>585</v>
      </c>
    </row>
    <row r="58" spans="2:25" s="275" customFormat="1">
      <c r="B58" s="310" t="s">
        <v>89</v>
      </c>
      <c r="C58" s="310" t="s">
        <v>83</v>
      </c>
      <c r="D58" s="310" t="s">
        <v>40</v>
      </c>
      <c r="E58" s="308">
        <v>600</v>
      </c>
      <c r="F58" s="308">
        <v>600</v>
      </c>
      <c r="G58" s="308">
        <v>600</v>
      </c>
      <c r="H58" s="308">
        <v>600</v>
      </c>
      <c r="I58" s="308">
        <v>600</v>
      </c>
      <c r="J58" s="308">
        <v>600</v>
      </c>
      <c r="K58" s="308">
        <v>600</v>
      </c>
      <c r="L58" s="308">
        <v>600</v>
      </c>
      <c r="M58" s="308">
        <v>600</v>
      </c>
      <c r="N58" s="308">
        <v>600</v>
      </c>
      <c r="O58" s="308">
        <v>600</v>
      </c>
      <c r="P58" s="308">
        <v>600</v>
      </c>
      <c r="Q58" s="308">
        <v>600</v>
      </c>
      <c r="R58" s="308">
        <v>600</v>
      </c>
      <c r="S58" s="308">
        <v>600</v>
      </c>
      <c r="T58" s="308">
        <v>600</v>
      </c>
      <c r="U58" s="308">
        <v>600</v>
      </c>
      <c r="V58" s="308">
        <v>600</v>
      </c>
      <c r="W58" s="308">
        <v>600</v>
      </c>
      <c r="X58" s="308">
        <v>600</v>
      </c>
      <c r="Y58" s="308">
        <v>600</v>
      </c>
    </row>
    <row r="59" spans="2:25" s="275" customFormat="1">
      <c r="B59" s="275" t="s">
        <v>90</v>
      </c>
      <c r="C59" s="275" t="s">
        <v>40</v>
      </c>
      <c r="D59" s="275" t="s">
        <v>83</v>
      </c>
      <c r="E59" s="309">
        <v>400</v>
      </c>
      <c r="F59" s="309">
        <v>400</v>
      </c>
      <c r="G59" s="309">
        <v>400</v>
      </c>
      <c r="H59" s="309">
        <v>400</v>
      </c>
      <c r="I59" s="309">
        <v>400</v>
      </c>
      <c r="J59" s="309">
        <v>400</v>
      </c>
      <c r="K59" s="309">
        <v>400</v>
      </c>
      <c r="L59" s="309">
        <v>400</v>
      </c>
      <c r="M59" s="309">
        <v>400</v>
      </c>
      <c r="N59" s="309">
        <v>400</v>
      </c>
      <c r="O59" s="309">
        <v>400</v>
      </c>
      <c r="P59" s="309">
        <v>400</v>
      </c>
      <c r="Q59" s="309">
        <v>400</v>
      </c>
      <c r="R59" s="309">
        <v>400</v>
      </c>
      <c r="S59" s="309">
        <v>400</v>
      </c>
      <c r="T59" s="309">
        <v>400</v>
      </c>
      <c r="U59" s="309">
        <v>400</v>
      </c>
      <c r="V59" s="309">
        <v>400</v>
      </c>
      <c r="W59" s="309">
        <v>400</v>
      </c>
      <c r="X59" s="309">
        <v>400</v>
      </c>
      <c r="Y59" s="309">
        <v>400</v>
      </c>
    </row>
    <row r="60" spans="2:25" s="275" customFormat="1">
      <c r="B60" s="310" t="s">
        <v>90</v>
      </c>
      <c r="C60" s="310" t="s">
        <v>83</v>
      </c>
      <c r="D60" s="310" t="s">
        <v>40</v>
      </c>
      <c r="E60" s="308">
        <v>400</v>
      </c>
      <c r="F60" s="308">
        <v>400</v>
      </c>
      <c r="G60" s="308">
        <v>400</v>
      </c>
      <c r="H60" s="308">
        <v>400</v>
      </c>
      <c r="I60" s="308">
        <v>400</v>
      </c>
      <c r="J60" s="308">
        <v>400</v>
      </c>
      <c r="K60" s="308">
        <v>400</v>
      </c>
      <c r="L60" s="308">
        <v>400</v>
      </c>
      <c r="M60" s="308">
        <v>400</v>
      </c>
      <c r="N60" s="308">
        <v>400</v>
      </c>
      <c r="O60" s="308">
        <v>400</v>
      </c>
      <c r="P60" s="308">
        <v>400</v>
      </c>
      <c r="Q60" s="308">
        <v>400</v>
      </c>
      <c r="R60" s="308">
        <v>400</v>
      </c>
      <c r="S60" s="308">
        <v>400</v>
      </c>
      <c r="T60" s="308">
        <v>400</v>
      </c>
      <c r="U60" s="308">
        <v>400</v>
      </c>
      <c r="V60" s="308">
        <v>400</v>
      </c>
      <c r="W60" s="308">
        <v>400</v>
      </c>
      <c r="X60" s="308">
        <v>400</v>
      </c>
      <c r="Y60" s="308">
        <v>400</v>
      </c>
    </row>
    <row r="61" spans="2:25" s="275" customFormat="1"/>
    <row r="62" spans="2:25" s="275" customFormat="1">
      <c r="B62" s="307" t="s">
        <v>91</v>
      </c>
      <c r="C62" s="310"/>
      <c r="D62" s="310"/>
      <c r="E62" s="310"/>
      <c r="F62" s="310"/>
      <c r="G62" s="310"/>
      <c r="H62" s="310"/>
      <c r="I62" s="310"/>
      <c r="J62" s="310"/>
      <c r="K62" s="310"/>
      <c r="L62" s="310"/>
      <c r="M62" s="310"/>
      <c r="N62" s="310"/>
      <c r="O62" s="310"/>
      <c r="P62" s="310"/>
      <c r="Q62" s="310"/>
      <c r="R62" s="310"/>
      <c r="S62" s="310"/>
      <c r="T62" s="310"/>
      <c r="U62" s="310"/>
      <c r="V62" s="310"/>
      <c r="W62" s="310"/>
      <c r="X62" s="310"/>
      <c r="Y62" s="310"/>
    </row>
    <row r="63" spans="2:25" s="275" customFormat="1">
      <c r="B63" s="275" t="s">
        <v>91</v>
      </c>
      <c r="C63" s="275" t="s">
        <v>41</v>
      </c>
      <c r="D63" s="275" t="s">
        <v>40</v>
      </c>
      <c r="E63" s="309">
        <v>590</v>
      </c>
      <c r="F63" s="309">
        <v>590</v>
      </c>
      <c r="G63" s="309">
        <v>590</v>
      </c>
      <c r="H63" s="309">
        <v>590</v>
      </c>
      <c r="I63" s="309">
        <v>590</v>
      </c>
      <c r="J63" s="309">
        <v>590</v>
      </c>
      <c r="K63" s="309">
        <v>590</v>
      </c>
      <c r="L63" s="309">
        <v>590</v>
      </c>
      <c r="M63" s="309">
        <v>590</v>
      </c>
      <c r="N63" s="309">
        <v>590</v>
      </c>
      <c r="O63" s="309">
        <v>590</v>
      </c>
      <c r="P63" s="309">
        <v>590</v>
      </c>
      <c r="Q63" s="309">
        <v>590</v>
      </c>
      <c r="R63" s="309">
        <v>590</v>
      </c>
      <c r="S63" s="309">
        <v>590</v>
      </c>
      <c r="T63" s="309">
        <v>590</v>
      </c>
      <c r="U63" s="309">
        <v>590</v>
      </c>
      <c r="V63" s="309">
        <v>590</v>
      </c>
      <c r="W63" s="309">
        <v>590</v>
      </c>
      <c r="X63" s="309">
        <v>590</v>
      </c>
      <c r="Y63" s="309">
        <v>590</v>
      </c>
    </row>
    <row r="64" spans="2:25" s="275" customFormat="1">
      <c r="B64" s="310" t="s">
        <v>91</v>
      </c>
      <c r="C64" s="310" t="s">
        <v>40</v>
      </c>
      <c r="D64" s="310" t="s">
        <v>41</v>
      </c>
      <c r="E64" s="308">
        <v>600</v>
      </c>
      <c r="F64" s="308">
        <v>600</v>
      </c>
      <c r="G64" s="308">
        <v>600</v>
      </c>
      <c r="H64" s="308">
        <v>600</v>
      </c>
      <c r="I64" s="308">
        <v>600</v>
      </c>
      <c r="J64" s="308">
        <v>600</v>
      </c>
      <c r="K64" s="308">
        <v>600</v>
      </c>
      <c r="L64" s="308">
        <v>600</v>
      </c>
      <c r="M64" s="308">
        <v>600</v>
      </c>
      <c r="N64" s="308">
        <v>600</v>
      </c>
      <c r="O64" s="308">
        <v>600</v>
      </c>
      <c r="P64" s="308">
        <v>600</v>
      </c>
      <c r="Q64" s="308">
        <v>600</v>
      </c>
      <c r="R64" s="308">
        <v>600</v>
      </c>
      <c r="S64" s="308">
        <v>600</v>
      </c>
      <c r="T64" s="308">
        <v>600</v>
      </c>
      <c r="U64" s="308">
        <v>600</v>
      </c>
      <c r="V64" s="308">
        <v>600</v>
      </c>
      <c r="W64" s="308">
        <v>600</v>
      </c>
      <c r="X64" s="308">
        <v>600</v>
      </c>
      <c r="Y64" s="308">
        <v>600</v>
      </c>
    </row>
    <row r="65" spans="2:26" s="275" customFormat="1">
      <c r="B65" s="28" t="s">
        <v>16</v>
      </c>
      <c r="E65" s="309"/>
      <c r="F65" s="309"/>
      <c r="G65" s="309"/>
      <c r="H65" s="309"/>
      <c r="I65" s="309"/>
      <c r="J65" s="309"/>
      <c r="K65" s="309"/>
      <c r="L65" s="309"/>
      <c r="M65" s="309"/>
      <c r="N65" s="309"/>
      <c r="O65" s="309"/>
      <c r="P65" s="309"/>
      <c r="Q65" s="309"/>
      <c r="R65" s="309"/>
      <c r="S65" s="309"/>
      <c r="T65" s="309"/>
      <c r="U65" s="309"/>
      <c r="V65" s="309"/>
      <c r="W65" s="309"/>
      <c r="X65" s="309"/>
      <c r="Y65" s="309"/>
      <c r="Z65" s="312"/>
    </row>
    <row r="68" spans="2:26" s="361" customFormat="1" ht="17">
      <c r="B68" s="360" t="s">
        <v>346</v>
      </c>
    </row>
    <row r="69" spans="2:26" s="362" customFormat="1"/>
    <row r="70" spans="2:26" s="261" customFormat="1">
      <c r="E70" s="264">
        <v>2020</v>
      </c>
      <c r="F70" s="264">
        <v>2021</v>
      </c>
      <c r="G70" s="264">
        <v>2022</v>
      </c>
      <c r="H70" s="264">
        <v>2023</v>
      </c>
      <c r="I70" s="264">
        <v>2024</v>
      </c>
      <c r="J70" s="264">
        <v>2025</v>
      </c>
      <c r="K70" s="264">
        <v>2026</v>
      </c>
      <c r="L70" s="264">
        <v>2027</v>
      </c>
      <c r="M70" s="264">
        <v>2028</v>
      </c>
      <c r="N70" s="264">
        <v>2029</v>
      </c>
      <c r="O70" s="264">
        <v>2030</v>
      </c>
      <c r="P70" s="264">
        <v>2031</v>
      </c>
      <c r="Q70" s="264">
        <v>2032</v>
      </c>
      <c r="R70" s="264">
        <v>2033</v>
      </c>
      <c r="S70" s="264">
        <v>2034</v>
      </c>
      <c r="T70" s="264">
        <v>2035</v>
      </c>
      <c r="U70" s="264">
        <v>2036</v>
      </c>
      <c r="V70" s="264">
        <v>2037</v>
      </c>
      <c r="W70" s="325">
        <v>2038</v>
      </c>
      <c r="X70" s="325">
        <v>2039</v>
      </c>
      <c r="Y70" s="325">
        <v>2040</v>
      </c>
    </row>
    <row r="71" spans="2:26">
      <c r="B71" s="32" t="s">
        <v>360</v>
      </c>
      <c r="E71" s="303">
        <f>E5+E7+E9+E11+E13+E36</f>
        <v>4537</v>
      </c>
      <c r="F71" s="303">
        <f t="shared" ref="F71:Y71" si="19">F5+F7+F9+F11+F13+F36</f>
        <v>5257</v>
      </c>
      <c r="G71" s="303">
        <f t="shared" si="19"/>
        <v>5257</v>
      </c>
      <c r="H71" s="303">
        <f t="shared" si="19"/>
        <v>5547</v>
      </c>
      <c r="I71" s="303">
        <f t="shared" si="19"/>
        <v>7947</v>
      </c>
      <c r="J71" s="303">
        <f t="shared" si="19"/>
        <v>7947</v>
      </c>
      <c r="K71" s="303">
        <f t="shared" si="19"/>
        <v>7947</v>
      </c>
      <c r="L71" s="303">
        <f t="shared" si="19"/>
        <v>7947</v>
      </c>
      <c r="M71" s="303">
        <f t="shared" si="19"/>
        <v>7947</v>
      </c>
      <c r="N71" s="303">
        <f t="shared" si="19"/>
        <v>9447</v>
      </c>
      <c r="O71" s="303">
        <f t="shared" si="19"/>
        <v>9447</v>
      </c>
      <c r="P71" s="303">
        <f t="shared" si="19"/>
        <v>9447</v>
      </c>
      <c r="Q71" s="303">
        <f t="shared" si="19"/>
        <v>9447</v>
      </c>
      <c r="R71" s="303">
        <f t="shared" si="19"/>
        <v>9447</v>
      </c>
      <c r="S71" s="303">
        <f t="shared" si="19"/>
        <v>9447</v>
      </c>
      <c r="T71" s="303">
        <f t="shared" si="19"/>
        <v>9447</v>
      </c>
      <c r="U71" s="303">
        <f t="shared" si="19"/>
        <v>9447</v>
      </c>
      <c r="V71" s="303">
        <f t="shared" si="19"/>
        <v>9447</v>
      </c>
      <c r="W71" s="303">
        <f t="shared" si="19"/>
        <v>9447</v>
      </c>
      <c r="X71" s="303">
        <f t="shared" si="19"/>
        <v>9447</v>
      </c>
      <c r="Y71" s="303">
        <f t="shared" si="19"/>
        <v>9447</v>
      </c>
    </row>
    <row r="72" spans="2:26">
      <c r="B72" s="32" t="s">
        <v>361</v>
      </c>
      <c r="E72" s="303">
        <f>E6+E8+E10+E12+E14+E37</f>
        <v>4315</v>
      </c>
      <c r="F72" s="303">
        <f t="shared" ref="F72:Y72" si="20">F6+F8+F10+F12+F14+F37</f>
        <v>5315</v>
      </c>
      <c r="G72" s="303">
        <f t="shared" si="20"/>
        <v>5315</v>
      </c>
      <c r="H72" s="303">
        <f t="shared" si="20"/>
        <v>5547</v>
      </c>
      <c r="I72" s="303">
        <f t="shared" si="20"/>
        <v>7947</v>
      </c>
      <c r="J72" s="303">
        <f t="shared" si="20"/>
        <v>7947</v>
      </c>
      <c r="K72" s="303">
        <f t="shared" si="20"/>
        <v>7947</v>
      </c>
      <c r="L72" s="303">
        <f t="shared" si="20"/>
        <v>7947</v>
      </c>
      <c r="M72" s="303">
        <f t="shared" si="20"/>
        <v>7947</v>
      </c>
      <c r="N72" s="303">
        <f t="shared" si="20"/>
        <v>9447</v>
      </c>
      <c r="O72" s="303">
        <f t="shared" si="20"/>
        <v>9447</v>
      </c>
      <c r="P72" s="303">
        <f t="shared" si="20"/>
        <v>9447</v>
      </c>
      <c r="Q72" s="303">
        <f t="shared" si="20"/>
        <v>9447</v>
      </c>
      <c r="R72" s="303">
        <f t="shared" si="20"/>
        <v>9447</v>
      </c>
      <c r="S72" s="303">
        <f t="shared" si="20"/>
        <v>9447</v>
      </c>
      <c r="T72" s="303">
        <f t="shared" si="20"/>
        <v>9447</v>
      </c>
      <c r="U72" s="303">
        <f t="shared" si="20"/>
        <v>9447</v>
      </c>
      <c r="V72" s="303">
        <f t="shared" si="20"/>
        <v>9447</v>
      </c>
      <c r="W72" s="303">
        <f t="shared" si="20"/>
        <v>9447</v>
      </c>
      <c r="X72" s="303">
        <f t="shared" si="20"/>
        <v>9447</v>
      </c>
      <c r="Y72" s="303">
        <f t="shared" si="20"/>
        <v>9447</v>
      </c>
    </row>
    <row r="73" spans="2:26">
      <c r="B73" s="32" t="s">
        <v>362</v>
      </c>
      <c r="E73" s="303">
        <f>E17+E19+E21+E32</f>
        <v>2285</v>
      </c>
      <c r="F73" s="303">
        <f t="shared" ref="F73:Y73" si="21">F17+F19+F21+F32</f>
        <v>2685</v>
      </c>
      <c r="G73" s="303">
        <f t="shared" si="21"/>
        <v>2685</v>
      </c>
      <c r="H73" s="303">
        <f t="shared" si="21"/>
        <v>2685</v>
      </c>
      <c r="I73" s="303">
        <f t="shared" si="21"/>
        <v>2685</v>
      </c>
      <c r="J73" s="303">
        <f t="shared" si="21"/>
        <v>2685</v>
      </c>
      <c r="K73" s="303">
        <f t="shared" si="21"/>
        <v>2685</v>
      </c>
      <c r="L73" s="303">
        <f t="shared" si="21"/>
        <v>2685</v>
      </c>
      <c r="M73" s="303">
        <f t="shared" si="21"/>
        <v>2685</v>
      </c>
      <c r="N73" s="303">
        <f t="shared" si="21"/>
        <v>3685</v>
      </c>
      <c r="O73" s="303">
        <f t="shared" si="21"/>
        <v>3685</v>
      </c>
      <c r="P73" s="303">
        <f t="shared" si="21"/>
        <v>3685</v>
      </c>
      <c r="Q73" s="303">
        <f t="shared" si="21"/>
        <v>3685</v>
      </c>
      <c r="R73" s="303">
        <f t="shared" si="21"/>
        <v>3685</v>
      </c>
      <c r="S73" s="303">
        <f t="shared" si="21"/>
        <v>3685</v>
      </c>
      <c r="T73" s="303">
        <f t="shared" si="21"/>
        <v>3685</v>
      </c>
      <c r="U73" s="303">
        <f t="shared" si="21"/>
        <v>3685</v>
      </c>
      <c r="V73" s="303">
        <f t="shared" si="21"/>
        <v>3685</v>
      </c>
      <c r="W73" s="303">
        <f t="shared" si="21"/>
        <v>3685</v>
      </c>
      <c r="X73" s="303">
        <f t="shared" si="21"/>
        <v>3685</v>
      </c>
      <c r="Y73" s="303">
        <f t="shared" si="21"/>
        <v>3685</v>
      </c>
    </row>
    <row r="74" spans="2:26">
      <c r="B74" s="32" t="s">
        <v>363</v>
      </c>
      <c r="E74" s="303">
        <f>E18+E20+E22+E33</f>
        <v>1900</v>
      </c>
      <c r="F74" s="303">
        <f t="shared" ref="F74:Y74" si="22">F18+F20+F22+F33</f>
        <v>2300</v>
      </c>
      <c r="G74" s="303">
        <f t="shared" si="22"/>
        <v>2300</v>
      </c>
      <c r="H74" s="303">
        <f t="shared" si="22"/>
        <v>2300</v>
      </c>
      <c r="I74" s="303">
        <f t="shared" si="22"/>
        <v>2300</v>
      </c>
      <c r="J74" s="303">
        <f t="shared" si="22"/>
        <v>2300</v>
      </c>
      <c r="K74" s="303">
        <f t="shared" si="22"/>
        <v>2300</v>
      </c>
      <c r="L74" s="303">
        <f t="shared" si="22"/>
        <v>2300</v>
      </c>
      <c r="M74" s="303">
        <f t="shared" si="22"/>
        <v>2300</v>
      </c>
      <c r="N74" s="303">
        <f t="shared" si="22"/>
        <v>3300</v>
      </c>
      <c r="O74" s="303">
        <f t="shared" si="22"/>
        <v>3300</v>
      </c>
      <c r="P74" s="303">
        <f t="shared" si="22"/>
        <v>3300</v>
      </c>
      <c r="Q74" s="303">
        <f t="shared" si="22"/>
        <v>3300</v>
      </c>
      <c r="R74" s="303">
        <f t="shared" si="22"/>
        <v>3300</v>
      </c>
      <c r="S74" s="303">
        <f t="shared" si="22"/>
        <v>3300</v>
      </c>
      <c r="T74" s="303">
        <f t="shared" si="22"/>
        <v>3300</v>
      </c>
      <c r="U74" s="303">
        <f t="shared" si="22"/>
        <v>3300</v>
      </c>
      <c r="V74" s="303">
        <f t="shared" si="22"/>
        <v>3300</v>
      </c>
      <c r="W74" s="303">
        <f t="shared" si="22"/>
        <v>3300</v>
      </c>
      <c r="X74" s="303">
        <f t="shared" si="22"/>
        <v>3300</v>
      </c>
      <c r="Y74" s="303">
        <f t="shared" si="22"/>
        <v>3300</v>
      </c>
    </row>
    <row r="76" spans="2:26" s="349" customFormat="1" ht="15.5">
      <c r="B76" s="348"/>
    </row>
  </sheetData>
  <conditionalFormatting sqref="D3">
    <cfRule type="cellIs" dxfId="9" priority="1" stopIfTrue="1" operator="equal">
      <formula>#REF!</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V72"/>
  <sheetViews>
    <sheetView showGridLines="0" zoomScale="90" zoomScaleNormal="90" workbookViewId="0"/>
  </sheetViews>
  <sheetFormatPr defaultColWidth="9.1796875" defaultRowHeight="14.5"/>
  <cols>
    <col min="1" max="1" width="6" style="1" customWidth="1"/>
    <col min="2" max="2" width="53.54296875" style="1" customWidth="1"/>
    <col min="3" max="3" width="11" style="1" bestFit="1" customWidth="1"/>
    <col min="4" max="10" width="10.453125" style="1" bestFit="1" customWidth="1"/>
    <col min="11" max="23" width="9.453125" style="1" bestFit="1" customWidth="1"/>
    <col min="24" max="16384" width="9.1796875" style="1"/>
  </cols>
  <sheetData>
    <row r="1" spans="2:25" s="116" customFormat="1" ht="19.5" customHeight="1">
      <c r="B1" s="389" t="s">
        <v>314</v>
      </c>
    </row>
    <row r="3" spans="2:25">
      <c r="B3" s="1" t="s">
        <v>121</v>
      </c>
      <c r="C3" s="24"/>
      <c r="D3" s="24"/>
      <c r="E3" s="24"/>
      <c r="F3" s="24"/>
      <c r="G3" s="24"/>
      <c r="H3" s="24"/>
      <c r="I3" s="24"/>
      <c r="J3" s="24"/>
      <c r="K3" s="24"/>
      <c r="L3" s="24"/>
      <c r="M3" s="24"/>
      <c r="N3" s="24"/>
      <c r="O3" s="24"/>
      <c r="P3" s="24"/>
      <c r="Q3" s="24"/>
      <c r="R3" s="24"/>
      <c r="S3" s="24"/>
      <c r="T3" s="24"/>
      <c r="U3" s="24"/>
      <c r="V3" s="24"/>
      <c r="W3" s="24"/>
    </row>
    <row r="4" spans="2:25">
      <c r="C4" s="24"/>
      <c r="D4" s="24"/>
      <c r="E4" s="24"/>
      <c r="F4" s="24"/>
      <c r="G4" s="24"/>
      <c r="H4" s="24"/>
      <c r="I4" s="24"/>
      <c r="J4" s="24"/>
      <c r="K4" s="24"/>
      <c r="L4" s="24"/>
      <c r="M4" s="24"/>
      <c r="N4" s="24"/>
      <c r="O4" s="24"/>
      <c r="P4" s="24"/>
      <c r="Q4" s="24"/>
      <c r="R4" s="24"/>
      <c r="S4" s="24"/>
      <c r="T4" s="24"/>
      <c r="U4" s="24"/>
      <c r="V4" s="24"/>
      <c r="W4" s="24"/>
    </row>
    <row r="5" spans="2:25" s="388" customFormat="1">
      <c r="B5" s="388" t="s">
        <v>122</v>
      </c>
    </row>
    <row r="7" spans="2:25" s="134" customFormat="1">
      <c r="B7" s="135" t="s">
        <v>123</v>
      </c>
      <c r="C7" s="136">
        <v>2020</v>
      </c>
      <c r="D7" s="136">
        <v>2021</v>
      </c>
      <c r="E7" s="136">
        <v>2022</v>
      </c>
      <c r="F7" s="136">
        <v>2023</v>
      </c>
      <c r="G7" s="136">
        <v>2024</v>
      </c>
      <c r="H7" s="136">
        <v>2025</v>
      </c>
      <c r="I7" s="136">
        <v>2026</v>
      </c>
      <c r="J7" s="136">
        <v>2027</v>
      </c>
      <c r="K7" s="136">
        <v>2028</v>
      </c>
      <c r="L7" s="136">
        <v>2029</v>
      </c>
      <c r="M7" s="136">
        <v>2030</v>
      </c>
      <c r="N7" s="136">
        <v>2031</v>
      </c>
      <c r="O7" s="136">
        <v>2032</v>
      </c>
      <c r="P7" s="136">
        <v>2033</v>
      </c>
      <c r="Q7" s="136">
        <v>2034</v>
      </c>
      <c r="R7" s="136">
        <v>2035</v>
      </c>
      <c r="S7" s="136">
        <v>2036</v>
      </c>
      <c r="T7" s="136">
        <v>2037</v>
      </c>
      <c r="U7" s="136">
        <v>2038</v>
      </c>
      <c r="V7" s="136">
        <v>2039</v>
      </c>
      <c r="W7" s="136">
        <v>2040</v>
      </c>
    </row>
    <row r="8" spans="2:25" s="62" customFormat="1">
      <c r="B8" s="62" t="s">
        <v>124</v>
      </c>
      <c r="C8" s="367">
        <v>6187.02561590403</v>
      </c>
      <c r="D8" s="367">
        <v>5547.7463501399498</v>
      </c>
      <c r="E8" s="367">
        <v>4126.3679922230613</v>
      </c>
      <c r="F8" s="367">
        <v>4399.802743698061</v>
      </c>
      <c r="G8" s="367">
        <v>4549.6895428150883</v>
      </c>
      <c r="H8" s="367">
        <v>4354.651067365533</v>
      </c>
      <c r="I8" s="367">
        <v>3394.8866854878747</v>
      </c>
      <c r="J8" s="367">
        <v>3185.9314479314994</v>
      </c>
      <c r="K8" s="367">
        <v>3100.7803477028692</v>
      </c>
      <c r="L8" s="367">
        <v>3194.1720590182526</v>
      </c>
      <c r="M8" s="367">
        <v>2844.5107030295526</v>
      </c>
      <c r="N8" s="367">
        <v>2681.741428535558</v>
      </c>
      <c r="O8" s="367">
        <v>2634.1156153418751</v>
      </c>
      <c r="P8" s="367">
        <v>2490.8141612330141</v>
      </c>
      <c r="Q8" s="367">
        <v>2532.0476284842557</v>
      </c>
      <c r="R8" s="367">
        <v>2493.4922359787442</v>
      </c>
      <c r="S8" s="367">
        <v>2504.6366044831389</v>
      </c>
      <c r="T8" s="367">
        <v>2461.6151531875357</v>
      </c>
      <c r="U8" s="367">
        <v>2473.3810462274246</v>
      </c>
      <c r="V8" s="367">
        <v>2447.3809215602109</v>
      </c>
      <c r="W8" s="367">
        <v>2396.1858244959026</v>
      </c>
    </row>
    <row r="9" spans="2:25">
      <c r="B9" s="32" t="s">
        <v>22</v>
      </c>
      <c r="C9" s="33">
        <v>11902.642295579139</v>
      </c>
      <c r="D9" s="33">
        <v>11692.223915955417</v>
      </c>
      <c r="E9" s="33">
        <v>11481.805536331694</v>
      </c>
      <c r="F9" s="33">
        <v>11271.387156707942</v>
      </c>
      <c r="G9" s="33">
        <v>11060.968777084221</v>
      </c>
      <c r="H9" s="33">
        <v>10850.550397460471</v>
      </c>
      <c r="I9" s="33">
        <v>10495.603886285806</v>
      </c>
      <c r="J9" s="33">
        <v>10140.657375111139</v>
      </c>
      <c r="K9" s="33">
        <v>9785.7108639364724</v>
      </c>
      <c r="L9" s="33">
        <v>9430.7643527617784</v>
      </c>
      <c r="M9" s="33">
        <v>9075.8178415871116</v>
      </c>
      <c r="N9" s="33">
        <v>8656.0847500777218</v>
      </c>
      <c r="O9" s="33">
        <v>8236.3516585683337</v>
      </c>
      <c r="P9" s="33">
        <v>7816.6185670589448</v>
      </c>
      <c r="Q9" s="33">
        <v>7396.8854755495277</v>
      </c>
      <c r="R9" s="33">
        <v>6977.1523840401387</v>
      </c>
      <c r="S9" s="33">
        <v>6704.1332413701111</v>
      </c>
      <c r="T9" s="33">
        <v>6431.1140987000563</v>
      </c>
      <c r="U9" s="33">
        <v>6158.0949560300278</v>
      </c>
      <c r="V9" s="33">
        <v>5885.0758133599993</v>
      </c>
      <c r="W9" s="33">
        <v>5612.0566706899444</v>
      </c>
      <c r="X9"/>
      <c r="Y9"/>
    </row>
    <row r="10" spans="2:25">
      <c r="B10" s="32" t="s">
        <v>21</v>
      </c>
      <c r="C10" s="33">
        <v>7106.3926555864446</v>
      </c>
      <c r="D10" s="33">
        <v>6641.7029922208885</v>
      </c>
      <c r="E10" s="33">
        <v>6177.0133288553325</v>
      </c>
      <c r="F10" s="33">
        <v>5712.3236654898055</v>
      </c>
      <c r="G10" s="33">
        <v>5247.6340021242495</v>
      </c>
      <c r="H10" s="33">
        <v>4782.9443387586953</v>
      </c>
      <c r="I10" s="33">
        <v>4328.369998232778</v>
      </c>
      <c r="J10" s="33">
        <v>3873.795657706833</v>
      </c>
      <c r="K10" s="33">
        <v>3419.2213171809162</v>
      </c>
      <c r="L10" s="33">
        <v>2964.6469766549999</v>
      </c>
      <c r="M10" s="33">
        <v>2510.0726361290585</v>
      </c>
      <c r="N10" s="33">
        <v>2341.8757235888975</v>
      </c>
      <c r="O10" s="33">
        <v>2173.6788110487364</v>
      </c>
      <c r="P10" s="33">
        <v>2005.4818985085749</v>
      </c>
      <c r="Q10" s="33">
        <v>1837.2849859684138</v>
      </c>
      <c r="R10" s="33">
        <v>1669.0880734282525</v>
      </c>
      <c r="S10" s="33">
        <v>1672.5796457522194</v>
      </c>
      <c r="T10" s="33">
        <v>1676.0712180761861</v>
      </c>
      <c r="U10" s="33">
        <v>1679.5627904001499</v>
      </c>
      <c r="V10" s="33">
        <v>1683.0543627241163</v>
      </c>
      <c r="W10" s="33">
        <v>1686.5459350480833</v>
      </c>
      <c r="X10"/>
      <c r="Y10"/>
    </row>
    <row r="11" spans="2:25">
      <c r="B11" s="32" t="s">
        <v>92</v>
      </c>
      <c r="C11" s="33">
        <v>271.53278352661965</v>
      </c>
      <c r="D11" s="33">
        <v>279.6793279817054</v>
      </c>
      <c r="E11" s="33">
        <v>294.54373524974528</v>
      </c>
      <c r="F11" s="33">
        <v>316.88705375096322</v>
      </c>
      <c r="G11" s="33">
        <v>348.86352483299038</v>
      </c>
      <c r="H11" s="33">
        <v>387.86592794370404</v>
      </c>
      <c r="I11" s="33">
        <v>441.2236203027079</v>
      </c>
      <c r="J11" s="33">
        <v>507.00837622664204</v>
      </c>
      <c r="K11" s="33">
        <v>585.93148977059968</v>
      </c>
      <c r="L11" s="33">
        <v>678.16211782476944</v>
      </c>
      <c r="M11" s="33">
        <v>783.05735292325221</v>
      </c>
      <c r="N11" s="33">
        <v>898.78063973241274</v>
      </c>
      <c r="O11" s="33">
        <v>1016.5843730470399</v>
      </c>
      <c r="P11" s="33">
        <v>1134.8598785828094</v>
      </c>
      <c r="Q11" s="33">
        <v>1253.3649910667584</v>
      </c>
      <c r="R11" s="33">
        <v>1367.9141534220487</v>
      </c>
      <c r="S11" s="33">
        <v>1485.3325680081202</v>
      </c>
      <c r="T11" s="33">
        <v>1599.4288097822098</v>
      </c>
      <c r="U11" s="33">
        <v>1713.368194592857</v>
      </c>
      <c r="V11" s="33">
        <v>1827.1254626986183</v>
      </c>
      <c r="W11" s="33">
        <v>1938.4319974853481</v>
      </c>
      <c r="X11"/>
      <c r="Y11"/>
    </row>
    <row r="12" spans="2:25">
      <c r="B12" s="34" t="s">
        <v>125</v>
      </c>
      <c r="C12" s="33">
        <v>98.387632011468185</v>
      </c>
      <c r="D12" s="33">
        <v>103.15723202210944</v>
      </c>
      <c r="E12" s="33">
        <v>114.33769989620994</v>
      </c>
      <c r="F12" s="33">
        <v>133.3040739529834</v>
      </c>
      <c r="G12" s="33">
        <v>161.59660564107116</v>
      </c>
      <c r="H12" s="33">
        <v>200.59900875178488</v>
      </c>
      <c r="I12" s="33">
        <v>250.57975666634437</v>
      </c>
      <c r="J12" s="33">
        <v>312.98756814583396</v>
      </c>
      <c r="K12" s="33">
        <v>388.22674229585215</v>
      </c>
      <c r="L12" s="33">
        <v>477.08042590557761</v>
      </c>
      <c r="M12" s="33">
        <v>580.44068625658554</v>
      </c>
      <c r="N12" s="33">
        <v>691.86604377281674</v>
      </c>
      <c r="O12" s="33">
        <v>805.0648528450198</v>
      </c>
      <c r="P12" s="33">
        <v>919.04242908786</v>
      </c>
      <c r="Q12" s="33">
        <v>1032.9426173293846</v>
      </c>
      <c r="R12" s="33">
        <v>1146.2637998866951</v>
      </c>
      <c r="S12" s="33">
        <v>1259.0772902303424</v>
      </c>
      <c r="T12" s="33">
        <v>1371.6385572569573</v>
      </c>
      <c r="U12" s="33">
        <v>1484.0429673201299</v>
      </c>
      <c r="V12" s="33">
        <v>1596.2652606784163</v>
      </c>
      <c r="W12" s="33">
        <v>1708.4927803136311</v>
      </c>
      <c r="X12"/>
      <c r="Y12"/>
    </row>
    <row r="13" spans="2:25">
      <c r="B13" s="34" t="s">
        <v>126</v>
      </c>
      <c r="C13" s="35">
        <v>173.1451515151515</v>
      </c>
      <c r="D13" s="35">
        <v>176.52209595959596</v>
      </c>
      <c r="E13" s="35">
        <v>180.20603535353533</v>
      </c>
      <c r="F13" s="35">
        <v>183.58297979797979</v>
      </c>
      <c r="G13" s="35">
        <v>187.26691919191919</v>
      </c>
      <c r="H13" s="35">
        <v>187.26691919191919</v>
      </c>
      <c r="I13" s="35">
        <v>190.64386363636365</v>
      </c>
      <c r="J13" s="35">
        <v>194.02080808080805</v>
      </c>
      <c r="K13" s="35">
        <v>197.70474747474748</v>
      </c>
      <c r="L13" s="35">
        <v>201.08169191919191</v>
      </c>
      <c r="M13" s="35">
        <v>202.61666666666667</v>
      </c>
      <c r="N13" s="35">
        <v>206.91459595959597</v>
      </c>
      <c r="O13" s="35">
        <v>211.5195202020202</v>
      </c>
      <c r="P13" s="35">
        <v>215.8174494949495</v>
      </c>
      <c r="Q13" s="35">
        <v>220.42237373737373</v>
      </c>
      <c r="R13" s="35">
        <v>221.65035353535353</v>
      </c>
      <c r="S13" s="35">
        <v>226.25527777777779</v>
      </c>
      <c r="T13" s="35">
        <v>227.79025252525253</v>
      </c>
      <c r="U13" s="35">
        <v>229.32522727272726</v>
      </c>
      <c r="V13" s="35">
        <v>230.86020202020202</v>
      </c>
      <c r="W13" s="35">
        <v>229.93921717171716</v>
      </c>
      <c r="X13"/>
      <c r="Y13"/>
    </row>
    <row r="14" spans="2:25">
      <c r="B14" s="32" t="s">
        <v>127</v>
      </c>
      <c r="C14" s="33">
        <v>229.69154778981027</v>
      </c>
      <c r="D14" s="33">
        <v>221.85680821043803</v>
      </c>
      <c r="E14" s="33">
        <v>214.02206863106611</v>
      </c>
      <c r="F14" s="33">
        <v>206.18732905169412</v>
      </c>
      <c r="G14" s="33">
        <v>198.35258947232219</v>
      </c>
      <c r="H14" s="33">
        <v>190.51784989295001</v>
      </c>
      <c r="I14" s="33">
        <v>182.49023933871166</v>
      </c>
      <c r="J14" s="33">
        <v>174.46262878447331</v>
      </c>
      <c r="K14" s="33">
        <v>166.43501823023527</v>
      </c>
      <c r="L14" s="33">
        <v>158.40740767599695</v>
      </c>
      <c r="M14" s="33">
        <v>150.37979712175863</v>
      </c>
      <c r="N14" s="33">
        <v>144.91329209762057</v>
      </c>
      <c r="O14" s="33">
        <v>139.4467870734828</v>
      </c>
      <c r="P14" s="33">
        <v>133.98028204934499</v>
      </c>
      <c r="Q14" s="33">
        <v>128.51377702520722</v>
      </c>
      <c r="R14" s="33">
        <v>123.04727200106944</v>
      </c>
      <c r="S14" s="33">
        <v>121.34586446130083</v>
      </c>
      <c r="T14" s="33">
        <v>119.64445692153249</v>
      </c>
      <c r="U14" s="33">
        <v>117.94304938176417</v>
      </c>
      <c r="V14" s="33">
        <v>116.24164184199583</v>
      </c>
      <c r="W14" s="33">
        <v>114.54023430222749</v>
      </c>
      <c r="X14"/>
      <c r="Y14"/>
    </row>
    <row r="15" spans="2:25">
      <c r="B15" s="30" t="s">
        <v>316</v>
      </c>
      <c r="C15" s="31">
        <f t="shared" ref="C15:W15" si="0">C8+C9+C10+C11+C14</f>
        <v>25697.284898386042</v>
      </c>
      <c r="D15" s="31">
        <f t="shared" si="0"/>
        <v>24383.209394508402</v>
      </c>
      <c r="E15" s="31">
        <f t="shared" si="0"/>
        <v>22293.752661290902</v>
      </c>
      <c r="F15" s="31">
        <f t="shared" si="0"/>
        <v>21906.587948698467</v>
      </c>
      <c r="G15" s="31">
        <f t="shared" si="0"/>
        <v>21405.508436328873</v>
      </c>
      <c r="H15" s="31">
        <f t="shared" si="0"/>
        <v>20566.529581421353</v>
      </c>
      <c r="I15" s="31">
        <f t="shared" si="0"/>
        <v>18842.574429647881</v>
      </c>
      <c r="J15" s="31">
        <f t="shared" si="0"/>
        <v>17881.855485760585</v>
      </c>
      <c r="K15" s="31">
        <f t="shared" si="0"/>
        <v>17058.079036821095</v>
      </c>
      <c r="L15" s="31">
        <f t="shared" si="0"/>
        <v>16426.152913935795</v>
      </c>
      <c r="M15" s="31">
        <f t="shared" si="0"/>
        <v>15363.838330790733</v>
      </c>
      <c r="N15" s="31">
        <f t="shared" si="0"/>
        <v>14723.39583403221</v>
      </c>
      <c r="O15" s="31">
        <f t="shared" si="0"/>
        <v>14200.177245079469</v>
      </c>
      <c r="P15" s="31">
        <f t="shared" si="0"/>
        <v>13581.754787432686</v>
      </c>
      <c r="Q15" s="31">
        <f t="shared" si="0"/>
        <v>13148.096858094164</v>
      </c>
      <c r="R15" s="31">
        <f t="shared" si="0"/>
        <v>12630.694118870255</v>
      </c>
      <c r="S15" s="31">
        <f t="shared" si="0"/>
        <v>12488.02792407489</v>
      </c>
      <c r="T15" s="31">
        <f t="shared" si="0"/>
        <v>12287.87373666752</v>
      </c>
      <c r="U15" s="31">
        <f t="shared" si="0"/>
        <v>12142.350036632222</v>
      </c>
      <c r="V15" s="31">
        <f t="shared" si="0"/>
        <v>11958.87820218494</v>
      </c>
      <c r="W15" s="31">
        <f t="shared" si="0"/>
        <v>11747.760662021505</v>
      </c>
      <c r="X15"/>
      <c r="Y15"/>
    </row>
    <row r="16" spans="2:25">
      <c r="B16" s="30"/>
      <c r="C16" s="31"/>
      <c r="D16" s="31"/>
      <c r="E16" s="31"/>
      <c r="F16" s="31"/>
      <c r="G16" s="31"/>
      <c r="H16" s="31"/>
      <c r="I16" s="31"/>
      <c r="J16" s="31"/>
      <c r="K16" s="31"/>
      <c r="L16" s="31"/>
      <c r="M16" s="31"/>
      <c r="N16" s="31"/>
      <c r="O16" s="31"/>
      <c r="P16" s="31"/>
      <c r="Q16" s="31"/>
      <c r="R16" s="31"/>
      <c r="S16" s="31"/>
      <c r="T16" s="31"/>
      <c r="U16" s="31"/>
      <c r="V16" s="31"/>
      <c r="W16" s="31"/>
      <c r="X16"/>
      <c r="Y16"/>
    </row>
    <row r="17" spans="2:25" s="134" customFormat="1">
      <c r="B17" s="135" t="s">
        <v>128</v>
      </c>
      <c r="C17" s="136">
        <v>2020</v>
      </c>
      <c r="D17" s="136">
        <v>2021</v>
      </c>
      <c r="E17" s="136">
        <v>2022</v>
      </c>
      <c r="F17" s="136">
        <v>2023</v>
      </c>
      <c r="G17" s="136">
        <v>2024</v>
      </c>
      <c r="H17" s="136">
        <v>2025</v>
      </c>
      <c r="I17" s="136">
        <v>2026</v>
      </c>
      <c r="J17" s="136">
        <v>2027</v>
      </c>
      <c r="K17" s="136">
        <v>2028</v>
      </c>
      <c r="L17" s="136">
        <v>2029</v>
      </c>
      <c r="M17" s="136">
        <v>2030</v>
      </c>
      <c r="N17" s="136">
        <v>2031</v>
      </c>
      <c r="O17" s="136">
        <v>2032</v>
      </c>
      <c r="P17" s="136">
        <v>2033</v>
      </c>
      <c r="Q17" s="136">
        <v>2034</v>
      </c>
      <c r="R17" s="136">
        <v>2035</v>
      </c>
      <c r="S17" s="136">
        <v>2036</v>
      </c>
      <c r="T17" s="136">
        <v>2037</v>
      </c>
      <c r="U17" s="136">
        <v>2038</v>
      </c>
      <c r="V17" s="136">
        <v>2039</v>
      </c>
      <c r="W17" s="136">
        <v>2040</v>
      </c>
      <c r="X17"/>
      <c r="Y17"/>
    </row>
    <row r="18" spans="2:25">
      <c r="B18" s="36" t="s">
        <v>129</v>
      </c>
      <c r="C18" s="33">
        <v>10890</v>
      </c>
      <c r="D18" s="33">
        <v>10890</v>
      </c>
      <c r="E18" s="33">
        <v>10890</v>
      </c>
      <c r="F18" s="33">
        <v>10710.949207945687</v>
      </c>
      <c r="G18" s="33">
        <v>10531.898415891375</v>
      </c>
      <c r="H18" s="33">
        <v>10352.847623837062</v>
      </c>
      <c r="I18" s="33">
        <v>10173.796831782749</v>
      </c>
      <c r="J18" s="33">
        <v>9994.7460397284376</v>
      </c>
      <c r="K18" s="33">
        <v>9815.6952476741208</v>
      </c>
      <c r="L18" s="33">
        <v>9636.644455619813</v>
      </c>
      <c r="M18" s="33">
        <v>9457.5936635654998</v>
      </c>
      <c r="N18" s="33">
        <v>9278.5428715111884</v>
      </c>
      <c r="O18" s="33">
        <v>9099.4920794568752</v>
      </c>
      <c r="P18" s="33">
        <v>8920.441287402562</v>
      </c>
      <c r="Q18" s="33">
        <v>8741.3904953482506</v>
      </c>
      <c r="R18" s="33">
        <v>8562.3397032939374</v>
      </c>
      <c r="S18" s="33">
        <v>8383.288911239626</v>
      </c>
      <c r="T18" s="33">
        <v>8204.2381191853128</v>
      </c>
      <c r="U18" s="33">
        <v>8025.1873271310005</v>
      </c>
      <c r="V18" s="33">
        <v>7846.1365350766882</v>
      </c>
      <c r="W18" s="33">
        <v>7667.0857430223778</v>
      </c>
      <c r="X18"/>
      <c r="Y18"/>
    </row>
    <row r="19" spans="2:25">
      <c r="B19" s="36" t="s">
        <v>130</v>
      </c>
      <c r="C19" s="33">
        <v>0</v>
      </c>
      <c r="D19" s="33">
        <v>0</v>
      </c>
      <c r="E19" s="33">
        <v>0</v>
      </c>
      <c r="F19" s="33">
        <v>1210.3652733292445</v>
      </c>
      <c r="G19" s="33">
        <v>7894.5576503602706</v>
      </c>
      <c r="H19" s="33">
        <v>10051.29922731538</v>
      </c>
      <c r="I19" s="33">
        <v>10377.529529272653</v>
      </c>
      <c r="J19" s="33">
        <v>9937.4443853338926</v>
      </c>
      <c r="K19" s="33">
        <v>10153.712409223988</v>
      </c>
      <c r="L19" s="33">
        <v>9669.1870057041397</v>
      </c>
      <c r="M19" s="33">
        <v>8607.518472269423</v>
      </c>
      <c r="N19" s="33">
        <v>8006.2546625583</v>
      </c>
      <c r="O19" s="33">
        <v>6850.8594759612079</v>
      </c>
      <c r="P19" s="33">
        <v>5802.397785431056</v>
      </c>
      <c r="Q19" s="33">
        <v>4117.733169477553</v>
      </c>
      <c r="R19" s="33">
        <v>2323.5459756953696</v>
      </c>
      <c r="S19" s="33">
        <v>1514.0092539133859</v>
      </c>
      <c r="T19" s="33">
        <v>891.02185904729583</v>
      </c>
      <c r="U19" s="33">
        <v>2.52604136523165</v>
      </c>
      <c r="V19" s="33">
        <v>1</v>
      </c>
      <c r="W19" s="33">
        <v>0.95746660804914185</v>
      </c>
      <c r="X19"/>
      <c r="Y19"/>
    </row>
    <row r="20" spans="2:25">
      <c r="B20" s="36" t="s">
        <v>131</v>
      </c>
      <c r="C20" s="33">
        <v>10829.373638716719</v>
      </c>
      <c r="D20" s="33">
        <v>9067.8887839413946</v>
      </c>
      <c r="E20" s="33">
        <v>25516.953466653496</v>
      </c>
      <c r="F20" s="33">
        <v>19426.342881282111</v>
      </c>
      <c r="G20" s="33">
        <v>19982.758038153203</v>
      </c>
      <c r="H20" s="33">
        <v>21381.968666638364</v>
      </c>
      <c r="I20" s="33">
        <v>21074.340225733849</v>
      </c>
      <c r="J20" s="33">
        <v>19839.490408179085</v>
      </c>
      <c r="K20" s="33">
        <v>20414.727275750753</v>
      </c>
      <c r="L20" s="33">
        <v>17758.937190939079</v>
      </c>
      <c r="M20" s="33">
        <v>15060.074202227792</v>
      </c>
      <c r="N20" s="33">
        <v>14399.719778377277</v>
      </c>
      <c r="O20" s="33">
        <v>12450.945065269319</v>
      </c>
      <c r="P20" s="33">
        <v>11133.199256844906</v>
      </c>
      <c r="Q20" s="33">
        <v>9748.3460921924361</v>
      </c>
      <c r="R20" s="33">
        <v>8618.0674201396632</v>
      </c>
      <c r="S20" s="33">
        <v>8066.4991244998191</v>
      </c>
      <c r="T20" s="33">
        <v>7375.6205919240228</v>
      </c>
      <c r="U20" s="33">
        <v>6585.7818594865821</v>
      </c>
      <c r="V20" s="33">
        <v>6028.9285439431924</v>
      </c>
      <c r="W20" s="33">
        <v>5308.1773387354242</v>
      </c>
      <c r="X20"/>
      <c r="Y20"/>
    </row>
    <row r="21" spans="2:25">
      <c r="B21" s="30"/>
      <c r="C21" s="38"/>
      <c r="D21" s="38"/>
      <c r="E21" s="38"/>
      <c r="F21" s="38"/>
      <c r="G21" s="38"/>
      <c r="H21" s="38"/>
      <c r="I21" s="38"/>
      <c r="J21" s="38"/>
      <c r="K21" s="38"/>
      <c r="L21" s="38"/>
      <c r="M21" s="38"/>
      <c r="N21" s="38"/>
      <c r="O21" s="38"/>
      <c r="P21" s="38"/>
      <c r="Q21" s="38"/>
      <c r="R21" s="38"/>
      <c r="S21" s="38"/>
      <c r="T21" s="38"/>
      <c r="U21" s="38"/>
      <c r="V21" s="38"/>
      <c r="W21" s="38"/>
      <c r="X21" s="37"/>
    </row>
    <row r="22" spans="2:25">
      <c r="B22" s="30" t="s">
        <v>332</v>
      </c>
      <c r="C22" s="31">
        <f t="shared" ref="C22:W22" si="1">C15+C18+C19</f>
        <v>36587.284898386046</v>
      </c>
      <c r="D22" s="31">
        <f t="shared" si="1"/>
        <v>35273.209394508405</v>
      </c>
      <c r="E22" s="31">
        <f t="shared" si="1"/>
        <v>33183.752661290899</v>
      </c>
      <c r="F22" s="31">
        <f t="shared" si="1"/>
        <v>33827.902429973401</v>
      </c>
      <c r="G22" s="31">
        <f t="shared" si="1"/>
        <v>39831.964502580522</v>
      </c>
      <c r="H22" s="31">
        <f t="shared" si="1"/>
        <v>40970.676432573797</v>
      </c>
      <c r="I22" s="31">
        <f t="shared" si="1"/>
        <v>39393.900790703279</v>
      </c>
      <c r="J22" s="31">
        <f t="shared" si="1"/>
        <v>37814.045910822912</v>
      </c>
      <c r="K22" s="31">
        <f t="shared" si="1"/>
        <v>37027.486693719206</v>
      </c>
      <c r="L22" s="31">
        <f t="shared" si="1"/>
        <v>35731.984375259744</v>
      </c>
      <c r="M22" s="31">
        <f t="shared" si="1"/>
        <v>33428.950466625654</v>
      </c>
      <c r="N22" s="31">
        <f t="shared" si="1"/>
        <v>32008.193368101696</v>
      </c>
      <c r="O22" s="31">
        <f t="shared" si="1"/>
        <v>30150.528800497552</v>
      </c>
      <c r="P22" s="31">
        <f t="shared" si="1"/>
        <v>28304.593860266308</v>
      </c>
      <c r="Q22" s="31">
        <f t="shared" si="1"/>
        <v>26007.220522919968</v>
      </c>
      <c r="R22" s="31">
        <f t="shared" si="1"/>
        <v>23516.579797859566</v>
      </c>
      <c r="S22" s="31">
        <f t="shared" si="1"/>
        <v>22385.326089227903</v>
      </c>
      <c r="T22" s="31">
        <f t="shared" si="1"/>
        <v>21383.133714900127</v>
      </c>
      <c r="U22" s="31">
        <f t="shared" si="1"/>
        <v>20170.063405128454</v>
      </c>
      <c r="V22" s="31">
        <f t="shared" si="1"/>
        <v>19806.014737261627</v>
      </c>
      <c r="W22" s="31">
        <f t="shared" si="1"/>
        <v>19415.80387165193</v>
      </c>
      <c r="X22" s="37"/>
    </row>
    <row r="23" spans="2:25">
      <c r="B23" s="30"/>
      <c r="C23" s="31"/>
      <c r="D23" s="31"/>
      <c r="E23" s="31"/>
      <c r="F23" s="31"/>
      <c r="G23" s="31"/>
      <c r="H23" s="31"/>
      <c r="I23" s="31"/>
      <c r="J23" s="31"/>
      <c r="K23" s="31"/>
      <c r="L23" s="31"/>
      <c r="M23" s="31"/>
      <c r="N23" s="31"/>
      <c r="O23" s="31"/>
      <c r="P23" s="31"/>
      <c r="Q23" s="31"/>
      <c r="R23" s="31"/>
      <c r="S23" s="31"/>
      <c r="T23" s="31"/>
      <c r="U23" s="31"/>
      <c r="V23" s="31"/>
      <c r="W23" s="31"/>
      <c r="X23" s="37"/>
    </row>
    <row r="24" spans="2:25" s="388" customFormat="1">
      <c r="B24" s="388" t="s">
        <v>132</v>
      </c>
    </row>
    <row r="25" spans="2:25">
      <c r="C25" s="24"/>
      <c r="D25" s="24"/>
      <c r="E25" s="24"/>
      <c r="F25" s="24"/>
      <c r="G25" s="24"/>
      <c r="H25" s="24"/>
      <c r="I25" s="24"/>
      <c r="J25" s="24"/>
      <c r="K25" s="24"/>
      <c r="L25" s="24"/>
      <c r="M25" s="24"/>
      <c r="N25" s="24"/>
      <c r="O25" s="24"/>
      <c r="P25" s="24"/>
      <c r="Q25" s="24"/>
      <c r="R25" s="24"/>
      <c r="S25" s="24"/>
      <c r="T25" s="24"/>
      <c r="U25" s="24"/>
      <c r="V25" s="24"/>
      <c r="W25" s="24"/>
      <c r="X25" s="24"/>
    </row>
    <row r="26" spans="2:25" s="134" customFormat="1">
      <c r="B26" s="135" t="s">
        <v>20</v>
      </c>
      <c r="C26" s="136">
        <v>2020</v>
      </c>
      <c r="D26" s="136">
        <v>2021</v>
      </c>
      <c r="E26" s="136">
        <v>2022</v>
      </c>
      <c r="F26" s="136">
        <v>2023</v>
      </c>
      <c r="G26" s="136">
        <v>2024</v>
      </c>
      <c r="H26" s="136">
        <v>2025</v>
      </c>
      <c r="I26" s="136">
        <v>2026</v>
      </c>
      <c r="J26" s="136">
        <v>2027</v>
      </c>
      <c r="K26" s="136">
        <v>2028</v>
      </c>
      <c r="L26" s="136">
        <v>2029</v>
      </c>
      <c r="M26" s="136">
        <v>2030</v>
      </c>
      <c r="N26" s="136">
        <v>2031</v>
      </c>
      <c r="O26" s="136">
        <v>2032</v>
      </c>
      <c r="P26" s="136">
        <v>2033</v>
      </c>
      <c r="Q26" s="136">
        <v>2034</v>
      </c>
      <c r="R26" s="136">
        <v>2035</v>
      </c>
      <c r="S26" s="136">
        <v>2036</v>
      </c>
      <c r="T26" s="136">
        <v>2037</v>
      </c>
      <c r="U26" s="136">
        <v>2038</v>
      </c>
      <c r="V26" s="136">
        <v>2039</v>
      </c>
      <c r="W26" s="136">
        <v>2040</v>
      </c>
    </row>
    <row r="27" spans="2:25">
      <c r="B27" s="30" t="s">
        <v>133</v>
      </c>
      <c r="C27" s="33">
        <v>13037.623638716719</v>
      </c>
      <c r="D27" s="33">
        <v>11276.138783941395</v>
      </c>
      <c r="E27" s="33">
        <v>27725.203466653496</v>
      </c>
      <c r="F27" s="33">
        <v>38852.685762564222</v>
      </c>
      <c r="G27" s="33">
        <v>39965.516076306405</v>
      </c>
      <c r="H27" s="33">
        <v>42763.937333276728</v>
      </c>
      <c r="I27" s="33">
        <v>42148.680451467699</v>
      </c>
      <c r="J27" s="33">
        <v>39678.980816358169</v>
      </c>
      <c r="K27" s="33">
        <v>40829.454551501505</v>
      </c>
      <c r="L27" s="33">
        <v>35517.874381878159</v>
      </c>
      <c r="M27" s="33">
        <v>30120.148404455584</v>
      </c>
      <c r="N27" s="33">
        <v>28799.439556754554</v>
      </c>
      <c r="O27" s="33">
        <v>24901.890130538639</v>
      </c>
      <c r="P27" s="33">
        <v>22266.398513689812</v>
      </c>
      <c r="Q27" s="33">
        <v>19496.692184384872</v>
      </c>
      <c r="R27" s="33">
        <v>17236.134840279326</v>
      </c>
      <c r="S27" s="33">
        <v>16132.998248999638</v>
      </c>
      <c r="T27" s="33">
        <v>14751.241183848046</v>
      </c>
      <c r="U27" s="33">
        <v>13171.563718973164</v>
      </c>
      <c r="V27" s="33">
        <v>12057.857087886385</v>
      </c>
      <c r="W27" s="33">
        <v>10616.354677470848</v>
      </c>
    </row>
    <row r="28" spans="2:25">
      <c r="B28" s="30" t="s">
        <v>134</v>
      </c>
      <c r="C28" s="33">
        <v>2208.25</v>
      </c>
      <c r="D28" s="33">
        <v>2208.25</v>
      </c>
      <c r="E28" s="33">
        <v>2208.25</v>
      </c>
      <c r="F28" s="33">
        <v>19426.342881282111</v>
      </c>
      <c r="G28" s="33">
        <v>19982.758038153203</v>
      </c>
      <c r="H28" s="33">
        <v>21381.968666638364</v>
      </c>
      <c r="I28" s="33">
        <v>21074.340225733849</v>
      </c>
      <c r="J28" s="33">
        <v>19839.490408179085</v>
      </c>
      <c r="K28" s="33">
        <v>20414.727275750753</v>
      </c>
      <c r="L28" s="33">
        <v>17758.937190939079</v>
      </c>
      <c r="M28" s="33">
        <v>15060.074202227792</v>
      </c>
      <c r="N28" s="33">
        <v>14399.719778377277</v>
      </c>
      <c r="O28" s="33">
        <v>12450.945065269319</v>
      </c>
      <c r="P28" s="33">
        <v>11133.199256844906</v>
      </c>
      <c r="Q28" s="33">
        <v>9748.3460921924361</v>
      </c>
      <c r="R28" s="33">
        <v>8618.0674201396632</v>
      </c>
      <c r="S28" s="33">
        <v>8066.4991244998191</v>
      </c>
      <c r="T28" s="33">
        <v>7375.6205919240228</v>
      </c>
      <c r="U28" s="33">
        <v>6585.7818594865821</v>
      </c>
      <c r="V28" s="33">
        <v>6028.9285439431924</v>
      </c>
      <c r="W28" s="33">
        <v>5308.1773387354242</v>
      </c>
    </row>
    <row r="29" spans="2:25" s="62" customFormat="1">
      <c r="B29" s="41" t="s">
        <v>135</v>
      </c>
      <c r="C29" s="367">
        <v>4911.9191919191917</v>
      </c>
      <c r="D29" s="367">
        <v>5525.9090909090919</v>
      </c>
      <c r="E29" s="367">
        <v>6753.8888888888887</v>
      </c>
      <c r="F29" s="367">
        <v>7060.8838383838383</v>
      </c>
      <c r="G29" s="367">
        <v>7441.0750360750362</v>
      </c>
      <c r="H29" s="367">
        <v>7821.266233766235</v>
      </c>
      <c r="I29" s="367">
        <v>8201.4574314574329</v>
      </c>
      <c r="J29" s="367">
        <v>8581.6486291486308</v>
      </c>
      <c r="K29" s="367">
        <v>8961.8398268398287</v>
      </c>
      <c r="L29" s="367">
        <v>9342.0310245310247</v>
      </c>
      <c r="M29" s="367">
        <v>9722.2222222222226</v>
      </c>
      <c r="N29" s="367">
        <v>9924.7760662021519</v>
      </c>
      <c r="O29" s="367">
        <v>10127.329910182079</v>
      </c>
      <c r="P29" s="367">
        <v>10329.883754162009</v>
      </c>
      <c r="Q29" s="367">
        <v>10532.437598141938</v>
      </c>
      <c r="R29" s="367">
        <v>10734.991442121867</v>
      </c>
      <c r="S29" s="367">
        <v>10937.545286101798</v>
      </c>
      <c r="T29" s="367">
        <v>11140.099130081728</v>
      </c>
      <c r="U29" s="367">
        <v>11342.652974061657</v>
      </c>
      <c r="V29" s="367">
        <v>11545.206818041586</v>
      </c>
      <c r="W29" s="367">
        <v>11747.760662021507</v>
      </c>
    </row>
    <row r="30" spans="2:25" s="62" customFormat="1">
      <c r="B30" s="41" t="s">
        <v>313</v>
      </c>
      <c r="C30" s="367">
        <v>29467.115706466855</v>
      </c>
      <c r="D30" s="367">
        <v>27539.050303599313</v>
      </c>
      <c r="E30" s="367">
        <v>24221.613772402023</v>
      </c>
      <c r="F30" s="367">
        <v>7340.6757103074478</v>
      </c>
      <c r="G30" s="367">
        <v>12408.131428352248</v>
      </c>
      <c r="H30" s="367">
        <v>11767.441532169187</v>
      </c>
      <c r="I30" s="367">
        <v>10118.103133511997</v>
      </c>
      <c r="J30" s="367">
        <v>9392.9068734951816</v>
      </c>
      <c r="K30" s="367">
        <v>7650.9195911286242</v>
      </c>
      <c r="L30" s="367">
        <v>8631.0161597896331</v>
      </c>
      <c r="M30" s="367">
        <v>8646.6540421756399</v>
      </c>
      <c r="N30" s="367">
        <v>7683.6975235222653</v>
      </c>
      <c r="O30" s="367">
        <v>7572.253825046153</v>
      </c>
      <c r="P30" s="367">
        <v>6841.5108492593863</v>
      </c>
      <c r="Q30" s="367">
        <v>5726.4368325856067</v>
      </c>
      <c r="R30" s="367">
        <v>4163.5209355980405</v>
      </c>
      <c r="S30" s="367">
        <v>3381.2816786262701</v>
      </c>
      <c r="T30" s="367">
        <v>2867.413992894375</v>
      </c>
      <c r="U30" s="367">
        <v>2241.6285715802187</v>
      </c>
      <c r="V30" s="367">
        <v>2231.8793752768397</v>
      </c>
      <c r="W30" s="367">
        <v>2359.8658708949952</v>
      </c>
    </row>
    <row r="31" spans="2:25">
      <c r="B31" s="33"/>
      <c r="C31" s="33"/>
      <c r="D31" s="33"/>
      <c r="E31" s="33"/>
      <c r="F31" s="33"/>
      <c r="G31" s="33"/>
      <c r="H31" s="33"/>
      <c r="I31" s="33"/>
      <c r="J31" s="33"/>
      <c r="K31" s="33"/>
      <c r="L31" s="33"/>
      <c r="M31" s="33"/>
      <c r="N31" s="33"/>
      <c r="O31" s="33"/>
      <c r="P31" s="33"/>
      <c r="Q31" s="33"/>
      <c r="R31" s="33"/>
      <c r="S31" s="33"/>
      <c r="T31" s="33"/>
      <c r="U31" s="33"/>
      <c r="V31" s="33"/>
      <c r="W31" s="33"/>
    </row>
    <row r="32" spans="2:25">
      <c r="B32" s="30" t="s">
        <v>136</v>
      </c>
      <c r="C32" s="31">
        <f>C28+C29+C30</f>
        <v>36587.284898386046</v>
      </c>
      <c r="D32" s="31">
        <f t="shared" ref="D32:W32" si="2">D28+D29+D30</f>
        <v>35273.209394508405</v>
      </c>
      <c r="E32" s="31">
        <f t="shared" si="2"/>
        <v>33183.752661290913</v>
      </c>
      <c r="F32" s="31">
        <f t="shared" si="2"/>
        <v>33827.902429973394</v>
      </c>
      <c r="G32" s="31">
        <f t="shared" si="2"/>
        <v>39831.964502580486</v>
      </c>
      <c r="H32" s="31">
        <f t="shared" si="2"/>
        <v>40970.676432573782</v>
      </c>
      <c r="I32" s="31">
        <f t="shared" si="2"/>
        <v>39393.900790703279</v>
      </c>
      <c r="J32" s="31">
        <f t="shared" si="2"/>
        <v>37814.045910822897</v>
      </c>
      <c r="K32" s="31">
        <f t="shared" si="2"/>
        <v>37027.486693719206</v>
      </c>
      <c r="L32" s="31">
        <f t="shared" si="2"/>
        <v>35731.984375259737</v>
      </c>
      <c r="M32" s="31">
        <f t="shared" si="2"/>
        <v>33428.950466625654</v>
      </c>
      <c r="N32" s="31">
        <f t="shared" si="2"/>
        <v>32008.193368101696</v>
      </c>
      <c r="O32" s="31">
        <f t="shared" si="2"/>
        <v>30150.528800497552</v>
      </c>
      <c r="P32" s="31">
        <f t="shared" si="2"/>
        <v>28304.593860266301</v>
      </c>
      <c r="Q32" s="31">
        <f t="shared" si="2"/>
        <v>26007.220522919983</v>
      </c>
      <c r="R32" s="31">
        <f t="shared" si="2"/>
        <v>23516.579797859573</v>
      </c>
      <c r="S32" s="31">
        <f t="shared" si="2"/>
        <v>22385.326089227889</v>
      </c>
      <c r="T32" s="31">
        <f t="shared" si="2"/>
        <v>21383.133714900127</v>
      </c>
      <c r="U32" s="31">
        <f t="shared" si="2"/>
        <v>20170.063405128458</v>
      </c>
      <c r="V32" s="31">
        <f t="shared" si="2"/>
        <v>19806.014737261619</v>
      </c>
      <c r="W32" s="31">
        <f t="shared" si="2"/>
        <v>19415.803871651926</v>
      </c>
    </row>
    <row r="33" spans="1:23">
      <c r="B33" s="41"/>
      <c r="C33" s="42"/>
      <c r="D33" s="42"/>
      <c r="E33" s="42"/>
      <c r="F33" s="42"/>
      <c r="G33" s="42"/>
      <c r="H33" s="42"/>
      <c r="I33" s="42"/>
      <c r="J33" s="42"/>
      <c r="K33" s="42"/>
      <c r="L33" s="42"/>
      <c r="M33" s="42"/>
      <c r="N33" s="42"/>
      <c r="O33" s="42"/>
      <c r="P33" s="42"/>
      <c r="Q33" s="42"/>
      <c r="R33" s="42"/>
      <c r="S33" s="42"/>
      <c r="T33" s="42"/>
      <c r="U33" s="42"/>
      <c r="V33" s="42"/>
      <c r="W33" s="42"/>
    </row>
    <row r="34" spans="1:23">
      <c r="B34" s="32" t="s">
        <v>137</v>
      </c>
      <c r="C34" s="43">
        <f t="shared" ref="C34:W34" si="3">C30-C19</f>
        <v>29467.115706466855</v>
      </c>
      <c r="D34" s="43">
        <f t="shared" si="3"/>
        <v>27539.050303599313</v>
      </c>
      <c r="E34" s="43">
        <f t="shared" si="3"/>
        <v>24221.613772402023</v>
      </c>
      <c r="F34" s="43">
        <f t="shared" si="3"/>
        <v>6130.3104369782031</v>
      </c>
      <c r="G34" s="43">
        <f t="shared" si="3"/>
        <v>4513.5737779919773</v>
      </c>
      <c r="H34" s="43">
        <f t="shared" si="3"/>
        <v>1716.1423048538072</v>
      </c>
      <c r="I34" s="43">
        <f t="shared" si="3"/>
        <v>-259.42639576065631</v>
      </c>
      <c r="J34" s="43">
        <f t="shared" si="3"/>
        <v>-544.537511838711</v>
      </c>
      <c r="K34" s="43">
        <f t="shared" si="3"/>
        <v>-2502.7928180953641</v>
      </c>
      <c r="L34" s="43">
        <f t="shared" si="3"/>
        <v>-1038.1708459145066</v>
      </c>
      <c r="M34" s="43">
        <f t="shared" si="3"/>
        <v>39.135569906216915</v>
      </c>
      <c r="N34" s="43">
        <f t="shared" si="3"/>
        <v>-322.55713903603464</v>
      </c>
      <c r="O34" s="43">
        <f t="shared" si="3"/>
        <v>721.39434908494513</v>
      </c>
      <c r="P34" s="43">
        <f t="shared" si="3"/>
        <v>1039.1130638283303</v>
      </c>
      <c r="Q34" s="43">
        <f t="shared" si="3"/>
        <v>1608.7036631080537</v>
      </c>
      <c r="R34" s="43">
        <f t="shared" si="3"/>
        <v>1839.9749599026709</v>
      </c>
      <c r="S34" s="43">
        <f t="shared" si="3"/>
        <v>1867.2724247128842</v>
      </c>
      <c r="T34" s="43">
        <f t="shared" si="3"/>
        <v>1976.3921338470791</v>
      </c>
      <c r="U34" s="43">
        <f t="shared" si="3"/>
        <v>2239.1025302149869</v>
      </c>
      <c r="V34" s="43">
        <f t="shared" si="3"/>
        <v>2230.8793752768397</v>
      </c>
      <c r="W34" s="43">
        <f t="shared" si="3"/>
        <v>2358.9084042869458</v>
      </c>
    </row>
    <row r="35" spans="1:23">
      <c r="B35" s="41"/>
      <c r="C35" s="44"/>
      <c r="D35" s="44"/>
      <c r="E35" s="44"/>
      <c r="F35" s="44"/>
      <c r="G35" s="44"/>
      <c r="H35" s="44"/>
      <c r="I35" s="44"/>
      <c r="J35" s="44"/>
      <c r="K35" s="44"/>
      <c r="L35" s="44"/>
      <c r="M35" s="44"/>
      <c r="N35" s="44"/>
      <c r="O35" s="44"/>
      <c r="P35" s="44"/>
      <c r="Q35" s="44"/>
      <c r="R35" s="44"/>
      <c r="S35" s="44"/>
      <c r="T35" s="44"/>
      <c r="U35" s="44"/>
      <c r="V35" s="44"/>
      <c r="W35" s="44"/>
    </row>
    <row r="36" spans="1:23" s="388" customFormat="1">
      <c r="B36" s="388" t="s">
        <v>138</v>
      </c>
    </row>
    <row r="37" spans="1:23">
      <c r="B37" s="32"/>
    </row>
    <row r="38" spans="1:23" s="134" customFormat="1">
      <c r="B38" s="135" t="s">
        <v>20</v>
      </c>
      <c r="C38" s="136">
        <v>2020</v>
      </c>
      <c r="D38" s="136">
        <v>2021</v>
      </c>
      <c r="E38" s="136">
        <v>2022</v>
      </c>
      <c r="F38" s="136">
        <v>2023</v>
      </c>
      <c r="G38" s="136">
        <v>2024</v>
      </c>
      <c r="H38" s="136">
        <v>2025</v>
      </c>
      <c r="I38" s="136">
        <v>2026</v>
      </c>
      <c r="J38" s="136">
        <v>2027</v>
      </c>
      <c r="K38" s="136">
        <v>2028</v>
      </c>
      <c r="L38" s="136">
        <v>2029</v>
      </c>
      <c r="M38" s="136">
        <v>2030</v>
      </c>
      <c r="N38" s="136">
        <v>2031</v>
      </c>
      <c r="O38" s="136">
        <v>2032</v>
      </c>
      <c r="P38" s="136">
        <v>2033</v>
      </c>
      <c r="Q38" s="136">
        <v>2034</v>
      </c>
      <c r="R38" s="136">
        <v>2035</v>
      </c>
      <c r="S38" s="136">
        <v>2036</v>
      </c>
      <c r="T38" s="136">
        <v>2037</v>
      </c>
      <c r="U38" s="136">
        <v>2038</v>
      </c>
      <c r="V38" s="136">
        <v>2039</v>
      </c>
      <c r="W38" s="136">
        <v>2040</v>
      </c>
    </row>
    <row r="39" spans="1:23">
      <c r="B39" s="36" t="s">
        <v>139</v>
      </c>
      <c r="C39" s="45">
        <f t="shared" ref="C39:W39" si="4">C15</f>
        <v>25697.284898386042</v>
      </c>
      <c r="D39" s="45">
        <f t="shared" si="4"/>
        <v>24383.209394508402</v>
      </c>
      <c r="E39" s="45">
        <f t="shared" si="4"/>
        <v>22293.752661290902</v>
      </c>
      <c r="F39" s="45">
        <f t="shared" si="4"/>
        <v>21906.587948698467</v>
      </c>
      <c r="G39" s="45">
        <f t="shared" si="4"/>
        <v>21405.508436328873</v>
      </c>
      <c r="H39" s="45">
        <f t="shared" si="4"/>
        <v>20566.529581421353</v>
      </c>
      <c r="I39" s="45">
        <f t="shared" si="4"/>
        <v>18842.574429647881</v>
      </c>
      <c r="J39" s="45">
        <f t="shared" si="4"/>
        <v>17881.855485760585</v>
      </c>
      <c r="K39" s="45">
        <f t="shared" si="4"/>
        <v>17058.079036821095</v>
      </c>
      <c r="L39" s="45">
        <f t="shared" si="4"/>
        <v>16426.152913935795</v>
      </c>
      <c r="M39" s="45">
        <f t="shared" si="4"/>
        <v>15363.838330790733</v>
      </c>
      <c r="N39" s="45">
        <f t="shared" si="4"/>
        <v>14723.39583403221</v>
      </c>
      <c r="O39" s="45">
        <f t="shared" si="4"/>
        <v>14200.177245079469</v>
      </c>
      <c r="P39" s="45">
        <f t="shared" si="4"/>
        <v>13581.754787432686</v>
      </c>
      <c r="Q39" s="45">
        <f t="shared" si="4"/>
        <v>13148.096858094164</v>
      </c>
      <c r="R39" s="45">
        <f t="shared" si="4"/>
        <v>12630.694118870255</v>
      </c>
      <c r="S39" s="45">
        <f t="shared" si="4"/>
        <v>12488.02792407489</v>
      </c>
      <c r="T39" s="45">
        <f t="shared" si="4"/>
        <v>12287.87373666752</v>
      </c>
      <c r="U39" s="45">
        <f t="shared" si="4"/>
        <v>12142.350036632222</v>
      </c>
      <c r="V39" s="45">
        <f t="shared" si="4"/>
        <v>11958.87820218494</v>
      </c>
      <c r="W39" s="45">
        <f t="shared" si="4"/>
        <v>11747.760662021505</v>
      </c>
    </row>
    <row r="40" spans="1:23">
      <c r="B40" s="32" t="s">
        <v>140</v>
      </c>
      <c r="C40" s="20">
        <f t="shared" ref="C40:W40" si="5">C29</f>
        <v>4911.9191919191917</v>
      </c>
      <c r="D40" s="20">
        <f t="shared" si="5"/>
        <v>5525.9090909090919</v>
      </c>
      <c r="E40" s="20">
        <f t="shared" si="5"/>
        <v>6753.8888888888887</v>
      </c>
      <c r="F40" s="20">
        <f t="shared" si="5"/>
        <v>7060.8838383838383</v>
      </c>
      <c r="G40" s="20">
        <f t="shared" si="5"/>
        <v>7441.0750360750362</v>
      </c>
      <c r="H40" s="20">
        <f t="shared" si="5"/>
        <v>7821.266233766235</v>
      </c>
      <c r="I40" s="20">
        <f t="shared" si="5"/>
        <v>8201.4574314574329</v>
      </c>
      <c r="J40" s="20">
        <f t="shared" si="5"/>
        <v>8581.6486291486308</v>
      </c>
      <c r="K40" s="20">
        <f t="shared" si="5"/>
        <v>8961.8398268398287</v>
      </c>
      <c r="L40" s="20">
        <f t="shared" si="5"/>
        <v>9342.0310245310247</v>
      </c>
      <c r="M40" s="20">
        <f t="shared" si="5"/>
        <v>9722.2222222222226</v>
      </c>
      <c r="N40" s="20">
        <f t="shared" si="5"/>
        <v>9924.7760662021519</v>
      </c>
      <c r="O40" s="20">
        <f t="shared" si="5"/>
        <v>10127.329910182079</v>
      </c>
      <c r="P40" s="20">
        <f t="shared" si="5"/>
        <v>10329.883754162009</v>
      </c>
      <c r="Q40" s="20">
        <f t="shared" si="5"/>
        <v>10532.437598141938</v>
      </c>
      <c r="R40" s="20">
        <f t="shared" si="5"/>
        <v>10734.991442121867</v>
      </c>
      <c r="S40" s="20">
        <f t="shared" si="5"/>
        <v>10937.545286101798</v>
      </c>
      <c r="T40" s="20">
        <f t="shared" si="5"/>
        <v>11140.099130081728</v>
      </c>
      <c r="U40" s="20">
        <f t="shared" si="5"/>
        <v>11342.652974061657</v>
      </c>
      <c r="V40" s="20">
        <f t="shared" si="5"/>
        <v>11545.206818041586</v>
      </c>
      <c r="W40" s="20">
        <f t="shared" si="5"/>
        <v>11747.760662021507</v>
      </c>
    </row>
    <row r="41" spans="1:23">
      <c r="B41" s="32" t="s">
        <v>141</v>
      </c>
      <c r="C41" s="46">
        <f>C29/C15</f>
        <v>0.19114545413424949</v>
      </c>
      <c r="D41" s="46">
        <f t="shared" ref="D41:W41" si="6">D29/D15</f>
        <v>0.2266276354971401</v>
      </c>
      <c r="E41" s="46">
        <f t="shared" si="6"/>
        <v>0.3029498439092223</v>
      </c>
      <c r="F41" s="46">
        <f t="shared" si="6"/>
        <v>0.32231782762880451</v>
      </c>
      <c r="G41" s="46">
        <f t="shared" si="6"/>
        <v>0.3476243069959617</v>
      </c>
      <c r="H41" s="46">
        <f t="shared" si="6"/>
        <v>0.38029100645310265</v>
      </c>
      <c r="I41" s="46">
        <f t="shared" si="6"/>
        <v>0.43526204246022965</v>
      </c>
      <c r="J41" s="46">
        <f t="shared" si="6"/>
        <v>0.47990817485256171</v>
      </c>
      <c r="K41" s="46">
        <f t="shared" si="6"/>
        <v>0.52537215987187369</v>
      </c>
      <c r="L41" s="46">
        <f t="shared" si="6"/>
        <v>0.56872909155772755</v>
      </c>
      <c r="M41" s="46">
        <f t="shared" si="6"/>
        <v>0.63279904493253325</v>
      </c>
      <c r="N41" s="46">
        <f t="shared" si="6"/>
        <v>0.67408199698480242</v>
      </c>
      <c r="O41" s="46">
        <f t="shared" si="6"/>
        <v>0.71318334520728044</v>
      </c>
      <c r="P41" s="46">
        <f t="shared" si="6"/>
        <v>0.76057062697968436</v>
      </c>
      <c r="Q41" s="46">
        <f t="shared" si="6"/>
        <v>0.80106175911367827</v>
      </c>
      <c r="R41" s="46">
        <f t="shared" si="6"/>
        <v>0.849913024659808</v>
      </c>
      <c r="S41" s="46">
        <f t="shared" si="6"/>
        <v>0.87584247509696767</v>
      </c>
      <c r="T41" s="46">
        <f t="shared" si="6"/>
        <v>0.90659290360701006</v>
      </c>
      <c r="U41" s="46">
        <f t="shared" si="6"/>
        <v>0.93413984441578757</v>
      </c>
      <c r="V41" s="46">
        <f t="shared" si="6"/>
        <v>0.96540884712181663</v>
      </c>
      <c r="W41" s="46">
        <f t="shared" si="6"/>
        <v>1.0000000000000002</v>
      </c>
    </row>
    <row r="42" spans="1:23">
      <c r="B42" s="32"/>
      <c r="C42" s="47"/>
      <c r="D42" s="47"/>
      <c r="E42" s="47"/>
      <c r="F42" s="47"/>
      <c r="G42" s="47"/>
      <c r="H42" s="47"/>
      <c r="I42" s="47"/>
      <c r="J42" s="47"/>
      <c r="K42" s="47"/>
      <c r="L42" s="47"/>
      <c r="M42" s="47"/>
      <c r="N42" s="47"/>
      <c r="O42" s="47"/>
      <c r="P42" s="47"/>
      <c r="Q42" s="47"/>
      <c r="R42" s="47"/>
      <c r="S42" s="47"/>
      <c r="T42" s="47"/>
      <c r="U42" s="47"/>
      <c r="V42" s="47"/>
      <c r="W42" s="47"/>
    </row>
    <row r="43" spans="1:23" s="388" customFormat="1">
      <c r="B43" s="388" t="s">
        <v>142</v>
      </c>
    </row>
    <row r="44" spans="1:23">
      <c r="B44" s="32"/>
      <c r="C44" s="48"/>
      <c r="D44" s="48"/>
      <c r="E44" s="48"/>
      <c r="F44" s="48"/>
      <c r="G44" s="48"/>
      <c r="H44" s="48"/>
      <c r="I44" s="48"/>
      <c r="J44" s="48"/>
      <c r="K44" s="48"/>
      <c r="L44" s="48"/>
      <c r="M44" s="48"/>
      <c r="N44" s="48"/>
      <c r="O44" s="48"/>
      <c r="P44" s="48"/>
      <c r="Q44" s="48"/>
      <c r="R44" s="48"/>
      <c r="S44" s="48"/>
      <c r="T44" s="48"/>
      <c r="U44" s="48"/>
      <c r="V44" s="48"/>
      <c r="W44" s="48"/>
    </row>
    <row r="45" spans="1:23" s="134" customFormat="1">
      <c r="B45" s="135" t="s">
        <v>371</v>
      </c>
      <c r="C45" s="136">
        <v>2020</v>
      </c>
      <c r="D45" s="136">
        <v>2021</v>
      </c>
      <c r="E45" s="136">
        <v>2022</v>
      </c>
      <c r="F45" s="136">
        <v>2023</v>
      </c>
      <c r="G45" s="136">
        <v>2024</v>
      </c>
      <c r="H45" s="136">
        <v>2025</v>
      </c>
      <c r="I45" s="136">
        <v>2026</v>
      </c>
      <c r="J45" s="136">
        <v>2027</v>
      </c>
      <c r="K45" s="136">
        <v>2028</v>
      </c>
      <c r="L45" s="136">
        <v>2029</v>
      </c>
      <c r="M45" s="136">
        <v>2030</v>
      </c>
      <c r="N45" s="136">
        <v>2031</v>
      </c>
      <c r="O45" s="136">
        <v>2032</v>
      </c>
      <c r="P45" s="136">
        <v>2033</v>
      </c>
      <c r="Q45" s="136">
        <v>2034</v>
      </c>
      <c r="R45" s="136">
        <v>2035</v>
      </c>
      <c r="S45" s="136">
        <v>2036</v>
      </c>
      <c r="T45" s="136">
        <v>2037</v>
      </c>
      <c r="U45" s="136">
        <v>2038</v>
      </c>
      <c r="V45" s="136">
        <v>2039</v>
      </c>
      <c r="W45" s="136">
        <v>2040</v>
      </c>
    </row>
    <row r="46" spans="1:23">
      <c r="A46" s="49"/>
      <c r="B46" s="36" t="s">
        <v>143</v>
      </c>
      <c r="C46" s="50">
        <v>0</v>
      </c>
      <c r="D46" s="50">
        <v>0</v>
      </c>
      <c r="E46" s="50">
        <v>22838.750000000004</v>
      </c>
      <c r="F46" s="50">
        <v>91355.000000000015</v>
      </c>
      <c r="G46" s="50">
        <v>91355.000000000015</v>
      </c>
      <c r="H46" s="50">
        <v>91355.000000000015</v>
      </c>
      <c r="I46" s="50">
        <v>91355.000000000015</v>
      </c>
      <c r="J46" s="50">
        <v>91355.000000000015</v>
      </c>
      <c r="K46" s="50">
        <v>91355.000000000015</v>
      </c>
      <c r="L46" s="50">
        <v>91355.000000000015</v>
      </c>
      <c r="M46" s="50">
        <v>91355.000000000015</v>
      </c>
      <c r="N46" s="50">
        <v>91234.000000000015</v>
      </c>
      <c r="O46" s="50">
        <v>91113.000000000015</v>
      </c>
      <c r="P46" s="50">
        <v>90992.000000000015</v>
      </c>
      <c r="Q46" s="50">
        <v>90871.000000000015</v>
      </c>
      <c r="R46" s="50">
        <v>90750</v>
      </c>
      <c r="S46" s="50">
        <v>90725.8</v>
      </c>
      <c r="T46" s="50">
        <v>90701.599999999991</v>
      </c>
      <c r="U46" s="50">
        <v>90677.400000000009</v>
      </c>
      <c r="V46" s="50">
        <v>90653.200000000012</v>
      </c>
      <c r="W46" s="50">
        <v>90628.999999999985</v>
      </c>
    </row>
    <row r="47" spans="1:23">
      <c r="B47" s="51" t="s">
        <v>144</v>
      </c>
      <c r="C47" s="52"/>
      <c r="D47" s="52"/>
      <c r="E47" s="52"/>
      <c r="F47" s="52"/>
      <c r="G47" s="52"/>
      <c r="H47" s="52"/>
      <c r="I47" s="52"/>
      <c r="J47" s="52"/>
      <c r="K47" s="52"/>
      <c r="L47" s="52"/>
      <c r="M47" s="52"/>
      <c r="N47" s="52"/>
      <c r="O47" s="52"/>
      <c r="P47" s="52"/>
      <c r="Q47" s="52"/>
      <c r="R47" s="52"/>
      <c r="S47" s="52"/>
      <c r="T47" s="52"/>
      <c r="U47" s="52"/>
      <c r="V47" s="52"/>
      <c r="W47" s="52"/>
    </row>
    <row r="48" spans="1:23">
      <c r="B48" s="51"/>
      <c r="C48" s="52"/>
      <c r="D48" s="52"/>
      <c r="E48" s="52"/>
      <c r="F48" s="52"/>
      <c r="G48" s="52"/>
      <c r="H48" s="52"/>
      <c r="I48" s="52"/>
      <c r="J48" s="52"/>
      <c r="K48" s="52"/>
      <c r="L48" s="52"/>
      <c r="M48" s="52"/>
      <c r="N48" s="52"/>
      <c r="O48" s="52"/>
      <c r="P48" s="52"/>
      <c r="Q48" s="52"/>
      <c r="R48" s="52"/>
      <c r="S48" s="52"/>
      <c r="T48" s="52"/>
      <c r="U48" s="52"/>
      <c r="V48" s="52"/>
      <c r="W48" s="52"/>
    </row>
    <row r="50" spans="1:48" s="53" customFormat="1">
      <c r="B50" s="22" t="s">
        <v>27</v>
      </c>
      <c r="C50" s="23"/>
      <c r="D50" s="23"/>
      <c r="E50" s="23"/>
      <c r="F50" s="23"/>
      <c r="G50" s="23"/>
      <c r="H50" s="23"/>
      <c r="I50" s="23"/>
      <c r="J50" s="23"/>
      <c r="K50" s="23"/>
      <c r="L50" s="23"/>
      <c r="M50" s="23"/>
      <c r="N50" s="23"/>
      <c r="O50" s="23"/>
      <c r="P50" s="23"/>
      <c r="Q50" s="23"/>
      <c r="R50" s="23"/>
      <c r="S50" s="23"/>
      <c r="T50" s="23"/>
      <c r="U50" s="23"/>
      <c r="V50" s="23"/>
      <c r="W50" s="23"/>
    </row>
    <row r="51" spans="1:48">
      <c r="B51" s="366" t="s">
        <v>20</v>
      </c>
      <c r="C51" s="54">
        <v>2020</v>
      </c>
      <c r="D51" s="54">
        <v>2021</v>
      </c>
      <c r="E51" s="54">
        <v>2022</v>
      </c>
      <c r="F51" s="54">
        <v>2023</v>
      </c>
      <c r="G51" s="54">
        <v>2024</v>
      </c>
      <c r="H51" s="54">
        <v>2025</v>
      </c>
      <c r="I51" s="54">
        <v>2026</v>
      </c>
      <c r="J51" s="54">
        <v>2027</v>
      </c>
      <c r="K51" s="54">
        <v>2028</v>
      </c>
      <c r="L51" s="54">
        <v>2029</v>
      </c>
      <c r="M51" s="54">
        <v>2030</v>
      </c>
      <c r="N51" s="54">
        <v>2031</v>
      </c>
      <c r="O51" s="54">
        <v>2032</v>
      </c>
      <c r="P51" s="54">
        <v>2033</v>
      </c>
      <c r="Q51" s="54">
        <v>2034</v>
      </c>
      <c r="R51" s="54">
        <v>2035</v>
      </c>
      <c r="S51" s="54">
        <v>2036</v>
      </c>
      <c r="T51" s="54">
        <v>2037</v>
      </c>
      <c r="U51" s="54">
        <v>2038</v>
      </c>
      <c r="V51" s="54">
        <v>2039</v>
      </c>
      <c r="W51" s="54">
        <v>2040</v>
      </c>
      <c r="X51" s="55"/>
    </row>
    <row r="52" spans="1:48">
      <c r="A52" s="49"/>
      <c r="B52" s="56" t="s">
        <v>145</v>
      </c>
      <c r="C52" s="57">
        <v>28597.068126119746</v>
      </c>
      <c r="D52" s="57">
        <v>28261.836556529364</v>
      </c>
      <c r="E52" s="57">
        <v>27179.01632336956</v>
      </c>
      <c r="F52" s="57">
        <v>26460.913692651142</v>
      </c>
      <c r="G52" s="57">
        <v>25777.953367469669</v>
      </c>
      <c r="H52" s="57">
        <v>25485.389829484015</v>
      </c>
      <c r="I52" s="57">
        <v>25146.47682057444</v>
      </c>
      <c r="J52" s="57">
        <v>24366.111896298993</v>
      </c>
      <c r="K52" s="57">
        <v>23674.076888656822</v>
      </c>
      <c r="L52" s="57">
        <v>22993.125538153829</v>
      </c>
      <c r="M52" s="57">
        <v>22220.540845966454</v>
      </c>
      <c r="N52" s="57">
        <v>21624.338480314735</v>
      </c>
      <c r="O52" s="57">
        <v>21169.891741290248</v>
      </c>
      <c r="P52" s="57">
        <v>20770.976218295036</v>
      </c>
      <c r="Q52" s="57">
        <v>20721.970718593362</v>
      </c>
      <c r="R52" s="57">
        <v>20348.436650635856</v>
      </c>
      <c r="S52" s="57">
        <v>20105.527124195418</v>
      </c>
      <c r="T52" s="57">
        <v>19749.934471683933</v>
      </c>
      <c r="U52" s="57">
        <v>19430.486624902562</v>
      </c>
      <c r="V52" s="57">
        <v>19070.00332767858</v>
      </c>
      <c r="W52" s="57">
        <v>18736.808690554615</v>
      </c>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row>
    <row r="53" spans="1:48">
      <c r="A53" s="49"/>
      <c r="B53" s="59" t="s">
        <v>146</v>
      </c>
      <c r="C53" s="57">
        <v>4320.9876543209875</v>
      </c>
      <c r="D53" s="57">
        <v>4629.6296296296296</v>
      </c>
      <c r="E53" s="57">
        <v>6172.8395061728388</v>
      </c>
      <c r="F53" s="57">
        <v>6172.8395061728388</v>
      </c>
      <c r="G53" s="57">
        <v>6172.8395061728388</v>
      </c>
      <c r="H53" s="57">
        <v>6172.8395061728388</v>
      </c>
      <c r="I53" s="57">
        <v>6172.8395061728388</v>
      </c>
      <c r="J53" s="57">
        <v>6172.8395061728388</v>
      </c>
      <c r="K53" s="57">
        <v>6172.8395061728388</v>
      </c>
      <c r="L53" s="57">
        <v>6172.8395061728388</v>
      </c>
      <c r="M53" s="57">
        <v>6172.8395061728388</v>
      </c>
      <c r="N53" s="57">
        <v>6172.8395061728388</v>
      </c>
      <c r="O53" s="57">
        <v>6172.8395061728388</v>
      </c>
      <c r="P53" s="57">
        <v>6172.8395061728388</v>
      </c>
      <c r="Q53" s="57">
        <v>6172.8395061728388</v>
      </c>
      <c r="R53" s="57">
        <v>6172.8395061728388</v>
      </c>
      <c r="S53" s="57">
        <v>6172.8395061728388</v>
      </c>
      <c r="T53" s="57">
        <v>6172.8395061728388</v>
      </c>
      <c r="U53" s="57">
        <v>6172.8395061728388</v>
      </c>
      <c r="V53" s="57">
        <v>6172.8395061728388</v>
      </c>
      <c r="W53" s="57">
        <v>6172.8395061728388</v>
      </c>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row>
    <row r="54" spans="1:48">
      <c r="A54" s="49"/>
      <c r="B54" s="59" t="s">
        <v>147</v>
      </c>
      <c r="C54" s="57">
        <f t="shared" ref="C54:W54" si="7">C52-C53</f>
        <v>24276.080471798759</v>
      </c>
      <c r="D54" s="57">
        <f t="shared" si="7"/>
        <v>23632.206926899737</v>
      </c>
      <c r="E54" s="57">
        <f t="shared" si="7"/>
        <v>21006.17681719672</v>
      </c>
      <c r="F54" s="57">
        <f t="shared" si="7"/>
        <v>20288.074186478305</v>
      </c>
      <c r="G54" s="57">
        <f t="shared" si="7"/>
        <v>19605.113861296828</v>
      </c>
      <c r="H54" s="57">
        <f t="shared" si="7"/>
        <v>19312.550323311174</v>
      </c>
      <c r="I54" s="57">
        <f t="shared" si="7"/>
        <v>18973.637314401603</v>
      </c>
      <c r="J54" s="57">
        <f t="shared" si="7"/>
        <v>18193.272390126156</v>
      </c>
      <c r="K54" s="57">
        <f t="shared" si="7"/>
        <v>17501.237382483981</v>
      </c>
      <c r="L54" s="57">
        <f t="shared" si="7"/>
        <v>16820.286031980992</v>
      </c>
      <c r="M54" s="57">
        <f t="shared" si="7"/>
        <v>16047.701339793615</v>
      </c>
      <c r="N54" s="57">
        <f t="shared" si="7"/>
        <v>15451.498974141896</v>
      </c>
      <c r="O54" s="57">
        <f t="shared" si="7"/>
        <v>14997.05223511741</v>
      </c>
      <c r="P54" s="57">
        <f t="shared" si="7"/>
        <v>14598.136712122197</v>
      </c>
      <c r="Q54" s="57">
        <f t="shared" si="7"/>
        <v>14549.131212420523</v>
      </c>
      <c r="R54" s="57">
        <f t="shared" si="7"/>
        <v>14175.597144463018</v>
      </c>
      <c r="S54" s="57">
        <f t="shared" si="7"/>
        <v>13932.687618022579</v>
      </c>
      <c r="T54" s="57">
        <f t="shared" si="7"/>
        <v>13577.094965511094</v>
      </c>
      <c r="U54" s="57">
        <f t="shared" si="7"/>
        <v>13257.647118729723</v>
      </c>
      <c r="V54" s="57">
        <f t="shared" si="7"/>
        <v>12897.163821505741</v>
      </c>
      <c r="W54" s="57">
        <f t="shared" si="7"/>
        <v>12563.969184381776</v>
      </c>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row>
    <row r="55" spans="1:48">
      <c r="A55" s="49"/>
      <c r="B55" s="56"/>
      <c r="C55" s="57"/>
      <c r="D55" s="57"/>
      <c r="E55" s="57"/>
      <c r="F55" s="57"/>
      <c r="G55" s="57"/>
      <c r="H55" s="57"/>
      <c r="I55" s="57"/>
      <c r="J55" s="57"/>
      <c r="K55" s="57"/>
      <c r="L55" s="57"/>
      <c r="M55" s="57"/>
      <c r="N55" s="57"/>
      <c r="O55" s="57"/>
      <c r="P55" s="57"/>
      <c r="Q55" s="57"/>
      <c r="R55" s="57"/>
      <c r="S55" s="57"/>
      <c r="T55" s="57"/>
      <c r="U55" s="57"/>
      <c r="V55" s="57"/>
      <c r="W55" s="57"/>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row>
    <row r="56" spans="1:48">
      <c r="A56" s="49"/>
      <c r="B56" s="56" t="s">
        <v>148</v>
      </c>
      <c r="C56" s="57">
        <v>10890</v>
      </c>
      <c r="D56" s="57">
        <v>10890</v>
      </c>
      <c r="E56" s="57">
        <v>10890</v>
      </c>
      <c r="F56" s="57">
        <v>10710.949207945687</v>
      </c>
      <c r="G56" s="57">
        <v>10531.898415891375</v>
      </c>
      <c r="H56" s="57">
        <v>10352.847623837062</v>
      </c>
      <c r="I56" s="57">
        <v>10173.796831782749</v>
      </c>
      <c r="J56" s="57">
        <v>9994.7460397284376</v>
      </c>
      <c r="K56" s="57">
        <v>9815.6952476741244</v>
      </c>
      <c r="L56" s="57">
        <v>9636.644455619813</v>
      </c>
      <c r="M56" s="57">
        <v>9457.5936635654998</v>
      </c>
      <c r="N56" s="57">
        <v>9278.5428715111884</v>
      </c>
      <c r="O56" s="57">
        <v>9099.4920794568752</v>
      </c>
      <c r="P56" s="57">
        <v>8920.441287402562</v>
      </c>
      <c r="Q56" s="57">
        <v>8741.3904953482506</v>
      </c>
      <c r="R56" s="57">
        <v>8562.3397032939374</v>
      </c>
      <c r="S56" s="57">
        <v>8383.288911239626</v>
      </c>
      <c r="T56" s="57">
        <v>8204.2381191853128</v>
      </c>
      <c r="U56" s="57">
        <v>8025.1873271310005</v>
      </c>
      <c r="V56" s="57">
        <v>7846.1365350766882</v>
      </c>
      <c r="W56" s="57">
        <v>7667.0857430223778</v>
      </c>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row>
    <row r="57" spans="1:48">
      <c r="A57" s="49"/>
      <c r="B57" s="56"/>
      <c r="C57" s="57"/>
      <c r="D57" s="57"/>
      <c r="E57" s="57"/>
      <c r="F57" s="57"/>
      <c r="G57" s="57"/>
      <c r="H57" s="57"/>
      <c r="I57" s="57"/>
      <c r="J57" s="57"/>
      <c r="K57" s="57"/>
      <c r="L57" s="57"/>
      <c r="M57" s="57"/>
      <c r="N57" s="57"/>
      <c r="O57" s="57"/>
      <c r="P57" s="57"/>
      <c r="Q57" s="57"/>
      <c r="R57" s="57"/>
      <c r="S57" s="57"/>
      <c r="T57" s="57"/>
      <c r="U57" s="57"/>
      <c r="V57" s="57"/>
      <c r="W57" s="57"/>
      <c r="X57" s="60"/>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row>
    <row r="58" spans="1:48">
      <c r="A58" s="49"/>
      <c r="B58" s="56" t="s">
        <v>149</v>
      </c>
      <c r="C58" s="57">
        <v>13037.623638716719</v>
      </c>
      <c r="D58" s="57">
        <v>11276.138783941395</v>
      </c>
      <c r="E58" s="57">
        <v>27725.203466653496</v>
      </c>
      <c r="F58" s="57">
        <v>38852.685762564222</v>
      </c>
      <c r="G58" s="57">
        <v>39965.516076306405</v>
      </c>
      <c r="H58" s="57">
        <v>42763.937333276728</v>
      </c>
      <c r="I58" s="57">
        <v>42148.680451467699</v>
      </c>
      <c r="J58" s="57">
        <v>39678.980816358169</v>
      </c>
      <c r="K58" s="57">
        <v>40829.454551501505</v>
      </c>
      <c r="L58" s="57">
        <v>35517.874381878159</v>
      </c>
      <c r="M58" s="57">
        <v>30120.148404455584</v>
      </c>
      <c r="N58" s="57">
        <v>28799.439556754554</v>
      </c>
      <c r="O58" s="57">
        <v>24901.890130538639</v>
      </c>
      <c r="P58" s="57">
        <v>22266.398513689812</v>
      </c>
      <c r="Q58" s="57">
        <v>19496.692184384872</v>
      </c>
      <c r="R58" s="57">
        <v>17236.134840279326</v>
      </c>
      <c r="S58" s="57">
        <v>16132.998248999638</v>
      </c>
      <c r="T58" s="57">
        <v>14751.241183848046</v>
      </c>
      <c r="U58" s="57">
        <v>13171.563718973164</v>
      </c>
      <c r="V58" s="57">
        <v>12057.857087886385</v>
      </c>
      <c r="W58" s="57">
        <v>10616.354677470848</v>
      </c>
      <c r="X58" s="60"/>
    </row>
    <row r="59" spans="1:48">
      <c r="A59" s="49"/>
      <c r="B59" s="56" t="s">
        <v>150</v>
      </c>
      <c r="C59" s="57">
        <v>2208.25</v>
      </c>
      <c r="D59" s="57">
        <v>2208.25</v>
      </c>
      <c r="E59" s="57">
        <v>2208.25</v>
      </c>
      <c r="F59" s="57">
        <v>19426.342881282111</v>
      </c>
      <c r="G59" s="57">
        <v>19982.758038153203</v>
      </c>
      <c r="H59" s="57">
        <v>21381.968666638364</v>
      </c>
      <c r="I59" s="57">
        <v>21074.340225733849</v>
      </c>
      <c r="J59" s="57">
        <v>19839.490408179085</v>
      </c>
      <c r="K59" s="57">
        <v>20414.727275750753</v>
      </c>
      <c r="L59" s="57">
        <v>17758.937190939079</v>
      </c>
      <c r="M59" s="57">
        <v>15060.074202227792</v>
      </c>
      <c r="N59" s="57">
        <v>14399.719778377277</v>
      </c>
      <c r="O59" s="57">
        <v>12450.945065269319</v>
      </c>
      <c r="P59" s="57">
        <v>11133.199256844906</v>
      </c>
      <c r="Q59" s="57">
        <v>9748.3460921924361</v>
      </c>
      <c r="R59" s="57">
        <v>8618.0674201396632</v>
      </c>
      <c r="S59" s="57">
        <v>8066.4991244998191</v>
      </c>
      <c r="T59" s="57">
        <v>7375.6205919240228</v>
      </c>
      <c r="U59" s="57">
        <v>6585.7818594865821</v>
      </c>
      <c r="V59" s="57">
        <v>6028.9285439431924</v>
      </c>
      <c r="W59" s="57">
        <v>5308.1773387354242</v>
      </c>
      <c r="X59" s="60"/>
    </row>
    <row r="60" spans="1:48">
      <c r="A60" s="49"/>
      <c r="B60" s="56" t="s">
        <v>151</v>
      </c>
      <c r="C60" s="57">
        <v>10829.373638716719</v>
      </c>
      <c r="D60" s="57">
        <v>9067.8887839413946</v>
      </c>
      <c r="E60" s="57">
        <v>25516.953466653496</v>
      </c>
      <c r="F60" s="57">
        <v>19426.342881282111</v>
      </c>
      <c r="G60" s="57">
        <v>19982.758038153203</v>
      </c>
      <c r="H60" s="57">
        <v>21381.968666638364</v>
      </c>
      <c r="I60" s="57">
        <v>21074.340225733849</v>
      </c>
      <c r="J60" s="57">
        <v>19839.490408179085</v>
      </c>
      <c r="K60" s="57">
        <v>20414.727275750753</v>
      </c>
      <c r="L60" s="57">
        <v>17758.937190939079</v>
      </c>
      <c r="M60" s="57">
        <v>15060.074202227792</v>
      </c>
      <c r="N60" s="57">
        <v>14399.719778377277</v>
      </c>
      <c r="O60" s="57">
        <v>12450.945065269319</v>
      </c>
      <c r="P60" s="57">
        <v>11133.199256844906</v>
      </c>
      <c r="Q60" s="57">
        <v>9748.3460921924361</v>
      </c>
      <c r="R60" s="57">
        <v>8618.0674201396632</v>
      </c>
      <c r="S60" s="57">
        <v>8066.4991244998191</v>
      </c>
      <c r="T60" s="57">
        <v>7375.6205919240228</v>
      </c>
      <c r="U60" s="57">
        <v>6585.7818594865821</v>
      </c>
      <c r="V60" s="57">
        <v>6028.9285439431924</v>
      </c>
      <c r="W60" s="57">
        <v>5308.1773387354242</v>
      </c>
      <c r="X60" s="60"/>
    </row>
    <row r="61" spans="1:48">
      <c r="A61" s="49"/>
      <c r="B61" s="56" t="s">
        <v>152</v>
      </c>
      <c r="C61" s="57">
        <v>0</v>
      </c>
      <c r="D61" s="57">
        <v>0</v>
      </c>
      <c r="E61" s="57">
        <v>0</v>
      </c>
      <c r="F61" s="57">
        <v>1210.3652733292445</v>
      </c>
      <c r="G61" s="57">
        <v>7894.5576503602706</v>
      </c>
      <c r="H61" s="57">
        <v>10051.29922731538</v>
      </c>
      <c r="I61" s="57">
        <v>10377.529529272653</v>
      </c>
      <c r="J61" s="57">
        <v>9937.4443853338926</v>
      </c>
      <c r="K61" s="57">
        <v>10153.712409223988</v>
      </c>
      <c r="L61" s="57">
        <v>9669.1870057041397</v>
      </c>
      <c r="M61" s="57">
        <v>8607.518472269423</v>
      </c>
      <c r="N61" s="57">
        <v>8006.2546625583</v>
      </c>
      <c r="O61" s="57">
        <v>6850.8594759612079</v>
      </c>
      <c r="P61" s="57">
        <v>5802.397785431056</v>
      </c>
      <c r="Q61" s="57">
        <v>4117.733169477553</v>
      </c>
      <c r="R61" s="57">
        <v>2323.5459756953696</v>
      </c>
      <c r="S61" s="57">
        <v>1514.0092539133859</v>
      </c>
      <c r="T61" s="57">
        <v>891.02185904729583</v>
      </c>
      <c r="U61" s="57">
        <v>2.52604136523165</v>
      </c>
      <c r="V61" s="57">
        <v>-4.8177676121538857</v>
      </c>
      <c r="W61" s="57">
        <v>0.95746660804914185</v>
      </c>
      <c r="X61" s="60"/>
    </row>
    <row r="62" spans="1:48">
      <c r="A62" s="49"/>
      <c r="B62" s="56" t="s">
        <v>153</v>
      </c>
      <c r="C62" s="57">
        <v>32957.830471798756</v>
      </c>
      <c r="D62" s="57">
        <v>32313.956926899737</v>
      </c>
      <c r="E62" s="57">
        <v>29687.92681719672</v>
      </c>
      <c r="F62" s="57">
        <v>12783.045786471122</v>
      </c>
      <c r="G62" s="57">
        <v>18048.811889395278</v>
      </c>
      <c r="H62" s="57">
        <v>18334.728507825253</v>
      </c>
      <c r="I62" s="57">
        <v>18450.623449723153</v>
      </c>
      <c r="J62" s="57">
        <v>18285.972407009398</v>
      </c>
      <c r="K62" s="57">
        <v>17055.917763631336</v>
      </c>
      <c r="L62" s="57">
        <v>18367.180302365869</v>
      </c>
      <c r="M62" s="57">
        <v>19052.739273400741</v>
      </c>
      <c r="N62" s="57">
        <v>18336.576729834105</v>
      </c>
      <c r="O62" s="57">
        <v>18496.458725266173</v>
      </c>
      <c r="P62" s="57">
        <v>18187.776528110913</v>
      </c>
      <c r="Q62" s="57">
        <v>17659.908785053893</v>
      </c>
      <c r="R62" s="57">
        <v>16443.415403312662</v>
      </c>
      <c r="S62" s="57">
        <v>15763.486658675771</v>
      </c>
      <c r="T62" s="57">
        <v>15296.734351819683</v>
      </c>
      <c r="U62" s="57">
        <v>14699.578627739371</v>
      </c>
      <c r="V62" s="57">
        <v>14709.554045027082</v>
      </c>
      <c r="W62" s="57">
        <v>14923.835055276775</v>
      </c>
      <c r="X62" s="60"/>
    </row>
    <row r="63" spans="1:48">
      <c r="B63" s="56" t="s">
        <v>154</v>
      </c>
      <c r="C63" s="57">
        <f>C62-C61</f>
        <v>32957.830471798756</v>
      </c>
      <c r="D63" s="57">
        <f t="shared" ref="D63:W63" si="8">D62-D61</f>
        <v>32313.956926899737</v>
      </c>
      <c r="E63" s="57">
        <f t="shared" si="8"/>
        <v>29687.92681719672</v>
      </c>
      <c r="F63" s="57">
        <f t="shared" si="8"/>
        <v>11572.680513141879</v>
      </c>
      <c r="G63" s="57">
        <f t="shared" si="8"/>
        <v>10154.254239035006</v>
      </c>
      <c r="H63" s="57">
        <f t="shared" si="8"/>
        <v>8283.4292805098739</v>
      </c>
      <c r="I63" s="57">
        <f t="shared" si="8"/>
        <v>8073.0939204504994</v>
      </c>
      <c r="J63" s="57">
        <f t="shared" si="8"/>
        <v>8348.5280216755054</v>
      </c>
      <c r="K63" s="57">
        <f t="shared" si="8"/>
        <v>6902.2053544073478</v>
      </c>
      <c r="L63" s="57">
        <f t="shared" si="8"/>
        <v>8697.9932966617289</v>
      </c>
      <c r="M63" s="57">
        <f t="shared" si="8"/>
        <v>10445.220801131318</v>
      </c>
      <c r="N63" s="57">
        <f t="shared" si="8"/>
        <v>10330.322067275805</v>
      </c>
      <c r="O63" s="57">
        <f t="shared" si="8"/>
        <v>11645.599249304965</v>
      </c>
      <c r="P63" s="57">
        <f t="shared" si="8"/>
        <v>12385.378742679857</v>
      </c>
      <c r="Q63" s="57">
        <f t="shared" si="8"/>
        <v>13542.17561557634</v>
      </c>
      <c r="R63" s="57">
        <f t="shared" si="8"/>
        <v>14119.869427617292</v>
      </c>
      <c r="S63" s="57">
        <f t="shared" si="8"/>
        <v>14249.477404762385</v>
      </c>
      <c r="T63" s="57">
        <f t="shared" si="8"/>
        <v>14405.712492772387</v>
      </c>
      <c r="U63" s="57">
        <f t="shared" si="8"/>
        <v>14697.052586374139</v>
      </c>
      <c r="V63" s="57">
        <f t="shared" si="8"/>
        <v>14714.371812639236</v>
      </c>
      <c r="W63" s="57">
        <f t="shared" si="8"/>
        <v>14922.877588668725</v>
      </c>
      <c r="X63" s="58"/>
    </row>
    <row r="65" spans="2:23" s="388" customFormat="1">
      <c r="B65" s="388" t="s">
        <v>370</v>
      </c>
    </row>
    <row r="66" spans="2:23" s="261" customFormat="1"/>
    <row r="67" spans="2:23">
      <c r="B67" s="135" t="s">
        <v>20</v>
      </c>
      <c r="C67" s="136">
        <v>2020</v>
      </c>
      <c r="D67" s="136">
        <v>2021</v>
      </c>
      <c r="E67" s="136">
        <v>2022</v>
      </c>
      <c r="F67" s="136">
        <v>2023</v>
      </c>
      <c r="G67" s="136">
        <v>2024</v>
      </c>
      <c r="H67" s="136">
        <v>2025</v>
      </c>
      <c r="I67" s="136">
        <v>2026</v>
      </c>
      <c r="J67" s="136">
        <v>2027</v>
      </c>
      <c r="K67" s="136">
        <v>2028</v>
      </c>
      <c r="L67" s="136">
        <v>2029</v>
      </c>
      <c r="M67" s="136">
        <v>2030</v>
      </c>
      <c r="N67" s="136">
        <v>2031</v>
      </c>
      <c r="O67" s="136">
        <v>2032</v>
      </c>
      <c r="P67" s="136">
        <v>2033</v>
      </c>
      <c r="Q67" s="136">
        <v>2034</v>
      </c>
      <c r="R67" s="136">
        <v>2035</v>
      </c>
      <c r="S67" s="136">
        <v>2036</v>
      </c>
      <c r="T67" s="136">
        <v>2037</v>
      </c>
      <c r="U67" s="136">
        <v>2038</v>
      </c>
      <c r="V67" s="136">
        <v>2039</v>
      </c>
      <c r="W67" s="136">
        <v>2040</v>
      </c>
    </row>
    <row r="68" spans="2:23">
      <c r="B68" s="1" t="s">
        <v>135</v>
      </c>
      <c r="C68" s="339">
        <f>C40</f>
        <v>4911.9191919191917</v>
      </c>
      <c r="D68" s="339">
        <f t="shared" ref="D68:W68" si="9">D40</f>
        <v>5525.9090909090919</v>
      </c>
      <c r="E68" s="339">
        <f t="shared" si="9"/>
        <v>6753.8888888888887</v>
      </c>
      <c r="F68" s="339">
        <f t="shared" si="9"/>
        <v>7060.8838383838383</v>
      </c>
      <c r="G68" s="339">
        <f t="shared" si="9"/>
        <v>7441.0750360750362</v>
      </c>
      <c r="H68" s="339">
        <f t="shared" si="9"/>
        <v>7821.266233766235</v>
      </c>
      <c r="I68" s="339">
        <f t="shared" si="9"/>
        <v>8201.4574314574329</v>
      </c>
      <c r="J68" s="339">
        <f t="shared" si="9"/>
        <v>8581.6486291486308</v>
      </c>
      <c r="K68" s="339">
        <f t="shared" si="9"/>
        <v>8961.8398268398287</v>
      </c>
      <c r="L68" s="339">
        <f t="shared" si="9"/>
        <v>9342.0310245310247</v>
      </c>
      <c r="M68" s="339">
        <f t="shared" si="9"/>
        <v>9722.2222222222226</v>
      </c>
      <c r="N68" s="339">
        <f t="shared" si="9"/>
        <v>9924.7760662021519</v>
      </c>
      <c r="O68" s="339">
        <f t="shared" si="9"/>
        <v>10127.329910182079</v>
      </c>
      <c r="P68" s="339">
        <f t="shared" si="9"/>
        <v>10329.883754162009</v>
      </c>
      <c r="Q68" s="339">
        <f t="shared" si="9"/>
        <v>10532.437598141938</v>
      </c>
      <c r="R68" s="339">
        <f t="shared" si="9"/>
        <v>10734.991442121867</v>
      </c>
      <c r="S68" s="339">
        <f t="shared" si="9"/>
        <v>10937.545286101798</v>
      </c>
      <c r="T68" s="339">
        <f t="shared" si="9"/>
        <v>11140.099130081728</v>
      </c>
      <c r="U68" s="339">
        <f t="shared" si="9"/>
        <v>11342.652974061657</v>
      </c>
      <c r="V68" s="339">
        <f t="shared" si="9"/>
        <v>11545.206818041586</v>
      </c>
      <c r="W68" s="339">
        <f t="shared" si="9"/>
        <v>11747.760662021507</v>
      </c>
    </row>
    <row r="69" spans="2:23">
      <c r="B69" s="1" t="s">
        <v>2</v>
      </c>
      <c r="C69" s="339">
        <f t="shared" ref="C69:W69" si="10">C70-C68</f>
        <v>20785.365706466851</v>
      </c>
      <c r="D69" s="339">
        <f t="shared" si="10"/>
        <v>18857.30030359931</v>
      </c>
      <c r="E69" s="339">
        <f t="shared" si="10"/>
        <v>15539.863772402014</v>
      </c>
      <c r="F69" s="339">
        <f t="shared" si="10"/>
        <v>14845.704110314629</v>
      </c>
      <c r="G69" s="339">
        <f t="shared" si="10"/>
        <v>13964.433400253838</v>
      </c>
      <c r="H69" s="339">
        <f t="shared" si="10"/>
        <v>12745.263347655118</v>
      </c>
      <c r="I69" s="339">
        <f t="shared" si="10"/>
        <v>10641.116998190448</v>
      </c>
      <c r="J69" s="339">
        <f t="shared" si="10"/>
        <v>9300.2068566119542</v>
      </c>
      <c r="K69" s="339">
        <f t="shared" si="10"/>
        <v>8096.239209981266</v>
      </c>
      <c r="L69" s="339">
        <f t="shared" si="10"/>
        <v>7084.1218894047706</v>
      </c>
      <c r="M69" s="339">
        <f t="shared" si="10"/>
        <v>5641.6161085685108</v>
      </c>
      <c r="N69" s="339">
        <f t="shared" si="10"/>
        <v>4798.6197678300578</v>
      </c>
      <c r="O69" s="339">
        <f t="shared" si="10"/>
        <v>4072.8473348973894</v>
      </c>
      <c r="P69" s="339">
        <f t="shared" si="10"/>
        <v>3251.8710332706778</v>
      </c>
      <c r="Q69" s="339">
        <f t="shared" si="10"/>
        <v>2615.6592599522264</v>
      </c>
      <c r="R69" s="339">
        <f t="shared" si="10"/>
        <v>1895.7026767483876</v>
      </c>
      <c r="S69" s="339">
        <f t="shared" si="10"/>
        <v>1550.4826379730912</v>
      </c>
      <c r="T69" s="339">
        <f t="shared" si="10"/>
        <v>1147.7746065857918</v>
      </c>
      <c r="U69" s="339">
        <f t="shared" si="10"/>
        <v>799.69706257056532</v>
      </c>
      <c r="V69" s="339">
        <f t="shared" si="10"/>
        <v>413.67138414335386</v>
      </c>
      <c r="W69" s="339">
        <f t="shared" si="10"/>
        <v>0</v>
      </c>
    </row>
    <row r="70" spans="2:23">
      <c r="B70" s="1" t="s">
        <v>364</v>
      </c>
      <c r="C70" s="339">
        <f t="shared" ref="C70:W70" si="11">C39</f>
        <v>25697.284898386042</v>
      </c>
      <c r="D70" s="339">
        <f t="shared" si="11"/>
        <v>24383.209394508402</v>
      </c>
      <c r="E70" s="339">
        <f t="shared" si="11"/>
        <v>22293.752661290902</v>
      </c>
      <c r="F70" s="339">
        <f t="shared" si="11"/>
        <v>21906.587948698467</v>
      </c>
      <c r="G70" s="339">
        <f t="shared" si="11"/>
        <v>21405.508436328873</v>
      </c>
      <c r="H70" s="339">
        <f t="shared" si="11"/>
        <v>20566.529581421353</v>
      </c>
      <c r="I70" s="339">
        <f t="shared" si="11"/>
        <v>18842.574429647881</v>
      </c>
      <c r="J70" s="339">
        <f t="shared" si="11"/>
        <v>17881.855485760585</v>
      </c>
      <c r="K70" s="339">
        <f t="shared" si="11"/>
        <v>17058.079036821095</v>
      </c>
      <c r="L70" s="339">
        <f t="shared" si="11"/>
        <v>16426.152913935795</v>
      </c>
      <c r="M70" s="339">
        <f t="shared" si="11"/>
        <v>15363.838330790733</v>
      </c>
      <c r="N70" s="339">
        <f t="shared" si="11"/>
        <v>14723.39583403221</v>
      </c>
      <c r="O70" s="339">
        <f t="shared" si="11"/>
        <v>14200.177245079469</v>
      </c>
      <c r="P70" s="339">
        <f t="shared" si="11"/>
        <v>13581.754787432686</v>
      </c>
      <c r="Q70" s="339">
        <f t="shared" si="11"/>
        <v>13148.096858094164</v>
      </c>
      <c r="R70" s="339">
        <f t="shared" si="11"/>
        <v>12630.694118870255</v>
      </c>
      <c r="S70" s="339">
        <f t="shared" si="11"/>
        <v>12488.02792407489</v>
      </c>
      <c r="T70" s="339">
        <f t="shared" si="11"/>
        <v>12287.87373666752</v>
      </c>
      <c r="U70" s="339">
        <f t="shared" si="11"/>
        <v>12142.350036632222</v>
      </c>
      <c r="V70" s="339">
        <f t="shared" si="11"/>
        <v>11958.87820218494</v>
      </c>
      <c r="W70" s="339">
        <f t="shared" si="11"/>
        <v>11747.760662021505</v>
      </c>
    </row>
    <row r="71" spans="2:23" s="329" customFormat="1">
      <c r="C71" s="339"/>
      <c r="D71" s="339"/>
      <c r="E71" s="339"/>
      <c r="F71" s="339"/>
      <c r="G71" s="339"/>
      <c r="H71" s="339"/>
      <c r="I71" s="339"/>
      <c r="J71" s="339"/>
      <c r="K71" s="339"/>
      <c r="L71" s="339"/>
      <c r="M71" s="339"/>
      <c r="N71" s="339"/>
      <c r="O71" s="339"/>
      <c r="P71" s="339"/>
      <c r="Q71" s="339"/>
      <c r="R71" s="339"/>
      <c r="S71" s="339"/>
      <c r="T71" s="339"/>
      <c r="U71" s="339"/>
      <c r="V71" s="339"/>
      <c r="W71" s="339"/>
    </row>
    <row r="72" spans="2:23" s="388" customFormat="1"/>
  </sheetData>
  <conditionalFormatting sqref="D7">
    <cfRule type="cellIs" dxfId="8" priority="6" stopIfTrue="1" operator="equal">
      <formula>#REF!</formula>
    </cfRule>
  </conditionalFormatting>
  <conditionalFormatting sqref="D17">
    <cfRule type="cellIs" dxfId="7" priority="5" stopIfTrue="1" operator="equal">
      <formula>#REF!</formula>
    </cfRule>
  </conditionalFormatting>
  <conditionalFormatting sqref="D26">
    <cfRule type="cellIs" dxfId="6" priority="4" stopIfTrue="1" operator="equal">
      <formula>#REF!</formula>
    </cfRule>
  </conditionalFormatting>
  <conditionalFormatting sqref="D38">
    <cfRule type="cellIs" dxfId="5" priority="3" stopIfTrue="1" operator="equal">
      <formula>#REF!</formula>
    </cfRule>
  </conditionalFormatting>
  <conditionalFormatting sqref="D45">
    <cfRule type="cellIs" dxfId="4" priority="2" stopIfTrue="1" operator="equal">
      <formula>#REF!</formula>
    </cfRule>
  </conditionalFormatting>
  <conditionalFormatting sqref="D67">
    <cfRule type="cellIs" dxfId="3" priority="1" stopIfTrue="1" operator="equal">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X51"/>
  <sheetViews>
    <sheetView showGridLines="0" zoomScale="90" zoomScaleNormal="90" workbookViewId="0"/>
  </sheetViews>
  <sheetFormatPr defaultColWidth="9.1796875" defaultRowHeight="14.5"/>
  <cols>
    <col min="1" max="1" width="6" style="329" customWidth="1"/>
    <col min="2" max="2" width="19.81640625" style="329" customWidth="1"/>
    <col min="3" max="8" width="10.453125" style="329" bestFit="1" customWidth="1"/>
    <col min="9" max="21" width="9.453125" style="329" bestFit="1" customWidth="1"/>
    <col min="22" max="16384" width="9.1796875" style="329"/>
  </cols>
  <sheetData>
    <row r="1" spans="2:23" s="391" customFormat="1" ht="19.5" customHeight="1">
      <c r="B1" s="390" t="s">
        <v>383</v>
      </c>
    </row>
    <row r="3" spans="2:23">
      <c r="B3" s="369" t="s">
        <v>393</v>
      </c>
      <c r="C3" s="24"/>
      <c r="D3" s="24"/>
      <c r="E3" s="24"/>
      <c r="F3" s="24"/>
      <c r="G3" s="24"/>
      <c r="H3" s="24"/>
      <c r="I3" s="24"/>
      <c r="J3" s="24"/>
      <c r="K3" s="24"/>
      <c r="L3" s="24"/>
      <c r="M3" s="24"/>
      <c r="N3" s="24"/>
      <c r="O3" s="24"/>
      <c r="P3" s="24"/>
      <c r="Q3" s="24"/>
      <c r="R3" s="24"/>
      <c r="S3" s="24"/>
      <c r="T3" s="24"/>
      <c r="U3" s="24"/>
    </row>
    <row r="4" spans="2:23">
      <c r="B4" s="369" t="s">
        <v>394</v>
      </c>
      <c r="C4" s="24"/>
      <c r="D4" s="24"/>
      <c r="E4" s="24"/>
      <c r="F4" s="24"/>
      <c r="G4" s="24"/>
      <c r="H4" s="24"/>
      <c r="I4" s="24"/>
      <c r="J4" s="24"/>
      <c r="K4" s="24"/>
      <c r="L4" s="24"/>
      <c r="M4" s="24"/>
      <c r="N4" s="24"/>
      <c r="O4" s="24"/>
      <c r="P4" s="24"/>
      <c r="Q4" s="24"/>
      <c r="R4" s="24"/>
      <c r="S4" s="24"/>
      <c r="T4" s="24"/>
      <c r="U4" s="24"/>
    </row>
    <row r="6" spans="2:23" s="134" customFormat="1" ht="14.5" customHeight="1">
      <c r="B6" s="375" t="s">
        <v>384</v>
      </c>
      <c r="C6" s="136">
        <v>2021</v>
      </c>
      <c r="D6" s="136">
        <v>2022</v>
      </c>
      <c r="E6" s="136">
        <v>2023</v>
      </c>
      <c r="F6" s="136">
        <v>2024</v>
      </c>
      <c r="G6" s="136">
        <v>2025</v>
      </c>
      <c r="H6" s="136">
        <v>2026</v>
      </c>
      <c r="I6" s="136">
        <v>2027</v>
      </c>
      <c r="J6" s="136">
        <v>2028</v>
      </c>
      <c r="K6" s="136">
        <v>2029</v>
      </c>
      <c r="L6" s="136">
        <v>2030</v>
      </c>
      <c r="M6" s="136">
        <v>2031</v>
      </c>
      <c r="N6" s="136">
        <v>2032</v>
      </c>
      <c r="O6" s="136">
        <v>2033</v>
      </c>
      <c r="P6" s="136">
        <v>2034</v>
      </c>
      <c r="Q6" s="136">
        <v>2035</v>
      </c>
      <c r="R6" s="136">
        <v>2036</v>
      </c>
      <c r="S6" s="136">
        <v>2037</v>
      </c>
      <c r="T6" s="136">
        <v>2038</v>
      </c>
      <c r="U6" s="136">
        <v>2039</v>
      </c>
      <c r="V6" s="136">
        <v>2040</v>
      </c>
    </row>
    <row r="7" spans="2:23" s="134" customFormat="1" ht="14.5" customHeight="1">
      <c r="B7" s="375"/>
      <c r="C7" s="136"/>
      <c r="D7" s="136"/>
      <c r="E7" s="136"/>
      <c r="F7" s="136"/>
      <c r="G7" s="136"/>
      <c r="H7" s="136"/>
      <c r="I7" s="136"/>
      <c r="J7" s="136"/>
      <c r="K7" s="136"/>
      <c r="L7" s="136"/>
      <c r="M7" s="136"/>
      <c r="N7" s="136"/>
      <c r="O7" s="136"/>
      <c r="P7" s="136"/>
      <c r="Q7" s="136"/>
      <c r="R7" s="136"/>
      <c r="S7" s="136"/>
      <c r="T7" s="136"/>
      <c r="U7" s="136"/>
      <c r="V7" s="136"/>
    </row>
    <row r="8" spans="2:23" s="62" customFormat="1">
      <c r="B8" s="376" t="s">
        <v>385</v>
      </c>
      <c r="C8" s="377"/>
      <c r="D8" s="377"/>
      <c r="E8" s="377"/>
      <c r="F8" s="377"/>
      <c r="G8" s="377"/>
      <c r="H8" s="377"/>
      <c r="I8" s="377"/>
      <c r="J8" s="377"/>
      <c r="K8" s="377"/>
      <c r="L8" s="377"/>
      <c r="M8" s="377"/>
      <c r="N8" s="377"/>
      <c r="O8" s="377"/>
      <c r="P8" s="377"/>
      <c r="Q8" s="377"/>
      <c r="R8" s="377"/>
      <c r="S8" s="377"/>
      <c r="T8" s="377"/>
      <c r="U8" s="377"/>
      <c r="V8" s="377"/>
    </row>
    <row r="9" spans="2:23">
      <c r="B9" s="329" t="s">
        <v>14</v>
      </c>
      <c r="C9" s="392">
        <v>320</v>
      </c>
      <c r="D9" s="392">
        <v>340</v>
      </c>
      <c r="E9" s="392">
        <v>350</v>
      </c>
      <c r="F9" s="392">
        <v>370</v>
      </c>
      <c r="G9" s="392">
        <v>370</v>
      </c>
      <c r="H9" s="392">
        <v>360</v>
      </c>
      <c r="I9" s="392">
        <v>360</v>
      </c>
      <c r="J9" s="392">
        <v>360</v>
      </c>
      <c r="K9" s="392">
        <v>360</v>
      </c>
      <c r="L9" s="392">
        <v>350</v>
      </c>
      <c r="M9" s="392">
        <v>350</v>
      </c>
      <c r="N9" s="392">
        <v>350</v>
      </c>
      <c r="O9" s="392">
        <v>350</v>
      </c>
      <c r="P9" s="392">
        <v>350</v>
      </c>
      <c r="Q9" s="392">
        <v>350</v>
      </c>
      <c r="R9" s="392">
        <v>350</v>
      </c>
      <c r="S9" s="392">
        <v>350</v>
      </c>
      <c r="T9" s="392">
        <v>340</v>
      </c>
      <c r="U9" s="392">
        <v>340</v>
      </c>
      <c r="V9" s="392">
        <v>330</v>
      </c>
    </row>
    <row r="10" spans="2:23">
      <c r="B10" s="329" t="s">
        <v>15</v>
      </c>
      <c r="C10" s="392">
        <v>320</v>
      </c>
      <c r="D10" s="392">
        <v>340</v>
      </c>
      <c r="E10" s="392">
        <v>350</v>
      </c>
      <c r="F10" s="392">
        <v>360</v>
      </c>
      <c r="G10" s="392">
        <v>370</v>
      </c>
      <c r="H10" s="392">
        <v>360</v>
      </c>
      <c r="I10" s="392">
        <v>340</v>
      </c>
      <c r="J10" s="392">
        <v>340</v>
      </c>
      <c r="K10" s="392">
        <v>340</v>
      </c>
      <c r="L10" s="392">
        <v>320</v>
      </c>
      <c r="M10" s="392">
        <v>330</v>
      </c>
      <c r="N10" s="392">
        <v>330</v>
      </c>
      <c r="O10" s="392">
        <v>340</v>
      </c>
      <c r="P10" s="392">
        <v>340</v>
      </c>
      <c r="Q10" s="392">
        <v>350</v>
      </c>
      <c r="R10" s="392">
        <v>360</v>
      </c>
      <c r="S10" s="392">
        <v>370</v>
      </c>
      <c r="T10" s="392">
        <v>370</v>
      </c>
      <c r="U10" s="392">
        <v>370</v>
      </c>
      <c r="V10" s="392">
        <v>380</v>
      </c>
    </row>
    <row r="11" spans="2:23">
      <c r="B11" s="282" t="s">
        <v>388</v>
      </c>
      <c r="C11" s="392">
        <v>320</v>
      </c>
      <c r="D11" s="392">
        <v>340</v>
      </c>
      <c r="E11" s="392">
        <v>350</v>
      </c>
      <c r="F11" s="392">
        <v>370</v>
      </c>
      <c r="G11" s="392">
        <v>370</v>
      </c>
      <c r="H11" s="392">
        <v>360</v>
      </c>
      <c r="I11" s="392">
        <v>350</v>
      </c>
      <c r="J11" s="392">
        <v>350</v>
      </c>
      <c r="K11" s="392">
        <v>350</v>
      </c>
      <c r="L11" s="392">
        <v>340</v>
      </c>
      <c r="M11" s="392">
        <v>340</v>
      </c>
      <c r="N11" s="392">
        <v>340</v>
      </c>
      <c r="O11" s="392">
        <v>350</v>
      </c>
      <c r="P11" s="392">
        <v>350</v>
      </c>
      <c r="Q11" s="392">
        <v>350</v>
      </c>
      <c r="R11" s="392">
        <v>350</v>
      </c>
      <c r="S11" s="392">
        <v>360</v>
      </c>
      <c r="T11" s="392">
        <v>350</v>
      </c>
      <c r="U11" s="392">
        <v>350</v>
      </c>
      <c r="V11" s="392">
        <v>350</v>
      </c>
    </row>
    <row r="12" spans="2:23">
      <c r="B12" s="282"/>
      <c r="C12" s="33"/>
      <c r="D12" s="33"/>
      <c r="E12" s="33"/>
      <c r="F12" s="33"/>
      <c r="G12" s="33"/>
      <c r="H12" s="33"/>
      <c r="I12" s="33"/>
      <c r="J12" s="33"/>
      <c r="K12" s="33"/>
      <c r="L12" s="33"/>
      <c r="M12" s="33"/>
      <c r="N12" s="33"/>
      <c r="O12" s="33"/>
      <c r="P12" s="33"/>
      <c r="Q12" s="33"/>
      <c r="R12" s="33"/>
      <c r="S12" s="33"/>
      <c r="T12" s="33"/>
      <c r="U12" s="33"/>
      <c r="V12" s="33"/>
    </row>
    <row r="13" spans="2:23">
      <c r="B13" s="376" t="s">
        <v>389</v>
      </c>
      <c r="C13" s="378"/>
      <c r="D13" s="378"/>
      <c r="E13" s="378"/>
      <c r="F13" s="378"/>
      <c r="G13" s="378"/>
      <c r="H13" s="378"/>
      <c r="I13" s="378"/>
      <c r="J13" s="378"/>
      <c r="K13" s="378"/>
      <c r="L13" s="378"/>
      <c r="M13" s="378"/>
      <c r="N13" s="378"/>
      <c r="O13" s="378"/>
      <c r="P13" s="378"/>
      <c r="Q13" s="378"/>
      <c r="R13" s="378"/>
      <c r="S13" s="378"/>
      <c r="T13" s="378"/>
      <c r="U13" s="378"/>
      <c r="V13" s="378"/>
    </row>
    <row r="14" spans="2:23">
      <c r="B14" s="329" t="s">
        <v>14</v>
      </c>
      <c r="C14" s="392">
        <v>330</v>
      </c>
      <c r="D14" s="392">
        <v>340</v>
      </c>
      <c r="E14" s="392">
        <v>350</v>
      </c>
      <c r="F14" s="392">
        <v>370</v>
      </c>
      <c r="G14" s="392">
        <v>370</v>
      </c>
      <c r="H14" s="392">
        <v>370</v>
      </c>
      <c r="I14" s="392">
        <v>360</v>
      </c>
      <c r="J14" s="392">
        <v>360</v>
      </c>
      <c r="K14" s="392">
        <v>360</v>
      </c>
      <c r="L14" s="392">
        <v>350</v>
      </c>
      <c r="M14" s="392">
        <v>350</v>
      </c>
      <c r="N14" s="392">
        <v>350</v>
      </c>
      <c r="O14" s="392">
        <v>350</v>
      </c>
      <c r="P14" s="392">
        <v>350</v>
      </c>
      <c r="Q14" s="392">
        <v>350</v>
      </c>
      <c r="R14" s="392">
        <v>350</v>
      </c>
      <c r="S14" s="392">
        <v>350</v>
      </c>
      <c r="T14" s="392">
        <v>340</v>
      </c>
      <c r="U14" s="392">
        <v>340</v>
      </c>
      <c r="V14" s="392">
        <v>330</v>
      </c>
    </row>
    <row r="15" spans="2:23">
      <c r="B15" s="329" t="s">
        <v>15</v>
      </c>
      <c r="C15" s="392">
        <v>330</v>
      </c>
      <c r="D15" s="392">
        <v>340</v>
      </c>
      <c r="E15" s="392">
        <v>350</v>
      </c>
      <c r="F15" s="392">
        <v>370</v>
      </c>
      <c r="G15" s="392">
        <v>370</v>
      </c>
      <c r="H15" s="392">
        <v>360</v>
      </c>
      <c r="I15" s="392">
        <v>350</v>
      </c>
      <c r="J15" s="392">
        <v>350</v>
      </c>
      <c r="K15" s="392">
        <v>340</v>
      </c>
      <c r="L15" s="392">
        <v>330</v>
      </c>
      <c r="M15" s="392">
        <v>330</v>
      </c>
      <c r="N15" s="392">
        <v>340</v>
      </c>
      <c r="O15" s="392">
        <v>340</v>
      </c>
      <c r="P15" s="392">
        <v>350</v>
      </c>
      <c r="Q15" s="392">
        <v>350</v>
      </c>
      <c r="R15" s="392">
        <v>360</v>
      </c>
      <c r="S15" s="392">
        <v>370</v>
      </c>
      <c r="T15" s="392">
        <v>370</v>
      </c>
      <c r="U15" s="392">
        <v>380</v>
      </c>
      <c r="V15" s="392">
        <v>380</v>
      </c>
      <c r="W15" s="62"/>
    </row>
    <row r="16" spans="2:23">
      <c r="B16" s="282" t="s">
        <v>388</v>
      </c>
      <c r="C16" s="392">
        <v>330</v>
      </c>
      <c r="D16" s="392">
        <v>340</v>
      </c>
      <c r="E16" s="392">
        <v>350</v>
      </c>
      <c r="F16" s="392">
        <v>370</v>
      </c>
      <c r="G16" s="392">
        <v>370</v>
      </c>
      <c r="H16" s="392">
        <v>370</v>
      </c>
      <c r="I16" s="392">
        <v>360</v>
      </c>
      <c r="J16" s="392">
        <v>360</v>
      </c>
      <c r="K16" s="392">
        <v>350</v>
      </c>
      <c r="L16" s="392">
        <v>340</v>
      </c>
      <c r="M16" s="392">
        <v>340</v>
      </c>
      <c r="N16" s="392">
        <v>350</v>
      </c>
      <c r="O16" s="392">
        <v>350</v>
      </c>
      <c r="P16" s="392">
        <v>350</v>
      </c>
      <c r="Q16" s="392">
        <v>350</v>
      </c>
      <c r="R16" s="392">
        <v>350</v>
      </c>
      <c r="S16" s="392">
        <v>360</v>
      </c>
      <c r="T16" s="392">
        <v>350</v>
      </c>
      <c r="U16" s="392">
        <v>360</v>
      </c>
      <c r="V16" s="392">
        <v>350</v>
      </c>
    </row>
    <row r="17" spans="2:24" s="134" customFormat="1">
      <c r="C17" s="62"/>
      <c r="X17" s="329"/>
    </row>
    <row r="18" spans="2:24">
      <c r="B18" s="295" t="s">
        <v>386</v>
      </c>
      <c r="C18" s="379"/>
      <c r="D18" s="331"/>
      <c r="E18" s="331"/>
      <c r="F18" s="331"/>
      <c r="G18" s="331"/>
      <c r="H18" s="331"/>
      <c r="I18" s="331"/>
      <c r="J18" s="331"/>
      <c r="K18" s="331"/>
      <c r="L18" s="331"/>
      <c r="M18" s="331"/>
      <c r="N18" s="331"/>
      <c r="O18" s="331"/>
      <c r="P18" s="331"/>
      <c r="Q18" s="331"/>
      <c r="R18" s="331"/>
      <c r="S18" s="331"/>
      <c r="T18" s="331"/>
      <c r="U18" s="331"/>
      <c r="V18" s="331"/>
    </row>
    <row r="19" spans="2:24">
      <c r="B19" s="62" t="s">
        <v>14</v>
      </c>
      <c r="C19" s="392">
        <v>280</v>
      </c>
      <c r="D19" s="392">
        <v>300</v>
      </c>
      <c r="E19" s="392">
        <v>310</v>
      </c>
      <c r="F19" s="392">
        <v>330</v>
      </c>
      <c r="G19" s="392">
        <v>330</v>
      </c>
      <c r="H19" s="392">
        <v>320</v>
      </c>
      <c r="I19" s="392">
        <v>320</v>
      </c>
      <c r="J19" s="392">
        <v>320</v>
      </c>
      <c r="K19" s="392">
        <v>310</v>
      </c>
      <c r="L19" s="392">
        <v>300</v>
      </c>
      <c r="M19" s="392">
        <v>300</v>
      </c>
      <c r="N19" s="392">
        <v>290</v>
      </c>
      <c r="O19" s="392">
        <v>290</v>
      </c>
      <c r="P19" s="392">
        <v>280</v>
      </c>
      <c r="Q19" s="392">
        <v>270</v>
      </c>
      <c r="R19" s="392">
        <v>270</v>
      </c>
      <c r="S19" s="392">
        <v>260</v>
      </c>
      <c r="T19" s="392">
        <v>250</v>
      </c>
      <c r="U19" s="392">
        <v>240</v>
      </c>
      <c r="V19" s="392">
        <v>220</v>
      </c>
    </row>
    <row r="20" spans="2:24">
      <c r="B20" s="62" t="s">
        <v>15</v>
      </c>
      <c r="C20" s="392">
        <v>280</v>
      </c>
      <c r="D20" s="392">
        <v>290</v>
      </c>
      <c r="E20" s="392">
        <v>310</v>
      </c>
      <c r="F20" s="392">
        <v>320</v>
      </c>
      <c r="G20" s="392">
        <v>330</v>
      </c>
      <c r="H20" s="392">
        <v>310</v>
      </c>
      <c r="I20" s="392">
        <v>290</v>
      </c>
      <c r="J20" s="392">
        <v>290</v>
      </c>
      <c r="K20" s="392">
        <v>290</v>
      </c>
      <c r="L20" s="392">
        <v>280</v>
      </c>
      <c r="M20" s="392">
        <v>280</v>
      </c>
      <c r="N20" s="392">
        <v>280</v>
      </c>
      <c r="O20" s="392">
        <v>280</v>
      </c>
      <c r="P20" s="392">
        <v>280</v>
      </c>
      <c r="Q20" s="392">
        <v>280</v>
      </c>
      <c r="R20" s="392">
        <v>290</v>
      </c>
      <c r="S20" s="392">
        <v>300</v>
      </c>
      <c r="T20" s="392">
        <v>290</v>
      </c>
      <c r="U20" s="392">
        <v>300</v>
      </c>
      <c r="V20" s="392">
        <v>300</v>
      </c>
    </row>
    <row r="21" spans="2:24">
      <c r="B21" s="62" t="s">
        <v>26</v>
      </c>
      <c r="C21" s="392">
        <v>280</v>
      </c>
      <c r="D21" s="392">
        <v>300</v>
      </c>
      <c r="E21" s="392">
        <v>310</v>
      </c>
      <c r="F21" s="392">
        <v>330</v>
      </c>
      <c r="G21" s="392">
        <v>330</v>
      </c>
      <c r="H21" s="392">
        <v>320</v>
      </c>
      <c r="I21" s="392">
        <v>310</v>
      </c>
      <c r="J21" s="392">
        <v>310</v>
      </c>
      <c r="K21" s="392">
        <v>300</v>
      </c>
      <c r="L21" s="392">
        <v>290</v>
      </c>
      <c r="M21" s="392">
        <v>290</v>
      </c>
      <c r="N21" s="392">
        <v>290</v>
      </c>
      <c r="O21" s="392">
        <v>290</v>
      </c>
      <c r="P21" s="392">
        <v>280</v>
      </c>
      <c r="Q21" s="392">
        <v>270</v>
      </c>
      <c r="R21" s="392">
        <v>280</v>
      </c>
      <c r="S21" s="392">
        <v>280</v>
      </c>
      <c r="T21" s="392">
        <v>270</v>
      </c>
      <c r="U21" s="392">
        <v>260</v>
      </c>
      <c r="V21" s="392">
        <v>250</v>
      </c>
      <c r="W21" s="37"/>
    </row>
    <row r="22" spans="2:24">
      <c r="B22" s="62"/>
      <c r="W22" s="37"/>
    </row>
    <row r="23" spans="2:24">
      <c r="B23" s="376" t="s">
        <v>387</v>
      </c>
      <c r="C23" s="380"/>
      <c r="D23" s="380"/>
      <c r="E23" s="380"/>
      <c r="F23" s="380"/>
      <c r="G23" s="380"/>
      <c r="H23" s="380"/>
      <c r="I23" s="380"/>
      <c r="J23" s="380"/>
      <c r="K23" s="380"/>
      <c r="L23" s="380"/>
      <c r="M23" s="380"/>
      <c r="N23" s="380"/>
      <c r="O23" s="380"/>
      <c r="P23" s="380"/>
      <c r="Q23" s="380"/>
      <c r="R23" s="380"/>
      <c r="S23" s="380"/>
      <c r="T23" s="380"/>
      <c r="U23" s="380"/>
      <c r="V23" s="380"/>
      <c r="W23" s="37"/>
    </row>
    <row r="24" spans="2:24">
      <c r="B24" s="70" t="s">
        <v>14</v>
      </c>
      <c r="C24" s="392">
        <v>280</v>
      </c>
      <c r="D24" s="392">
        <v>280</v>
      </c>
      <c r="E24" s="392">
        <v>300</v>
      </c>
      <c r="F24" s="392">
        <v>310</v>
      </c>
      <c r="G24" s="392">
        <v>320</v>
      </c>
      <c r="H24" s="392">
        <v>310</v>
      </c>
      <c r="I24" s="392">
        <v>300</v>
      </c>
      <c r="J24" s="392">
        <v>300</v>
      </c>
      <c r="K24" s="392">
        <v>290</v>
      </c>
      <c r="L24" s="392">
        <v>290</v>
      </c>
      <c r="M24" s="392">
        <v>280</v>
      </c>
      <c r="N24" s="392">
        <v>280</v>
      </c>
      <c r="O24" s="392">
        <v>270</v>
      </c>
      <c r="P24" s="392">
        <v>270</v>
      </c>
      <c r="Q24" s="392">
        <v>260</v>
      </c>
      <c r="R24" s="392">
        <v>260</v>
      </c>
      <c r="S24" s="392">
        <v>250</v>
      </c>
      <c r="T24" s="392">
        <v>240</v>
      </c>
      <c r="U24" s="392">
        <v>230</v>
      </c>
      <c r="V24" s="392">
        <v>220</v>
      </c>
      <c r="W24" s="62"/>
    </row>
    <row r="25" spans="2:24">
      <c r="B25" s="70" t="s">
        <v>15</v>
      </c>
      <c r="C25" s="392">
        <v>270</v>
      </c>
      <c r="D25" s="392">
        <v>280</v>
      </c>
      <c r="E25" s="392">
        <v>290</v>
      </c>
      <c r="F25" s="392">
        <v>300</v>
      </c>
      <c r="G25" s="392">
        <v>310</v>
      </c>
      <c r="H25" s="392">
        <v>300</v>
      </c>
      <c r="I25" s="392">
        <v>280</v>
      </c>
      <c r="J25" s="392">
        <v>280</v>
      </c>
      <c r="K25" s="392">
        <v>270</v>
      </c>
      <c r="L25" s="392">
        <v>260</v>
      </c>
      <c r="M25" s="392">
        <v>260</v>
      </c>
      <c r="N25" s="392">
        <v>260</v>
      </c>
      <c r="O25" s="392">
        <v>260</v>
      </c>
      <c r="P25" s="392">
        <v>260</v>
      </c>
      <c r="Q25" s="392">
        <v>260</v>
      </c>
      <c r="R25" s="392">
        <v>270</v>
      </c>
      <c r="S25" s="392">
        <v>270</v>
      </c>
      <c r="T25" s="392">
        <v>260</v>
      </c>
      <c r="U25" s="392">
        <v>270</v>
      </c>
      <c r="V25" s="392">
        <v>270</v>
      </c>
    </row>
    <row r="26" spans="2:24">
      <c r="B26" s="70" t="s">
        <v>26</v>
      </c>
      <c r="C26" s="392">
        <v>280</v>
      </c>
      <c r="D26" s="392">
        <v>280</v>
      </c>
      <c r="E26" s="392">
        <v>300</v>
      </c>
      <c r="F26" s="392">
        <v>310</v>
      </c>
      <c r="G26" s="392">
        <v>320</v>
      </c>
      <c r="H26" s="392">
        <v>310</v>
      </c>
      <c r="I26" s="392">
        <v>290</v>
      </c>
      <c r="J26" s="392">
        <v>290</v>
      </c>
      <c r="K26" s="392">
        <v>280</v>
      </c>
      <c r="L26" s="392">
        <v>280</v>
      </c>
      <c r="M26" s="392">
        <v>270</v>
      </c>
      <c r="N26" s="392">
        <v>270</v>
      </c>
      <c r="O26" s="392">
        <v>270</v>
      </c>
      <c r="P26" s="392">
        <v>270</v>
      </c>
      <c r="Q26" s="392">
        <v>260</v>
      </c>
      <c r="R26" s="392">
        <v>260</v>
      </c>
      <c r="S26" s="392">
        <v>260</v>
      </c>
      <c r="T26" s="392">
        <v>250</v>
      </c>
      <c r="U26" s="392">
        <v>250</v>
      </c>
      <c r="V26" s="392">
        <v>240</v>
      </c>
    </row>
    <row r="27" spans="2:24">
      <c r="C27" s="62"/>
    </row>
    <row r="28" spans="2:24">
      <c r="B28" s="376" t="s">
        <v>67</v>
      </c>
      <c r="C28" s="331"/>
      <c r="D28" s="331"/>
      <c r="E28" s="331"/>
      <c r="F28" s="331"/>
      <c r="G28" s="331"/>
      <c r="H28" s="331"/>
      <c r="I28" s="331"/>
      <c r="J28" s="331"/>
      <c r="K28" s="331"/>
      <c r="L28" s="331"/>
      <c r="M28" s="331"/>
      <c r="N28" s="331"/>
      <c r="O28" s="331"/>
      <c r="P28" s="331"/>
      <c r="Q28" s="331"/>
      <c r="R28" s="331"/>
      <c r="S28" s="331"/>
      <c r="T28" s="331"/>
      <c r="U28" s="331"/>
      <c r="V28" s="331"/>
    </row>
    <row r="29" spans="2:24">
      <c r="B29" s="70" t="s">
        <v>14</v>
      </c>
      <c r="C29" s="321">
        <v>300</v>
      </c>
      <c r="D29" s="321">
        <v>320</v>
      </c>
      <c r="E29" s="321">
        <v>320</v>
      </c>
      <c r="F29" s="321">
        <v>330</v>
      </c>
      <c r="G29" s="321">
        <v>330</v>
      </c>
      <c r="H29" s="321">
        <v>310</v>
      </c>
      <c r="I29" s="321">
        <v>300</v>
      </c>
      <c r="J29" s="321">
        <v>290</v>
      </c>
      <c r="K29" s="321">
        <v>290</v>
      </c>
      <c r="L29" s="321">
        <v>270</v>
      </c>
      <c r="M29" s="321">
        <v>270</v>
      </c>
      <c r="N29" s="321">
        <v>270</v>
      </c>
      <c r="O29" s="321">
        <v>270</v>
      </c>
      <c r="P29" s="321">
        <v>260</v>
      </c>
      <c r="Q29" s="321">
        <v>250</v>
      </c>
      <c r="R29" s="321">
        <v>250</v>
      </c>
      <c r="S29" s="321">
        <v>250</v>
      </c>
      <c r="T29" s="321">
        <v>240</v>
      </c>
      <c r="U29" s="321">
        <v>240</v>
      </c>
      <c r="V29" s="321">
        <v>230</v>
      </c>
    </row>
    <row r="30" spans="2:24">
      <c r="B30" s="70" t="s">
        <v>15</v>
      </c>
      <c r="C30" s="321">
        <v>310</v>
      </c>
      <c r="D30" s="321">
        <v>330</v>
      </c>
      <c r="E30" s="321">
        <v>330</v>
      </c>
      <c r="F30" s="321">
        <v>330</v>
      </c>
      <c r="G30" s="321">
        <v>330</v>
      </c>
      <c r="H30" s="321">
        <v>320</v>
      </c>
      <c r="I30" s="321">
        <v>310</v>
      </c>
      <c r="J30" s="321">
        <v>300</v>
      </c>
      <c r="K30" s="321">
        <v>300</v>
      </c>
      <c r="L30" s="321">
        <v>280</v>
      </c>
      <c r="M30" s="321">
        <v>280</v>
      </c>
      <c r="N30" s="321">
        <v>280</v>
      </c>
      <c r="O30" s="321">
        <v>280</v>
      </c>
      <c r="P30" s="321">
        <v>280</v>
      </c>
      <c r="Q30" s="321">
        <v>280</v>
      </c>
      <c r="R30" s="321">
        <v>290</v>
      </c>
      <c r="S30" s="321">
        <v>290</v>
      </c>
      <c r="T30" s="321">
        <v>280</v>
      </c>
      <c r="U30" s="321">
        <v>290</v>
      </c>
      <c r="V30" s="321">
        <v>280</v>
      </c>
    </row>
    <row r="31" spans="2:24">
      <c r="B31" s="62" t="s">
        <v>26</v>
      </c>
      <c r="C31" s="321">
        <v>300</v>
      </c>
      <c r="D31" s="321">
        <v>320</v>
      </c>
      <c r="E31" s="321">
        <v>320</v>
      </c>
      <c r="F31" s="321">
        <v>330</v>
      </c>
      <c r="G31" s="321">
        <v>330</v>
      </c>
      <c r="H31" s="321">
        <v>310</v>
      </c>
      <c r="I31" s="321">
        <v>300</v>
      </c>
      <c r="J31" s="321">
        <v>290</v>
      </c>
      <c r="K31" s="321">
        <v>290</v>
      </c>
      <c r="L31" s="321">
        <v>270</v>
      </c>
      <c r="M31" s="321">
        <v>270</v>
      </c>
      <c r="N31" s="321">
        <v>270</v>
      </c>
      <c r="O31" s="321">
        <v>270</v>
      </c>
      <c r="P31" s="321">
        <v>270</v>
      </c>
      <c r="Q31" s="321">
        <v>260</v>
      </c>
      <c r="R31" s="321">
        <v>270</v>
      </c>
      <c r="S31" s="321">
        <v>270</v>
      </c>
      <c r="T31" s="321">
        <v>260</v>
      </c>
      <c r="U31" s="321">
        <v>260</v>
      </c>
      <c r="V31" s="321">
        <v>250</v>
      </c>
    </row>
    <row r="32" spans="2:24">
      <c r="B32" s="62"/>
    </row>
    <row r="33" spans="2:23">
      <c r="B33" s="62"/>
    </row>
    <row r="34" spans="2:23">
      <c r="B34" s="41" t="s">
        <v>395</v>
      </c>
    </row>
    <row r="36" spans="2:23">
      <c r="B36" s="375" t="s">
        <v>384</v>
      </c>
      <c r="C36" s="136">
        <v>2021</v>
      </c>
      <c r="D36" s="136">
        <v>2022</v>
      </c>
      <c r="E36" s="136">
        <v>2023</v>
      </c>
      <c r="F36" s="136">
        <v>2024</v>
      </c>
      <c r="G36" s="136">
        <v>2025</v>
      </c>
      <c r="H36" s="136">
        <v>2026</v>
      </c>
      <c r="I36" s="136">
        <v>2027</v>
      </c>
      <c r="J36" s="136">
        <v>2028</v>
      </c>
      <c r="K36" s="136">
        <v>2029</v>
      </c>
      <c r="L36" s="136">
        <v>2030</v>
      </c>
      <c r="M36" s="136">
        <v>2031</v>
      </c>
      <c r="N36" s="136">
        <v>2032</v>
      </c>
      <c r="O36" s="136">
        <v>2033</v>
      </c>
      <c r="P36" s="136">
        <v>2034</v>
      </c>
      <c r="Q36" s="136">
        <v>2035</v>
      </c>
      <c r="R36" s="136">
        <v>2036</v>
      </c>
      <c r="S36" s="136">
        <v>2037</v>
      </c>
      <c r="T36" s="136">
        <v>2038</v>
      </c>
      <c r="U36" s="136">
        <v>2039</v>
      </c>
      <c r="V36" s="136">
        <v>2040</v>
      </c>
    </row>
    <row r="38" spans="2:23">
      <c r="B38" s="295" t="s">
        <v>386</v>
      </c>
      <c r="C38" s="379"/>
      <c r="D38" s="331"/>
      <c r="E38" s="331"/>
      <c r="F38" s="331"/>
      <c r="G38" s="331"/>
      <c r="H38" s="331"/>
      <c r="I38" s="331"/>
      <c r="J38" s="331"/>
      <c r="K38" s="331"/>
      <c r="L38" s="331"/>
      <c r="M38" s="331"/>
      <c r="N38" s="331"/>
      <c r="O38" s="331"/>
      <c r="P38" s="331"/>
      <c r="Q38" s="331"/>
      <c r="R38" s="331"/>
      <c r="S38" s="331"/>
      <c r="T38" s="331"/>
      <c r="U38" s="331"/>
      <c r="V38" s="331"/>
    </row>
    <row r="39" spans="2:23">
      <c r="B39" s="62" t="s">
        <v>14</v>
      </c>
      <c r="C39" s="393">
        <f>C19/C9</f>
        <v>0.875</v>
      </c>
      <c r="D39" s="393">
        <f t="shared" ref="D39:V41" si="0">D19/D9</f>
        <v>0.88235294117647056</v>
      </c>
      <c r="E39" s="393">
        <f t="shared" si="0"/>
        <v>0.88571428571428568</v>
      </c>
      <c r="F39" s="393">
        <f t="shared" si="0"/>
        <v>0.89189189189189189</v>
      </c>
      <c r="G39" s="393">
        <f t="shared" si="0"/>
        <v>0.89189189189189189</v>
      </c>
      <c r="H39" s="393">
        <f t="shared" si="0"/>
        <v>0.88888888888888884</v>
      </c>
      <c r="I39" s="393">
        <f t="shared" si="0"/>
        <v>0.88888888888888884</v>
      </c>
      <c r="J39" s="393">
        <f t="shared" si="0"/>
        <v>0.88888888888888884</v>
      </c>
      <c r="K39" s="393">
        <f t="shared" si="0"/>
        <v>0.86111111111111116</v>
      </c>
      <c r="L39" s="393">
        <f t="shared" si="0"/>
        <v>0.8571428571428571</v>
      </c>
      <c r="M39" s="393">
        <f t="shared" si="0"/>
        <v>0.8571428571428571</v>
      </c>
      <c r="N39" s="393">
        <f t="shared" si="0"/>
        <v>0.82857142857142863</v>
      </c>
      <c r="O39" s="393">
        <f t="shared" si="0"/>
        <v>0.82857142857142863</v>
      </c>
      <c r="P39" s="393">
        <f t="shared" si="0"/>
        <v>0.8</v>
      </c>
      <c r="Q39" s="393">
        <f t="shared" si="0"/>
        <v>0.77142857142857146</v>
      </c>
      <c r="R39" s="393">
        <f t="shared" si="0"/>
        <v>0.77142857142857146</v>
      </c>
      <c r="S39" s="393">
        <f t="shared" si="0"/>
        <v>0.74285714285714288</v>
      </c>
      <c r="T39" s="393">
        <f t="shared" si="0"/>
        <v>0.73529411764705888</v>
      </c>
      <c r="U39" s="393">
        <f t="shared" si="0"/>
        <v>0.70588235294117652</v>
      </c>
      <c r="V39" s="393">
        <f t="shared" si="0"/>
        <v>0.66666666666666663</v>
      </c>
    </row>
    <row r="40" spans="2:23">
      <c r="B40" s="62" t="s">
        <v>15</v>
      </c>
      <c r="C40" s="393">
        <f t="shared" ref="C40:R41" si="1">C20/C10</f>
        <v>0.875</v>
      </c>
      <c r="D40" s="393">
        <f t="shared" si="1"/>
        <v>0.8529411764705882</v>
      </c>
      <c r="E40" s="393">
        <f t="shared" si="1"/>
        <v>0.88571428571428568</v>
      </c>
      <c r="F40" s="393">
        <f t="shared" si="1"/>
        <v>0.88888888888888884</v>
      </c>
      <c r="G40" s="393">
        <f t="shared" si="1"/>
        <v>0.89189189189189189</v>
      </c>
      <c r="H40" s="393">
        <f t="shared" si="1"/>
        <v>0.86111111111111116</v>
      </c>
      <c r="I40" s="393">
        <f t="shared" si="1"/>
        <v>0.8529411764705882</v>
      </c>
      <c r="J40" s="393">
        <f t="shared" si="1"/>
        <v>0.8529411764705882</v>
      </c>
      <c r="K40" s="393">
        <f t="shared" si="1"/>
        <v>0.8529411764705882</v>
      </c>
      <c r="L40" s="393">
        <f t="shared" si="1"/>
        <v>0.875</v>
      </c>
      <c r="M40" s="393">
        <f t="shared" si="1"/>
        <v>0.84848484848484851</v>
      </c>
      <c r="N40" s="393">
        <f t="shared" si="1"/>
        <v>0.84848484848484851</v>
      </c>
      <c r="O40" s="393">
        <f t="shared" si="1"/>
        <v>0.82352941176470584</v>
      </c>
      <c r="P40" s="393">
        <f t="shared" si="1"/>
        <v>0.82352941176470584</v>
      </c>
      <c r="Q40" s="393">
        <f t="shared" si="1"/>
        <v>0.8</v>
      </c>
      <c r="R40" s="393">
        <f t="shared" si="1"/>
        <v>0.80555555555555558</v>
      </c>
      <c r="S40" s="393">
        <f t="shared" si="0"/>
        <v>0.81081081081081086</v>
      </c>
      <c r="T40" s="393">
        <f t="shared" si="0"/>
        <v>0.78378378378378377</v>
      </c>
      <c r="U40" s="393">
        <f t="shared" si="0"/>
        <v>0.81081081081081086</v>
      </c>
      <c r="V40" s="393">
        <f t="shared" si="0"/>
        <v>0.78947368421052633</v>
      </c>
    </row>
    <row r="41" spans="2:23">
      <c r="B41" s="62" t="s">
        <v>26</v>
      </c>
      <c r="C41" s="393">
        <f t="shared" si="1"/>
        <v>0.875</v>
      </c>
      <c r="D41" s="393">
        <f t="shared" si="0"/>
        <v>0.88235294117647056</v>
      </c>
      <c r="E41" s="393">
        <f t="shared" si="0"/>
        <v>0.88571428571428568</v>
      </c>
      <c r="F41" s="393">
        <f t="shared" si="0"/>
        <v>0.89189189189189189</v>
      </c>
      <c r="G41" s="393">
        <f t="shared" si="0"/>
        <v>0.89189189189189189</v>
      </c>
      <c r="H41" s="393">
        <f t="shared" si="0"/>
        <v>0.88888888888888884</v>
      </c>
      <c r="I41" s="393">
        <f t="shared" si="0"/>
        <v>0.88571428571428568</v>
      </c>
      <c r="J41" s="393">
        <f t="shared" si="0"/>
        <v>0.88571428571428568</v>
      </c>
      <c r="K41" s="393">
        <f t="shared" si="0"/>
        <v>0.8571428571428571</v>
      </c>
      <c r="L41" s="393">
        <f t="shared" si="0"/>
        <v>0.8529411764705882</v>
      </c>
      <c r="M41" s="393">
        <f t="shared" si="0"/>
        <v>0.8529411764705882</v>
      </c>
      <c r="N41" s="393">
        <f t="shared" si="0"/>
        <v>0.8529411764705882</v>
      </c>
      <c r="O41" s="393">
        <f t="shared" si="0"/>
        <v>0.82857142857142863</v>
      </c>
      <c r="P41" s="393">
        <f t="shared" si="0"/>
        <v>0.8</v>
      </c>
      <c r="Q41" s="393">
        <f t="shared" si="0"/>
        <v>0.77142857142857146</v>
      </c>
      <c r="R41" s="393">
        <f t="shared" si="0"/>
        <v>0.8</v>
      </c>
      <c r="S41" s="393">
        <f t="shared" si="0"/>
        <v>0.77777777777777779</v>
      </c>
      <c r="T41" s="393">
        <f t="shared" si="0"/>
        <v>0.77142857142857146</v>
      </c>
      <c r="U41" s="393">
        <f t="shared" si="0"/>
        <v>0.74285714285714288</v>
      </c>
      <c r="V41" s="393">
        <f t="shared" si="0"/>
        <v>0.7142857142857143</v>
      </c>
      <c r="W41" s="37"/>
    </row>
    <row r="42" spans="2:23">
      <c r="B42" s="62"/>
      <c r="W42" s="37"/>
    </row>
    <row r="43" spans="2:23">
      <c r="B43" s="376" t="s">
        <v>387</v>
      </c>
      <c r="C43" s="380"/>
      <c r="D43" s="380"/>
      <c r="E43" s="380"/>
      <c r="F43" s="380"/>
      <c r="G43" s="380"/>
      <c r="H43" s="380"/>
      <c r="I43" s="380"/>
      <c r="J43" s="380"/>
      <c r="K43" s="380"/>
      <c r="L43" s="380"/>
      <c r="M43" s="380"/>
      <c r="N43" s="380"/>
      <c r="O43" s="380"/>
      <c r="P43" s="380"/>
      <c r="Q43" s="380"/>
      <c r="R43" s="380"/>
      <c r="S43" s="380"/>
      <c r="T43" s="380"/>
      <c r="U43" s="380"/>
      <c r="V43" s="380"/>
      <c r="W43" s="37"/>
    </row>
    <row r="44" spans="2:23">
      <c r="B44" s="70" t="s">
        <v>14</v>
      </c>
      <c r="C44" s="393">
        <f>C24/C9</f>
        <v>0.875</v>
      </c>
      <c r="D44" s="393">
        <f t="shared" ref="D44:V46" si="2">D24/D9</f>
        <v>0.82352941176470584</v>
      </c>
      <c r="E44" s="393">
        <f t="shared" si="2"/>
        <v>0.8571428571428571</v>
      </c>
      <c r="F44" s="393">
        <f t="shared" si="2"/>
        <v>0.83783783783783783</v>
      </c>
      <c r="G44" s="393">
        <f t="shared" si="2"/>
        <v>0.86486486486486491</v>
      </c>
      <c r="H44" s="393">
        <f t="shared" si="2"/>
        <v>0.86111111111111116</v>
      </c>
      <c r="I44" s="393">
        <f t="shared" si="2"/>
        <v>0.83333333333333337</v>
      </c>
      <c r="J44" s="393">
        <f t="shared" si="2"/>
        <v>0.83333333333333337</v>
      </c>
      <c r="K44" s="393">
        <f t="shared" si="2"/>
        <v>0.80555555555555558</v>
      </c>
      <c r="L44" s="393">
        <f t="shared" si="2"/>
        <v>0.82857142857142863</v>
      </c>
      <c r="M44" s="393">
        <f t="shared" si="2"/>
        <v>0.8</v>
      </c>
      <c r="N44" s="393">
        <f t="shared" si="2"/>
        <v>0.8</v>
      </c>
      <c r="O44" s="393">
        <f t="shared" si="2"/>
        <v>0.77142857142857146</v>
      </c>
      <c r="P44" s="393">
        <f t="shared" si="2"/>
        <v>0.77142857142857146</v>
      </c>
      <c r="Q44" s="393">
        <f t="shared" si="2"/>
        <v>0.74285714285714288</v>
      </c>
      <c r="R44" s="393">
        <f t="shared" si="2"/>
        <v>0.74285714285714288</v>
      </c>
      <c r="S44" s="393">
        <f t="shared" si="2"/>
        <v>0.7142857142857143</v>
      </c>
      <c r="T44" s="393">
        <f t="shared" si="2"/>
        <v>0.70588235294117652</v>
      </c>
      <c r="U44" s="393">
        <f t="shared" si="2"/>
        <v>0.67647058823529416</v>
      </c>
      <c r="V44" s="393">
        <f t="shared" si="2"/>
        <v>0.66666666666666663</v>
      </c>
      <c r="W44" s="62"/>
    </row>
    <row r="45" spans="2:23">
      <c r="B45" s="70" t="s">
        <v>15</v>
      </c>
      <c r="C45" s="393">
        <f t="shared" ref="C45:R46" si="3">C25/C10</f>
        <v>0.84375</v>
      </c>
      <c r="D45" s="393">
        <f t="shared" si="3"/>
        <v>0.82352941176470584</v>
      </c>
      <c r="E45" s="393">
        <f t="shared" si="3"/>
        <v>0.82857142857142863</v>
      </c>
      <c r="F45" s="393">
        <f t="shared" si="3"/>
        <v>0.83333333333333337</v>
      </c>
      <c r="G45" s="393">
        <f t="shared" si="3"/>
        <v>0.83783783783783783</v>
      </c>
      <c r="H45" s="393">
        <f t="shared" si="3"/>
        <v>0.83333333333333337</v>
      </c>
      <c r="I45" s="393">
        <f t="shared" si="3"/>
        <v>0.82352941176470584</v>
      </c>
      <c r="J45" s="393">
        <f t="shared" si="3"/>
        <v>0.82352941176470584</v>
      </c>
      <c r="K45" s="393">
        <f t="shared" si="3"/>
        <v>0.79411764705882348</v>
      </c>
      <c r="L45" s="393">
        <f t="shared" si="3"/>
        <v>0.8125</v>
      </c>
      <c r="M45" s="393">
        <f t="shared" si="3"/>
        <v>0.78787878787878785</v>
      </c>
      <c r="N45" s="393">
        <f t="shared" si="3"/>
        <v>0.78787878787878785</v>
      </c>
      <c r="O45" s="393">
        <f t="shared" si="3"/>
        <v>0.76470588235294112</v>
      </c>
      <c r="P45" s="393">
        <f t="shared" si="3"/>
        <v>0.76470588235294112</v>
      </c>
      <c r="Q45" s="393">
        <f t="shared" si="3"/>
        <v>0.74285714285714288</v>
      </c>
      <c r="R45" s="393">
        <f t="shared" si="3"/>
        <v>0.75</v>
      </c>
      <c r="S45" s="393">
        <f t="shared" si="2"/>
        <v>0.72972972972972971</v>
      </c>
      <c r="T45" s="393">
        <f t="shared" si="2"/>
        <v>0.70270270270270274</v>
      </c>
      <c r="U45" s="393">
        <f t="shared" si="2"/>
        <v>0.72972972972972971</v>
      </c>
      <c r="V45" s="393">
        <f t="shared" si="2"/>
        <v>0.71052631578947367</v>
      </c>
    </row>
    <row r="46" spans="2:23">
      <c r="B46" s="70" t="s">
        <v>26</v>
      </c>
      <c r="C46" s="393">
        <f t="shared" si="3"/>
        <v>0.875</v>
      </c>
      <c r="D46" s="393">
        <f t="shared" si="2"/>
        <v>0.82352941176470584</v>
      </c>
      <c r="E46" s="393">
        <f t="shared" si="2"/>
        <v>0.8571428571428571</v>
      </c>
      <c r="F46" s="393">
        <f t="shared" si="2"/>
        <v>0.83783783783783783</v>
      </c>
      <c r="G46" s="393">
        <f t="shared" si="2"/>
        <v>0.86486486486486491</v>
      </c>
      <c r="H46" s="393">
        <f t="shared" si="2"/>
        <v>0.86111111111111116</v>
      </c>
      <c r="I46" s="393">
        <f t="shared" si="2"/>
        <v>0.82857142857142863</v>
      </c>
      <c r="J46" s="393">
        <f t="shared" si="2"/>
        <v>0.82857142857142863</v>
      </c>
      <c r="K46" s="393">
        <f t="shared" si="2"/>
        <v>0.8</v>
      </c>
      <c r="L46" s="393">
        <f t="shared" si="2"/>
        <v>0.82352941176470584</v>
      </c>
      <c r="M46" s="393">
        <f t="shared" si="2"/>
        <v>0.79411764705882348</v>
      </c>
      <c r="N46" s="393">
        <f t="shared" si="2"/>
        <v>0.79411764705882348</v>
      </c>
      <c r="O46" s="393">
        <f t="shared" si="2"/>
        <v>0.77142857142857146</v>
      </c>
      <c r="P46" s="393">
        <f t="shared" si="2"/>
        <v>0.77142857142857146</v>
      </c>
      <c r="Q46" s="393">
        <f t="shared" si="2"/>
        <v>0.74285714285714288</v>
      </c>
      <c r="R46" s="393">
        <f t="shared" si="2"/>
        <v>0.74285714285714288</v>
      </c>
      <c r="S46" s="393">
        <f t="shared" si="2"/>
        <v>0.72222222222222221</v>
      </c>
      <c r="T46" s="393">
        <f t="shared" si="2"/>
        <v>0.7142857142857143</v>
      </c>
      <c r="U46" s="393">
        <f t="shared" si="2"/>
        <v>0.7142857142857143</v>
      </c>
      <c r="V46" s="393">
        <f t="shared" si="2"/>
        <v>0.68571428571428572</v>
      </c>
    </row>
    <row r="47" spans="2:23">
      <c r="C47" s="62"/>
    </row>
    <row r="48" spans="2:23">
      <c r="B48" s="376" t="s">
        <v>67</v>
      </c>
      <c r="C48" s="331"/>
      <c r="D48" s="331"/>
      <c r="E48" s="331"/>
      <c r="F48" s="331"/>
      <c r="G48" s="331"/>
      <c r="H48" s="331"/>
      <c r="I48" s="331"/>
      <c r="J48" s="331"/>
      <c r="K48" s="331"/>
      <c r="L48" s="331"/>
      <c r="M48" s="331"/>
      <c r="N48" s="331"/>
      <c r="O48" s="331"/>
      <c r="P48" s="331"/>
      <c r="Q48" s="331"/>
      <c r="R48" s="331"/>
      <c r="S48" s="331"/>
      <c r="T48" s="331"/>
      <c r="U48" s="331"/>
      <c r="V48" s="331"/>
    </row>
    <row r="49" spans="2:22">
      <c r="B49" s="70" t="s">
        <v>14</v>
      </c>
      <c r="C49" s="394">
        <f>C29/C9</f>
        <v>0.9375</v>
      </c>
      <c r="D49" s="394">
        <f t="shared" ref="D49:V51" si="4">D29/D9</f>
        <v>0.94117647058823528</v>
      </c>
      <c r="E49" s="394">
        <f t="shared" si="4"/>
        <v>0.91428571428571426</v>
      </c>
      <c r="F49" s="394">
        <f t="shared" si="4"/>
        <v>0.89189189189189189</v>
      </c>
      <c r="G49" s="394">
        <f t="shared" si="4"/>
        <v>0.89189189189189189</v>
      </c>
      <c r="H49" s="394">
        <f t="shared" si="4"/>
        <v>0.86111111111111116</v>
      </c>
      <c r="I49" s="394">
        <f t="shared" si="4"/>
        <v>0.83333333333333337</v>
      </c>
      <c r="J49" s="394">
        <f t="shared" si="4"/>
        <v>0.80555555555555558</v>
      </c>
      <c r="K49" s="394">
        <f t="shared" si="4"/>
        <v>0.80555555555555558</v>
      </c>
      <c r="L49" s="394">
        <f t="shared" si="4"/>
        <v>0.77142857142857146</v>
      </c>
      <c r="M49" s="394">
        <f t="shared" si="4"/>
        <v>0.77142857142857146</v>
      </c>
      <c r="N49" s="394">
        <f t="shared" si="4"/>
        <v>0.77142857142857146</v>
      </c>
      <c r="O49" s="394">
        <f t="shared" si="4"/>
        <v>0.77142857142857146</v>
      </c>
      <c r="P49" s="394">
        <f t="shared" si="4"/>
        <v>0.74285714285714288</v>
      </c>
      <c r="Q49" s="394">
        <f t="shared" si="4"/>
        <v>0.7142857142857143</v>
      </c>
      <c r="R49" s="394">
        <f t="shared" si="4"/>
        <v>0.7142857142857143</v>
      </c>
      <c r="S49" s="394">
        <f t="shared" si="4"/>
        <v>0.7142857142857143</v>
      </c>
      <c r="T49" s="394">
        <f t="shared" si="4"/>
        <v>0.70588235294117652</v>
      </c>
      <c r="U49" s="394">
        <f t="shared" si="4"/>
        <v>0.70588235294117652</v>
      </c>
      <c r="V49" s="394">
        <f t="shared" si="4"/>
        <v>0.69696969696969702</v>
      </c>
    </row>
    <row r="50" spans="2:22">
      <c r="B50" s="70" t="s">
        <v>15</v>
      </c>
      <c r="C50" s="394">
        <f t="shared" ref="C50:R51" si="5">C30/C10</f>
        <v>0.96875</v>
      </c>
      <c r="D50" s="394">
        <f t="shared" si="5"/>
        <v>0.97058823529411764</v>
      </c>
      <c r="E50" s="394">
        <f t="shared" si="5"/>
        <v>0.94285714285714284</v>
      </c>
      <c r="F50" s="394">
        <f t="shared" si="5"/>
        <v>0.91666666666666663</v>
      </c>
      <c r="G50" s="394">
        <f t="shared" si="5"/>
        <v>0.89189189189189189</v>
      </c>
      <c r="H50" s="394">
        <f t="shared" si="5"/>
        <v>0.88888888888888884</v>
      </c>
      <c r="I50" s="394">
        <f t="shared" si="5"/>
        <v>0.91176470588235292</v>
      </c>
      <c r="J50" s="394">
        <f t="shared" si="5"/>
        <v>0.88235294117647056</v>
      </c>
      <c r="K50" s="394">
        <f t="shared" si="5"/>
        <v>0.88235294117647056</v>
      </c>
      <c r="L50" s="394">
        <f t="shared" si="5"/>
        <v>0.875</v>
      </c>
      <c r="M50" s="394">
        <f t="shared" si="5"/>
        <v>0.84848484848484851</v>
      </c>
      <c r="N50" s="394">
        <f t="shared" si="5"/>
        <v>0.84848484848484851</v>
      </c>
      <c r="O50" s="394">
        <f t="shared" si="5"/>
        <v>0.82352941176470584</v>
      </c>
      <c r="P50" s="394">
        <f t="shared" si="5"/>
        <v>0.82352941176470584</v>
      </c>
      <c r="Q50" s="394">
        <f t="shared" si="5"/>
        <v>0.8</v>
      </c>
      <c r="R50" s="394">
        <f t="shared" si="5"/>
        <v>0.80555555555555558</v>
      </c>
      <c r="S50" s="394">
        <f t="shared" si="4"/>
        <v>0.78378378378378377</v>
      </c>
      <c r="T50" s="394">
        <f t="shared" si="4"/>
        <v>0.7567567567567568</v>
      </c>
      <c r="U50" s="394">
        <f t="shared" si="4"/>
        <v>0.78378378378378377</v>
      </c>
      <c r="V50" s="394">
        <f t="shared" si="4"/>
        <v>0.73684210526315785</v>
      </c>
    </row>
    <row r="51" spans="2:22">
      <c r="B51" s="62" t="s">
        <v>26</v>
      </c>
      <c r="C51" s="394">
        <f t="shared" si="5"/>
        <v>0.9375</v>
      </c>
      <c r="D51" s="394">
        <f t="shared" si="4"/>
        <v>0.94117647058823528</v>
      </c>
      <c r="E51" s="394">
        <f t="shared" si="4"/>
        <v>0.91428571428571426</v>
      </c>
      <c r="F51" s="394">
        <f t="shared" si="4"/>
        <v>0.89189189189189189</v>
      </c>
      <c r="G51" s="394">
        <f t="shared" si="4"/>
        <v>0.89189189189189189</v>
      </c>
      <c r="H51" s="394">
        <f t="shared" si="4"/>
        <v>0.86111111111111116</v>
      </c>
      <c r="I51" s="394">
        <f t="shared" si="4"/>
        <v>0.8571428571428571</v>
      </c>
      <c r="J51" s="394">
        <f t="shared" si="4"/>
        <v>0.82857142857142863</v>
      </c>
      <c r="K51" s="394">
        <f t="shared" si="4"/>
        <v>0.82857142857142863</v>
      </c>
      <c r="L51" s="394">
        <f t="shared" si="4"/>
        <v>0.79411764705882348</v>
      </c>
      <c r="M51" s="394">
        <f t="shared" si="4"/>
        <v>0.79411764705882348</v>
      </c>
      <c r="N51" s="394">
        <f t="shared" si="4"/>
        <v>0.79411764705882348</v>
      </c>
      <c r="O51" s="394">
        <f t="shared" si="4"/>
        <v>0.77142857142857146</v>
      </c>
      <c r="P51" s="394">
        <f t="shared" si="4"/>
        <v>0.77142857142857146</v>
      </c>
      <c r="Q51" s="394">
        <f t="shared" si="4"/>
        <v>0.74285714285714288</v>
      </c>
      <c r="R51" s="394">
        <f t="shared" si="4"/>
        <v>0.77142857142857146</v>
      </c>
      <c r="S51" s="394">
        <f t="shared" si="4"/>
        <v>0.75</v>
      </c>
      <c r="T51" s="394">
        <f t="shared" si="4"/>
        <v>0.74285714285714288</v>
      </c>
      <c r="U51" s="394">
        <f t="shared" si="4"/>
        <v>0.74285714285714288</v>
      </c>
      <c r="V51" s="394">
        <f t="shared" si="4"/>
        <v>0.7142857142857143</v>
      </c>
    </row>
  </sheetData>
  <conditionalFormatting sqref="C6:C7">
    <cfRule type="cellIs" dxfId="2" priority="7" stopIfTrue="1" operator="equal">
      <formula>#REF!</formula>
    </cfRule>
  </conditionalFormatting>
  <conditionalFormatting sqref="C17">
    <cfRule type="cellIs" dxfId="1" priority="6" stopIfTrue="1" operator="equal">
      <formula>#REF!</formula>
    </cfRule>
  </conditionalFormatting>
  <conditionalFormatting sqref="C36">
    <cfRule type="cellIs" dxfId="0" priority="1" stopIfTrue="1" operator="equal">
      <formula>#REF!</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65"/>
  <sheetViews>
    <sheetView showGridLines="0" zoomScale="90" zoomScaleNormal="90" workbookViewId="0"/>
  </sheetViews>
  <sheetFormatPr defaultColWidth="10.81640625" defaultRowHeight="14.5"/>
  <sheetData>
    <row r="1" spans="1:1" s="345" customFormat="1" ht="19.5">
      <c r="A1" s="345" t="s">
        <v>347</v>
      </c>
    </row>
    <row r="65" spans="2:6">
      <c r="B65" s="329"/>
      <c r="C65" s="329"/>
      <c r="D65" s="329"/>
      <c r="E65" s="329"/>
      <c r="F65" s="3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AB64"/>
  <sheetViews>
    <sheetView showGridLines="0" zoomScale="90" zoomScaleNormal="90" workbookViewId="0"/>
  </sheetViews>
  <sheetFormatPr defaultColWidth="10.54296875" defaultRowHeight="14.5"/>
  <cols>
    <col min="1" max="1" width="5.54296875" customWidth="1"/>
    <col min="2" max="2" width="50.54296875" customWidth="1"/>
    <col min="3" max="6" width="10.54296875" customWidth="1"/>
  </cols>
  <sheetData>
    <row r="1" spans="2:28" s="2" customFormat="1" ht="19.5">
      <c r="B1" s="2" t="s">
        <v>11</v>
      </c>
    </row>
    <row r="3" spans="2:28" s="29" customFormat="1">
      <c r="B3" s="29" t="s">
        <v>303</v>
      </c>
      <c r="C3" s="67"/>
      <c r="D3" s="67"/>
      <c r="E3" s="67"/>
      <c r="F3" s="67"/>
      <c r="G3" s="67"/>
      <c r="H3" s="67"/>
      <c r="I3" s="67"/>
      <c r="J3" s="67"/>
      <c r="K3" s="67"/>
      <c r="L3" s="67"/>
      <c r="M3" s="67"/>
      <c r="N3" s="67"/>
      <c r="O3" s="67"/>
      <c r="P3" s="67"/>
      <c r="Q3" s="67"/>
      <c r="R3" s="67"/>
      <c r="S3" s="67"/>
      <c r="T3" s="67"/>
      <c r="U3" s="67"/>
      <c r="V3" s="67"/>
      <c r="W3" s="67"/>
      <c r="X3" s="67"/>
    </row>
    <row r="4" spans="2:28" s="1" customFormat="1">
      <c r="C4" s="19"/>
      <c r="D4" s="19"/>
      <c r="E4" s="19"/>
      <c r="F4" s="19"/>
      <c r="G4" s="19"/>
      <c r="H4" s="19"/>
      <c r="I4" s="19"/>
      <c r="J4" s="19"/>
      <c r="K4" s="19"/>
      <c r="L4" s="19"/>
      <c r="M4" s="19"/>
      <c r="N4" s="19"/>
      <c r="O4" s="19"/>
      <c r="P4" s="19"/>
      <c r="Q4" s="19"/>
      <c r="R4" s="19"/>
      <c r="S4" s="19"/>
      <c r="T4" s="19"/>
      <c r="U4" s="19"/>
      <c r="V4" s="19"/>
      <c r="W4" s="19"/>
      <c r="X4" s="19"/>
    </row>
    <row r="5" spans="2:28" s="134" customFormat="1">
      <c r="B5" s="135" t="s">
        <v>305</v>
      </c>
      <c r="C5" s="136">
        <v>2020</v>
      </c>
      <c r="D5" s="136">
        <v>2021</v>
      </c>
      <c r="E5" s="136">
        <v>2022</v>
      </c>
      <c r="F5" s="136">
        <v>2023</v>
      </c>
      <c r="G5" s="136">
        <v>2024</v>
      </c>
      <c r="H5" s="136">
        <v>2025</v>
      </c>
      <c r="I5" s="136">
        <v>2026</v>
      </c>
      <c r="J5" s="136">
        <v>2027</v>
      </c>
      <c r="K5" s="136">
        <v>2028</v>
      </c>
      <c r="L5" s="136">
        <v>2029</v>
      </c>
      <c r="M5" s="136">
        <v>2030</v>
      </c>
      <c r="N5" s="136">
        <v>2031</v>
      </c>
      <c r="O5" s="136">
        <v>2032</v>
      </c>
      <c r="P5" s="136">
        <v>2033</v>
      </c>
      <c r="Q5" s="136">
        <v>2034</v>
      </c>
      <c r="R5" s="136">
        <v>2035</v>
      </c>
      <c r="S5" s="136">
        <v>2036</v>
      </c>
      <c r="T5" s="136">
        <v>2037</v>
      </c>
      <c r="U5" s="136">
        <v>2038</v>
      </c>
      <c r="V5" s="136">
        <v>2039</v>
      </c>
      <c r="W5" s="136">
        <v>2040</v>
      </c>
    </row>
    <row r="6" spans="2:28" s="32" customFormat="1">
      <c r="B6" s="32" t="s">
        <v>0</v>
      </c>
      <c r="C6" s="137">
        <v>16.881464981351016</v>
      </c>
      <c r="D6" s="137">
        <v>18.044663767352102</v>
      </c>
      <c r="E6" s="137">
        <v>21.020398021290148</v>
      </c>
      <c r="F6" s="137">
        <v>21.00896067217699</v>
      </c>
      <c r="G6" s="137">
        <v>20.774758177477445</v>
      </c>
      <c r="H6" s="137">
        <v>20.500709999046997</v>
      </c>
      <c r="I6" s="137">
        <v>20.62050432153266</v>
      </c>
      <c r="J6" s="137">
        <v>20.728132708333408</v>
      </c>
      <c r="K6" s="137">
        <v>20.829868260493107</v>
      </c>
      <c r="L6" s="137">
        <v>20.918427726749321</v>
      </c>
      <c r="M6" s="137">
        <v>21.005549854906846</v>
      </c>
      <c r="N6" s="137">
        <v>21.133691277477073</v>
      </c>
      <c r="O6" s="137">
        <v>21.253601659740156</v>
      </c>
      <c r="P6" s="137">
        <v>21.355276238291268</v>
      </c>
      <c r="Q6" s="137">
        <v>21.450336857347828</v>
      </c>
      <c r="R6" s="137">
        <v>21.533209182842224</v>
      </c>
      <c r="S6" s="137">
        <v>21.551963494298459</v>
      </c>
      <c r="T6" s="137">
        <v>21.559529966824346</v>
      </c>
      <c r="U6" s="137">
        <v>21.563312018378845</v>
      </c>
      <c r="V6" s="137">
        <v>21.55665308723918</v>
      </c>
      <c r="W6" s="137">
        <v>21.548307507162107</v>
      </c>
      <c r="AB6" s="1"/>
    </row>
    <row r="7" spans="2:28" s="32" customFormat="1">
      <c r="B7" s="32" t="s">
        <v>1</v>
      </c>
      <c r="C7" s="137">
        <v>72.935552883010914</v>
      </c>
      <c r="D7" s="137">
        <v>74.350459964383077</v>
      </c>
      <c r="E7" s="137">
        <v>75.261900482337808</v>
      </c>
      <c r="F7" s="137">
        <v>76.34952097202148</v>
      </c>
      <c r="G7" s="137">
        <v>77.576000966594336</v>
      </c>
      <c r="H7" s="137">
        <v>78.55601926857058</v>
      </c>
      <c r="I7" s="137">
        <v>81.206766702585753</v>
      </c>
      <c r="J7" s="137">
        <v>82.520557292450064</v>
      </c>
      <c r="K7" s="137">
        <v>83.7802045162898</v>
      </c>
      <c r="L7" s="137">
        <v>84.956619158810113</v>
      </c>
      <c r="M7" s="137">
        <v>86.099432578967594</v>
      </c>
      <c r="N7" s="137">
        <v>87.44022087119707</v>
      </c>
      <c r="O7" s="137">
        <v>89.137071129141219</v>
      </c>
      <c r="P7" s="137">
        <v>90.709345265493681</v>
      </c>
      <c r="Q7" s="137">
        <v>92.208661043013436</v>
      </c>
      <c r="R7" s="137">
        <v>93.612298177092526</v>
      </c>
      <c r="S7" s="137">
        <v>95.050617659507779</v>
      </c>
      <c r="T7" s="137">
        <v>96.480622067093805</v>
      </c>
      <c r="U7" s="137">
        <v>97.839322702593293</v>
      </c>
      <c r="V7" s="137">
        <v>99.097768036937623</v>
      </c>
      <c r="W7" s="137">
        <v>100.29874878763827</v>
      </c>
      <c r="AB7" s="1"/>
    </row>
    <row r="8" spans="2:28" s="32" customFormat="1">
      <c r="B8" s="32" t="s">
        <v>2</v>
      </c>
      <c r="C8" s="137">
        <v>39.247967639129143</v>
      </c>
      <c r="D8" s="137">
        <v>41.008859518973829</v>
      </c>
      <c r="E8" s="137">
        <v>42.233880959784017</v>
      </c>
      <c r="F8" s="137">
        <v>41.990799861887467</v>
      </c>
      <c r="G8" s="137">
        <v>42.595799229195521</v>
      </c>
      <c r="H8" s="137">
        <v>43.151105807531906</v>
      </c>
      <c r="I8" s="137">
        <v>43.836102421299749</v>
      </c>
      <c r="J8" s="137">
        <v>44.494294928203161</v>
      </c>
      <c r="K8" s="137">
        <v>45.14202612211794</v>
      </c>
      <c r="L8" s="137">
        <v>45.760059044055431</v>
      </c>
      <c r="M8" s="137">
        <v>46.378940777618794</v>
      </c>
      <c r="N8" s="137">
        <v>47.508000322123451</v>
      </c>
      <c r="O8" s="137">
        <v>48.604867548628171</v>
      </c>
      <c r="P8" s="137">
        <v>49.64356836395217</v>
      </c>
      <c r="Q8" s="137">
        <v>50.655061979131531</v>
      </c>
      <c r="R8" s="137">
        <v>51.624947356223345</v>
      </c>
      <c r="S8" s="137">
        <v>53.439813954811569</v>
      </c>
      <c r="T8" s="137">
        <v>54.153897516284154</v>
      </c>
      <c r="U8" s="137">
        <v>54.83082300371828</v>
      </c>
      <c r="V8" s="137">
        <v>55.453170882650959</v>
      </c>
      <c r="W8" s="137">
        <v>56.046193597621638</v>
      </c>
      <c r="AB8" s="1"/>
    </row>
    <row r="9" spans="2:28" s="32" customFormat="1">
      <c r="B9" s="65" t="s">
        <v>315</v>
      </c>
      <c r="C9" s="120"/>
      <c r="D9" s="120"/>
      <c r="E9" s="120"/>
      <c r="F9" s="120"/>
      <c r="G9" s="120"/>
      <c r="H9" s="120"/>
      <c r="I9" s="120"/>
      <c r="J9" s="120"/>
      <c r="K9" s="120"/>
      <c r="L9" s="120"/>
      <c r="M9" s="120"/>
      <c r="N9" s="120"/>
      <c r="O9" s="120"/>
      <c r="P9" s="120"/>
      <c r="Q9" s="120"/>
      <c r="R9" s="120"/>
      <c r="S9" s="120"/>
      <c r="T9" s="120"/>
      <c r="U9" s="120"/>
      <c r="V9" s="120"/>
      <c r="W9" s="120"/>
      <c r="AB9" s="1"/>
    </row>
    <row r="10" spans="2:28" s="32" customFormat="1">
      <c r="C10" s="122"/>
      <c r="D10" s="122"/>
      <c r="E10" s="122"/>
      <c r="F10" s="122"/>
      <c r="G10" s="122"/>
      <c r="H10" s="122"/>
      <c r="I10" s="122"/>
      <c r="J10" s="122"/>
      <c r="K10" s="122"/>
      <c r="L10" s="122"/>
      <c r="M10" s="122"/>
      <c r="N10" s="122"/>
      <c r="O10" s="122"/>
      <c r="P10" s="122"/>
      <c r="Q10" s="122"/>
      <c r="R10" s="122"/>
      <c r="S10" s="122"/>
      <c r="T10" s="122"/>
      <c r="U10" s="122"/>
      <c r="V10" s="122"/>
      <c r="W10" s="122"/>
    </row>
    <row r="11" spans="2:28" s="134" customFormat="1">
      <c r="B11" s="135" t="s">
        <v>307</v>
      </c>
      <c r="C11" s="136">
        <v>2020</v>
      </c>
      <c r="D11" s="136">
        <v>2021</v>
      </c>
      <c r="E11" s="136">
        <v>2022</v>
      </c>
      <c r="F11" s="136">
        <v>2023</v>
      </c>
      <c r="G11" s="136">
        <v>2024</v>
      </c>
      <c r="H11" s="136">
        <v>2025</v>
      </c>
      <c r="I11" s="136">
        <v>2026</v>
      </c>
      <c r="J11" s="136">
        <v>2027</v>
      </c>
      <c r="K11" s="136">
        <v>2028</v>
      </c>
      <c r="L11" s="136">
        <v>2029</v>
      </c>
      <c r="M11" s="136">
        <v>2030</v>
      </c>
      <c r="N11" s="136">
        <v>2031</v>
      </c>
      <c r="O11" s="136">
        <v>2032</v>
      </c>
      <c r="P11" s="136">
        <v>2033</v>
      </c>
      <c r="Q11" s="136">
        <v>2034</v>
      </c>
      <c r="R11" s="136">
        <v>2035</v>
      </c>
      <c r="S11" s="136">
        <v>2036</v>
      </c>
      <c r="T11" s="136">
        <v>2037</v>
      </c>
      <c r="U11" s="136">
        <v>2038</v>
      </c>
      <c r="V11" s="136">
        <v>2039</v>
      </c>
      <c r="W11" s="136">
        <v>2040</v>
      </c>
    </row>
    <row r="12" spans="2:28" s="32" customFormat="1">
      <c r="B12" s="30" t="s">
        <v>9</v>
      </c>
      <c r="C12" s="138"/>
      <c r="D12" s="138"/>
      <c r="E12" s="138"/>
      <c r="F12" s="138"/>
      <c r="G12" s="138"/>
      <c r="H12" s="138"/>
      <c r="I12" s="138"/>
      <c r="J12" s="138"/>
      <c r="K12" s="138"/>
      <c r="L12" s="138"/>
      <c r="M12" s="138"/>
      <c r="N12" s="138"/>
      <c r="O12" s="138"/>
      <c r="P12" s="138"/>
      <c r="Q12" s="138"/>
      <c r="R12" s="138"/>
      <c r="S12" s="138"/>
      <c r="T12" s="138"/>
      <c r="U12" s="138"/>
      <c r="V12" s="138"/>
      <c r="W12" s="138"/>
    </row>
    <row r="13" spans="2:28" s="32" customFormat="1">
      <c r="B13" s="32" t="s">
        <v>0</v>
      </c>
      <c r="C13" s="137">
        <v>18.23355035784736</v>
      </c>
      <c r="D13" s="137">
        <v>19.396749143848446</v>
      </c>
      <c r="E13" s="137">
        <v>22.372483397786493</v>
      </c>
      <c r="F13" s="137">
        <v>22.361046048673334</v>
      </c>
      <c r="G13" s="137">
        <v>22.126843553973789</v>
      </c>
      <c r="H13" s="137">
        <v>21.852795375543341</v>
      </c>
      <c r="I13" s="137">
        <v>21.972589698029005</v>
      </c>
      <c r="J13" s="137">
        <v>22.080218084829752</v>
      </c>
      <c r="K13" s="137">
        <v>22.181953636989451</v>
      </c>
      <c r="L13" s="137">
        <v>22.270513103245666</v>
      </c>
      <c r="M13" s="137">
        <v>22.35763523140319</v>
      </c>
      <c r="N13" s="137">
        <v>22.485776653973417</v>
      </c>
      <c r="O13" s="137">
        <v>22.6056870362365</v>
      </c>
      <c r="P13" s="137">
        <v>22.707361614787612</v>
      </c>
      <c r="Q13" s="137">
        <v>22.802422233844172</v>
      </c>
      <c r="R13" s="137">
        <v>22.885294559338568</v>
      </c>
      <c r="S13" s="137">
        <v>22.904048870794803</v>
      </c>
      <c r="T13" s="137">
        <v>22.91161534332069</v>
      </c>
      <c r="U13" s="137">
        <v>22.915397394875189</v>
      </c>
      <c r="V13" s="137">
        <v>22.908738463735524</v>
      </c>
      <c r="W13" s="137">
        <v>22.900392883658451</v>
      </c>
      <c r="AB13" s="1"/>
    </row>
    <row r="14" spans="2:28" s="32" customFormat="1">
      <c r="B14" s="32" t="s">
        <v>3</v>
      </c>
      <c r="C14" s="137">
        <v>61.31471566088176</v>
      </c>
      <c r="D14" s="137">
        <v>62.729622742253923</v>
      </c>
      <c r="E14" s="137">
        <v>63.641063260208654</v>
      </c>
      <c r="F14" s="137">
        <v>64.728683749892326</v>
      </c>
      <c r="G14" s="137">
        <v>65.955163744465182</v>
      </c>
      <c r="H14" s="137">
        <v>66.935182046441426</v>
      </c>
      <c r="I14" s="137">
        <v>69.585929480456599</v>
      </c>
      <c r="J14" s="137">
        <v>70.89972007032091</v>
      </c>
      <c r="K14" s="137">
        <v>72.159367294160646</v>
      </c>
      <c r="L14" s="137">
        <v>73.335781936680959</v>
      </c>
      <c r="M14" s="137">
        <v>74.47859535683844</v>
      </c>
      <c r="N14" s="137">
        <v>75.819383649067916</v>
      </c>
      <c r="O14" s="137">
        <v>77.516233907012065</v>
      </c>
      <c r="P14" s="137">
        <v>79.088508043364527</v>
      </c>
      <c r="Q14" s="137">
        <v>80.587823820884282</v>
      </c>
      <c r="R14" s="137">
        <v>81.991460954963372</v>
      </c>
      <c r="S14" s="137">
        <v>83.429780437378625</v>
      </c>
      <c r="T14" s="137">
        <v>84.859784844964651</v>
      </c>
      <c r="U14" s="137">
        <v>86.218485480464139</v>
      </c>
      <c r="V14" s="137">
        <v>87.476930814808469</v>
      </c>
      <c r="W14" s="137">
        <v>88.67791156550912</v>
      </c>
      <c r="AB14" s="1"/>
    </row>
    <row r="15" spans="2:28" s="32" customFormat="1">
      <c r="B15" s="32" t="s">
        <v>4</v>
      </c>
      <c r="C15" s="137">
        <v>95.56504305440383</v>
      </c>
      <c r="D15" s="137">
        <v>96.979950135775994</v>
      </c>
      <c r="E15" s="137">
        <v>97.891390653730724</v>
      </c>
      <c r="F15" s="137">
        <v>98.979011143414397</v>
      </c>
      <c r="G15" s="137">
        <v>100.20549113798725</v>
      </c>
      <c r="H15" s="137">
        <v>101.1855094399635</v>
      </c>
      <c r="I15" s="137">
        <v>103.83625687397867</v>
      </c>
      <c r="J15" s="137">
        <v>105.15004746384298</v>
      </c>
      <c r="K15" s="137">
        <v>106.40969468768272</v>
      </c>
      <c r="L15" s="137">
        <v>107.58610933020303</v>
      </c>
      <c r="M15" s="137">
        <v>108.72892275036051</v>
      </c>
      <c r="N15" s="137">
        <v>110.06971104258999</v>
      </c>
      <c r="O15" s="137">
        <v>111.76656130053414</v>
      </c>
      <c r="P15" s="137">
        <v>113.3388354368866</v>
      </c>
      <c r="Q15" s="137">
        <v>114.83815121440635</v>
      </c>
      <c r="R15" s="137">
        <v>116.24178834848544</v>
      </c>
      <c r="S15" s="137">
        <v>117.6801078309007</v>
      </c>
      <c r="T15" s="137">
        <v>119.11011223848672</v>
      </c>
      <c r="U15" s="137">
        <v>120.46881287398621</v>
      </c>
      <c r="V15" s="137">
        <v>121.72725820833054</v>
      </c>
      <c r="W15" s="137">
        <v>122.92823895903119</v>
      </c>
      <c r="AB15" s="1"/>
    </row>
    <row r="16" spans="2:28" s="32" customFormat="1">
      <c r="B16" s="32" t="s">
        <v>2</v>
      </c>
      <c r="C16" s="137">
        <v>43.001002345142616</v>
      </c>
      <c r="D16" s="137">
        <v>44.761894224987302</v>
      </c>
      <c r="E16" s="137">
        <v>45.98691566579749</v>
      </c>
      <c r="F16" s="137">
        <v>45.74383456790094</v>
      </c>
      <c r="G16" s="137">
        <v>46.348833935208994</v>
      </c>
      <c r="H16" s="137">
        <v>46.904140513545379</v>
      </c>
      <c r="I16" s="137">
        <v>47.589137127313222</v>
      </c>
      <c r="J16" s="137">
        <v>48.247329634216634</v>
      </c>
      <c r="K16" s="137">
        <v>48.895060828131413</v>
      </c>
      <c r="L16" s="137">
        <v>49.513093750068904</v>
      </c>
      <c r="M16" s="137">
        <v>50.131975483632267</v>
      </c>
      <c r="N16" s="137">
        <v>51.261035028136924</v>
      </c>
      <c r="O16" s="137">
        <v>52.357902254641644</v>
      </c>
      <c r="P16" s="137">
        <v>53.396603069965643</v>
      </c>
      <c r="Q16" s="137">
        <v>54.408096685145004</v>
      </c>
      <c r="R16" s="137">
        <v>55.377982062236818</v>
      </c>
      <c r="S16" s="137">
        <v>57.192848660825042</v>
      </c>
      <c r="T16" s="137">
        <v>57.906932222297627</v>
      </c>
      <c r="U16" s="137">
        <v>58.583857709731753</v>
      </c>
      <c r="V16" s="137">
        <v>59.206205588664432</v>
      </c>
      <c r="W16" s="137">
        <v>59.799228303635111</v>
      </c>
      <c r="AB16" s="1"/>
    </row>
    <row r="17" spans="2:28" s="32" customFormat="1">
      <c r="C17" s="118"/>
      <c r="D17" s="118"/>
      <c r="E17" s="118"/>
      <c r="F17" s="118"/>
      <c r="G17" s="118"/>
      <c r="H17" s="118"/>
      <c r="I17" s="118"/>
      <c r="J17" s="118"/>
      <c r="K17" s="118"/>
      <c r="L17" s="118"/>
      <c r="M17" s="118"/>
      <c r="N17" s="118"/>
      <c r="O17" s="118"/>
      <c r="P17" s="118"/>
      <c r="Q17" s="118"/>
      <c r="R17" s="118"/>
      <c r="S17" s="118"/>
      <c r="T17" s="118"/>
      <c r="U17" s="118"/>
      <c r="V17" s="118"/>
      <c r="W17" s="118"/>
    </row>
    <row r="18" spans="2:28" s="32" customFormat="1">
      <c r="B18" s="30" t="s">
        <v>8</v>
      </c>
      <c r="C18" s="123"/>
      <c r="D18" s="123"/>
      <c r="E18" s="123"/>
      <c r="F18" s="123"/>
      <c r="G18" s="123"/>
      <c r="H18" s="123"/>
      <c r="I18" s="123"/>
      <c r="J18" s="123"/>
      <c r="K18" s="123"/>
      <c r="L18" s="123"/>
      <c r="M18" s="123"/>
      <c r="N18" s="123"/>
      <c r="O18" s="123"/>
      <c r="P18" s="123"/>
      <c r="Q18" s="123"/>
      <c r="R18" s="123"/>
      <c r="S18" s="123"/>
      <c r="T18" s="123"/>
      <c r="U18" s="123"/>
      <c r="V18" s="123"/>
      <c r="W18" s="123"/>
    </row>
    <row r="19" spans="2:28" s="32" customFormat="1">
      <c r="B19" s="32" t="s">
        <v>4</v>
      </c>
      <c r="C19" s="137">
        <v>100.05129471630403</v>
      </c>
      <c r="D19" s="137">
        <v>101.46620179767619</v>
      </c>
      <c r="E19" s="137">
        <v>102.37764231563092</v>
      </c>
      <c r="F19" s="137">
        <v>103.46526280531459</v>
      </c>
      <c r="G19" s="137">
        <v>104.69174279988745</v>
      </c>
      <c r="H19" s="137">
        <v>105.67176110186369</v>
      </c>
      <c r="I19" s="137">
        <v>108.32250853587887</v>
      </c>
      <c r="J19" s="137">
        <v>109.63629912574318</v>
      </c>
      <c r="K19" s="137">
        <v>110.89594634958291</v>
      </c>
      <c r="L19" s="137">
        <v>112.07236099210323</v>
      </c>
      <c r="M19" s="137">
        <v>113.21517441226071</v>
      </c>
      <c r="N19" s="137">
        <v>114.55596270449018</v>
      </c>
      <c r="O19" s="137">
        <v>116.25281296243433</v>
      </c>
      <c r="P19" s="137">
        <v>117.8250870987868</v>
      </c>
      <c r="Q19" s="137">
        <v>119.32440287630655</v>
      </c>
      <c r="R19" s="137">
        <v>120.72804001038564</v>
      </c>
      <c r="S19" s="137">
        <v>122.16635949280089</v>
      </c>
      <c r="T19" s="137">
        <v>123.59636390038692</v>
      </c>
      <c r="U19" s="137">
        <v>124.95506453588641</v>
      </c>
      <c r="V19" s="137">
        <v>126.21350987023074</v>
      </c>
      <c r="W19" s="137">
        <v>127.41449062093139</v>
      </c>
      <c r="AB19" s="1"/>
    </row>
    <row r="20" spans="2:28" s="32" customFormat="1">
      <c r="B20" s="32" t="s">
        <v>2</v>
      </c>
      <c r="C20" s="137">
        <v>49.466029003369293</v>
      </c>
      <c r="D20" s="137">
        <v>50.667434205528608</v>
      </c>
      <c r="E20" s="137">
        <v>51.892455646338796</v>
      </c>
      <c r="F20" s="137">
        <v>50.530401193071505</v>
      </c>
      <c r="G20" s="137">
        <v>51.247297895916631</v>
      </c>
      <c r="H20" s="137">
        <v>51.914501809790089</v>
      </c>
      <c r="I20" s="137">
        <v>52.711395759095012</v>
      </c>
      <c r="J20" s="137">
        <v>53.481485601535496</v>
      </c>
      <c r="K20" s="137">
        <v>54.241114130987349</v>
      </c>
      <c r="L20" s="137">
        <v>54.971044388461912</v>
      </c>
      <c r="M20" s="137">
        <v>55.701823457562348</v>
      </c>
      <c r="N20" s="137">
        <v>56.942780337604077</v>
      </c>
      <c r="O20" s="137">
        <v>58.151544899645877</v>
      </c>
      <c r="P20" s="137">
        <v>59.302143050506949</v>
      </c>
      <c r="Q20" s="137">
        <v>60.31363666568631</v>
      </c>
      <c r="R20" s="137">
        <v>61.283522042778124</v>
      </c>
      <c r="S20" s="137">
        <v>63.098388641366348</v>
      </c>
      <c r="T20" s="137">
        <v>63.812472202838933</v>
      </c>
      <c r="U20" s="137">
        <v>64.489397690273051</v>
      </c>
      <c r="V20" s="137">
        <v>65.111745569205738</v>
      </c>
      <c r="W20" s="137">
        <v>65.704768284176424</v>
      </c>
      <c r="AB20" s="1"/>
    </row>
    <row r="21" spans="2:28" s="32" customFormat="1">
      <c r="B21" s="65" t="s">
        <v>301</v>
      </c>
      <c r="C21" s="120"/>
      <c r="D21" s="120"/>
      <c r="E21" s="120"/>
      <c r="F21" s="120"/>
      <c r="G21" s="120"/>
      <c r="H21" s="120"/>
      <c r="I21" s="120"/>
      <c r="J21" s="120"/>
      <c r="K21" s="120"/>
      <c r="L21" s="120"/>
      <c r="M21" s="120"/>
      <c r="N21" s="120"/>
      <c r="O21" s="120"/>
      <c r="P21" s="120"/>
      <c r="Q21" s="120"/>
      <c r="R21" s="120"/>
      <c r="S21" s="120"/>
      <c r="T21" s="120"/>
      <c r="U21" s="120"/>
      <c r="V21" s="120"/>
      <c r="W21" s="120"/>
      <c r="X21" s="120"/>
      <c r="AB21" s="1"/>
    </row>
    <row r="22" spans="2:28" s="1" customFormat="1">
      <c r="C22" s="126"/>
      <c r="D22" s="126"/>
      <c r="E22" s="126"/>
      <c r="F22" s="126"/>
      <c r="G22" s="126"/>
      <c r="H22" s="126"/>
      <c r="I22" s="126"/>
      <c r="J22" s="126"/>
      <c r="K22" s="126"/>
      <c r="L22" s="126"/>
      <c r="M22" s="126"/>
      <c r="N22" s="126"/>
      <c r="O22" s="126"/>
      <c r="P22" s="126"/>
      <c r="Q22" s="126"/>
      <c r="R22" s="126"/>
      <c r="S22" s="126"/>
      <c r="T22" s="126"/>
      <c r="U22" s="126"/>
      <c r="V22" s="126"/>
      <c r="W22" s="126"/>
      <c r="X22" s="125"/>
    </row>
    <row r="23" spans="2:28" s="29" customFormat="1">
      <c r="B23" s="29" t="s">
        <v>304</v>
      </c>
      <c r="C23" s="127"/>
      <c r="D23" s="127"/>
      <c r="E23" s="127"/>
      <c r="F23" s="127"/>
      <c r="G23" s="127"/>
      <c r="H23" s="127"/>
      <c r="I23" s="127"/>
      <c r="J23" s="127"/>
      <c r="K23" s="127"/>
      <c r="L23" s="127"/>
      <c r="M23" s="127"/>
      <c r="N23" s="127"/>
      <c r="O23" s="127"/>
      <c r="P23" s="127"/>
      <c r="Q23" s="127"/>
      <c r="R23" s="127"/>
      <c r="S23" s="127"/>
      <c r="T23" s="127"/>
      <c r="U23" s="127"/>
      <c r="V23" s="127"/>
      <c r="W23" s="127"/>
      <c r="X23" s="67"/>
    </row>
    <row r="24" spans="2:28" s="1" customFormat="1">
      <c r="C24" s="124"/>
      <c r="D24" s="124"/>
      <c r="E24" s="124"/>
      <c r="F24" s="124"/>
      <c r="G24" s="124"/>
      <c r="H24" s="124"/>
      <c r="I24" s="124"/>
      <c r="J24" s="124"/>
      <c r="K24" s="124"/>
      <c r="L24" s="124"/>
      <c r="M24" s="124"/>
      <c r="N24" s="124"/>
      <c r="O24" s="124"/>
      <c r="P24" s="124"/>
      <c r="Q24" s="124"/>
      <c r="R24" s="124"/>
      <c r="S24" s="124"/>
      <c r="T24" s="124"/>
      <c r="U24" s="124"/>
      <c r="V24" s="124"/>
      <c r="W24" s="124"/>
      <c r="X24" s="19"/>
    </row>
    <row r="25" spans="2:28" s="134" customFormat="1">
      <c r="B25" s="135" t="s">
        <v>305</v>
      </c>
      <c r="C25" s="136">
        <v>2020</v>
      </c>
      <c r="D25" s="136">
        <v>2021</v>
      </c>
      <c r="E25" s="136">
        <v>2022</v>
      </c>
      <c r="F25" s="136">
        <v>2023</v>
      </c>
      <c r="G25" s="136">
        <v>2024</v>
      </c>
      <c r="H25" s="136">
        <v>2025</v>
      </c>
      <c r="I25" s="136">
        <v>2026</v>
      </c>
      <c r="J25" s="136">
        <v>2027</v>
      </c>
      <c r="K25" s="136">
        <v>2028</v>
      </c>
      <c r="L25" s="136">
        <v>2029</v>
      </c>
      <c r="M25" s="136">
        <v>2030</v>
      </c>
      <c r="N25" s="136">
        <v>2031</v>
      </c>
      <c r="O25" s="136">
        <v>2032</v>
      </c>
      <c r="P25" s="136">
        <v>2033</v>
      </c>
      <c r="Q25" s="136">
        <v>2034</v>
      </c>
      <c r="R25" s="136">
        <v>2035</v>
      </c>
      <c r="S25" s="136">
        <v>2036</v>
      </c>
      <c r="T25" s="136">
        <v>2037</v>
      </c>
      <c r="U25" s="136">
        <v>2038</v>
      </c>
      <c r="V25" s="136">
        <v>2039</v>
      </c>
      <c r="W25" s="136">
        <v>2040</v>
      </c>
    </row>
    <row r="26" spans="2:28" s="32" customFormat="1">
      <c r="B26" s="32" t="s">
        <v>6</v>
      </c>
      <c r="C26" s="137">
        <v>49.262588872234545</v>
      </c>
      <c r="D26" s="137">
        <v>49.579734407143008</v>
      </c>
      <c r="E26" s="137">
        <v>49.93456063606169</v>
      </c>
      <c r="F26" s="137">
        <v>50.297872146663629</v>
      </c>
      <c r="G26" s="137">
        <v>50.668586188767648</v>
      </c>
      <c r="H26" s="137">
        <v>51.029596613058672</v>
      </c>
      <c r="I26" s="137">
        <v>51.382043779804491</v>
      </c>
      <c r="J26" s="137">
        <v>51.673481128597757</v>
      </c>
      <c r="K26" s="137">
        <v>51.962530423389765</v>
      </c>
      <c r="L26" s="137">
        <v>52.247811395280394</v>
      </c>
      <c r="M26" s="137">
        <v>52.53158981407951</v>
      </c>
      <c r="N26" s="137">
        <v>52.762980323139736</v>
      </c>
      <c r="O26" s="137">
        <v>53.011200414926499</v>
      </c>
      <c r="P26" s="137">
        <v>53.253792491923761</v>
      </c>
      <c r="Q26" s="137">
        <v>53.493120689312811</v>
      </c>
      <c r="R26" s="137">
        <v>53.728056001470442</v>
      </c>
      <c r="S26" s="137">
        <v>53.964878093870304</v>
      </c>
      <c r="T26" s="137">
        <v>54.201370510329681</v>
      </c>
      <c r="U26" s="137">
        <v>54.43448072187293</v>
      </c>
      <c r="V26" s="137">
        <v>54.662748064104044</v>
      </c>
      <c r="W26" s="137">
        <v>54.888181377550957</v>
      </c>
      <c r="AB26" s="1"/>
    </row>
    <row r="27" spans="2:28" s="32" customFormat="1">
      <c r="B27" s="32" t="s">
        <v>5</v>
      </c>
      <c r="C27" s="137">
        <v>67.738932867253283</v>
      </c>
      <c r="D27" s="137">
        <v>68.816206442405871</v>
      </c>
      <c r="E27" s="137">
        <v>67.339616670882862</v>
      </c>
      <c r="F27" s="137">
        <v>67.345640314609327</v>
      </c>
      <c r="G27" s="137">
        <v>67.358163061505365</v>
      </c>
      <c r="H27" s="137">
        <v>67.362182394194036</v>
      </c>
      <c r="I27" s="137">
        <v>67.675509443758003</v>
      </c>
      <c r="J27" s="137">
        <v>67.898453164596233</v>
      </c>
      <c r="K27" s="137">
        <v>68.117039550497424</v>
      </c>
      <c r="L27" s="137">
        <v>68.329220304020524</v>
      </c>
      <c r="M27" s="137">
        <v>68.53831948017671</v>
      </c>
      <c r="N27" s="137">
        <v>68.692688836887726</v>
      </c>
      <c r="O27" s="137">
        <v>68.871263428824392</v>
      </c>
      <c r="P27" s="137">
        <v>69.040878224765521</v>
      </c>
      <c r="Q27" s="137">
        <v>69.205007515980142</v>
      </c>
      <c r="R27" s="137">
        <v>69.361961229786729</v>
      </c>
      <c r="S27" s="137">
        <v>69.518714036528962</v>
      </c>
      <c r="T27" s="137">
        <v>69.674479343961707</v>
      </c>
      <c r="U27" s="137">
        <v>69.824741753182678</v>
      </c>
      <c r="V27" s="137">
        <v>69.967350208362561</v>
      </c>
      <c r="W27" s="137">
        <v>70.105287336551285</v>
      </c>
      <c r="AB27" s="1"/>
    </row>
    <row r="28" spans="2:28" s="32" customFormat="1">
      <c r="B28" s="65" t="s">
        <v>302</v>
      </c>
      <c r="C28" s="139"/>
      <c r="D28" s="139"/>
      <c r="E28" s="139"/>
      <c r="F28" s="139"/>
      <c r="G28" s="139"/>
      <c r="H28" s="139"/>
      <c r="I28" s="139"/>
      <c r="J28" s="139"/>
      <c r="K28" s="139"/>
      <c r="L28" s="139"/>
      <c r="M28" s="139"/>
      <c r="N28" s="139"/>
      <c r="O28" s="139"/>
      <c r="P28" s="139"/>
      <c r="Q28" s="139"/>
      <c r="R28" s="139"/>
      <c r="S28" s="139"/>
      <c r="T28" s="139"/>
      <c r="U28" s="139"/>
      <c r="V28" s="139"/>
      <c r="W28" s="139"/>
      <c r="AB28" s="1"/>
    </row>
    <row r="29" spans="2:28" s="32" customFormat="1">
      <c r="C29" s="128"/>
      <c r="D29" s="128"/>
      <c r="E29" s="128"/>
      <c r="F29" s="128"/>
      <c r="G29" s="128"/>
      <c r="H29" s="128"/>
      <c r="I29" s="128"/>
      <c r="J29" s="128"/>
      <c r="K29" s="128"/>
      <c r="L29" s="128"/>
      <c r="M29" s="128"/>
      <c r="N29" s="128"/>
      <c r="O29" s="128"/>
      <c r="P29" s="128"/>
      <c r="Q29" s="128"/>
      <c r="R29" s="128"/>
      <c r="S29" s="128"/>
      <c r="T29" s="128"/>
      <c r="U29" s="128"/>
      <c r="V29" s="128"/>
      <c r="W29" s="128"/>
    </row>
    <row r="30" spans="2:28" s="134" customFormat="1">
      <c r="B30" s="135" t="s">
        <v>307</v>
      </c>
      <c r="C30" s="136">
        <v>2020</v>
      </c>
      <c r="D30" s="136">
        <v>2021</v>
      </c>
      <c r="E30" s="136">
        <v>2022</v>
      </c>
      <c r="F30" s="136">
        <v>2023</v>
      </c>
      <c r="G30" s="136">
        <v>2024</v>
      </c>
      <c r="H30" s="136">
        <v>2025</v>
      </c>
      <c r="I30" s="136">
        <v>2026</v>
      </c>
      <c r="J30" s="136">
        <v>2027</v>
      </c>
      <c r="K30" s="136">
        <v>2028</v>
      </c>
      <c r="L30" s="136">
        <v>2029</v>
      </c>
      <c r="M30" s="136">
        <v>2030</v>
      </c>
      <c r="N30" s="136">
        <v>2031</v>
      </c>
      <c r="O30" s="136">
        <v>2032</v>
      </c>
      <c r="P30" s="136">
        <v>2033</v>
      </c>
      <c r="Q30" s="136">
        <v>2034</v>
      </c>
      <c r="R30" s="136">
        <v>2035</v>
      </c>
      <c r="S30" s="136">
        <v>2036</v>
      </c>
      <c r="T30" s="136">
        <v>2037</v>
      </c>
      <c r="U30" s="136">
        <v>2038</v>
      </c>
      <c r="V30" s="136">
        <v>2039</v>
      </c>
      <c r="W30" s="136">
        <v>2040</v>
      </c>
    </row>
    <row r="31" spans="2:28" s="32" customFormat="1">
      <c r="B31" s="30" t="s">
        <v>9</v>
      </c>
      <c r="C31" s="117"/>
      <c r="D31" s="117"/>
      <c r="E31" s="117"/>
      <c r="F31" s="117"/>
      <c r="G31" s="117"/>
      <c r="H31" s="117"/>
      <c r="I31" s="117"/>
      <c r="J31" s="117"/>
      <c r="K31" s="117"/>
      <c r="L31" s="117"/>
      <c r="M31" s="117"/>
      <c r="N31" s="117"/>
      <c r="O31" s="117"/>
      <c r="P31" s="117"/>
      <c r="Q31" s="117"/>
      <c r="R31" s="117"/>
      <c r="S31" s="117"/>
      <c r="T31" s="117"/>
      <c r="U31" s="117"/>
      <c r="V31" s="117"/>
      <c r="W31" s="117"/>
    </row>
    <row r="32" spans="2:28" s="32" customFormat="1">
      <c r="B32" s="32" t="s">
        <v>7</v>
      </c>
      <c r="C32" s="137">
        <v>44.373554270277587</v>
      </c>
      <c r="D32" s="137">
        <v>44.641076023308869</v>
      </c>
      <c r="E32" s="137">
        <v>44.942036792687624</v>
      </c>
      <c r="F32" s="137">
        <v>45.250517510990043</v>
      </c>
      <c r="G32" s="137">
        <v>45.565546800298328</v>
      </c>
      <c r="H32" s="137">
        <v>45.871980432628206</v>
      </c>
      <c r="I32" s="137">
        <v>46.176009562019132</v>
      </c>
      <c r="J32" s="137">
        <v>46.426057351546469</v>
      </c>
      <c r="K32" s="137">
        <v>46.67398735916035</v>
      </c>
      <c r="L32" s="137">
        <v>46.91858019750331</v>
      </c>
      <c r="M32" s="137">
        <v>47.161840487642408</v>
      </c>
      <c r="N32" s="137">
        <v>47.360225334773226</v>
      </c>
      <c r="O32" s="137">
        <v>47.573477216496009</v>
      </c>
      <c r="P32" s="137">
        <v>47.781744780859754</v>
      </c>
      <c r="Q32" s="137">
        <v>47.987119403369832</v>
      </c>
      <c r="R32" s="137">
        <v>48.188605395366139</v>
      </c>
      <c r="S32" s="137">
        <v>48.391385976684127</v>
      </c>
      <c r="T32" s="137">
        <v>48.593868889246586</v>
      </c>
      <c r="U32" s="137">
        <v>48.793359607764465</v>
      </c>
      <c r="V32" s="137">
        <v>48.988570692328175</v>
      </c>
      <c r="W32" s="137">
        <v>49.181277495396124</v>
      </c>
      <c r="AB32" s="1"/>
    </row>
    <row r="33" spans="2:28" s="32" customFormat="1">
      <c r="B33" s="32" t="s">
        <v>6</v>
      </c>
      <c r="C33" s="137">
        <v>51.838264334436438</v>
      </c>
      <c r="D33" s="137">
        <v>52.150789746856155</v>
      </c>
      <c r="E33" s="137">
        <v>52.502379430709844</v>
      </c>
      <c r="F33" s="137">
        <v>52.862754101623885</v>
      </c>
      <c r="G33" s="137">
        <v>53.230778972311128</v>
      </c>
      <c r="H33" s="137">
        <v>53.588762187649778</v>
      </c>
      <c r="I33" s="137">
        <v>53.943936404227962</v>
      </c>
      <c r="J33" s="137">
        <v>54.23604830788139</v>
      </c>
      <c r="K33" s="137">
        <v>54.5256861672434</v>
      </c>
      <c r="L33" s="137">
        <v>54.811425464373023</v>
      </c>
      <c r="M33" s="137">
        <v>55.095608046311227</v>
      </c>
      <c r="N33" s="137">
        <v>55.327366045295825</v>
      </c>
      <c r="O33" s="137">
        <v>55.576492075345804</v>
      </c>
      <c r="P33" s="137">
        <v>55.819795304742705</v>
      </c>
      <c r="Q33" s="137">
        <v>56.059718929170366</v>
      </c>
      <c r="R33" s="137">
        <v>56.295099760941753</v>
      </c>
      <c r="S33" s="137">
        <v>56.531992963416037</v>
      </c>
      <c r="T33" s="137">
        <v>56.768538422017038</v>
      </c>
      <c r="U33" s="137">
        <v>57.001588326827644</v>
      </c>
      <c r="V33" s="137">
        <v>57.229638659261887</v>
      </c>
      <c r="W33" s="137">
        <v>57.45476342920108</v>
      </c>
      <c r="AB33" s="1"/>
    </row>
    <row r="34" spans="2:28" s="32" customFormat="1">
      <c r="B34" s="32" t="s">
        <v>5</v>
      </c>
      <c r="C34" s="137">
        <v>69.993600945851369</v>
      </c>
      <c r="D34" s="137">
        <v>71.067675485988687</v>
      </c>
      <c r="E34" s="137">
        <v>69.589281079863852</v>
      </c>
      <c r="F34" s="137">
        <v>69.593805719549337</v>
      </c>
      <c r="G34" s="137">
        <v>69.605083419394248</v>
      </c>
      <c r="H34" s="137">
        <v>69.607521029466085</v>
      </c>
      <c r="I34" s="137">
        <v>69.92025178180603</v>
      </c>
      <c r="J34" s="137">
        <v>70.140519011968237</v>
      </c>
      <c r="K34" s="137">
        <v>70.356334573856074</v>
      </c>
      <c r="L34" s="137">
        <v>70.565606346869686</v>
      </c>
      <c r="M34" s="137">
        <v>70.771735197580625</v>
      </c>
      <c r="N34" s="137">
        <v>70.922480733208616</v>
      </c>
      <c r="O34" s="137">
        <v>71.097957474850688</v>
      </c>
      <c r="P34" s="137">
        <v>71.264268799098744</v>
      </c>
      <c r="Q34" s="137">
        <v>71.424968630693698</v>
      </c>
      <c r="R34" s="137">
        <v>71.57833392991742</v>
      </c>
      <c r="S34" s="137">
        <v>71.732106680862628</v>
      </c>
      <c r="T34" s="137">
        <v>71.884866242110277</v>
      </c>
      <c r="U34" s="137">
        <v>72.032003691664997</v>
      </c>
      <c r="V34" s="137">
        <v>72.171326056746651</v>
      </c>
      <c r="W34" s="137">
        <v>72.305880570855578</v>
      </c>
      <c r="AB34" s="1"/>
    </row>
    <row r="35" spans="2:28" s="32" customFormat="1">
      <c r="C35" s="137"/>
      <c r="D35" s="137"/>
      <c r="E35" s="137"/>
      <c r="F35" s="137"/>
      <c r="G35" s="137"/>
      <c r="H35" s="137"/>
      <c r="I35" s="137"/>
      <c r="J35" s="137"/>
      <c r="K35" s="137"/>
      <c r="L35" s="137"/>
      <c r="M35" s="137"/>
      <c r="N35" s="137"/>
      <c r="O35" s="137"/>
      <c r="P35" s="137"/>
      <c r="Q35" s="137"/>
      <c r="R35" s="137"/>
      <c r="S35" s="137"/>
      <c r="T35" s="137"/>
      <c r="U35" s="137"/>
      <c r="V35" s="137"/>
      <c r="W35" s="137"/>
    </row>
    <row r="36" spans="2:28" s="32" customFormat="1">
      <c r="B36" s="30" t="s">
        <v>8</v>
      </c>
      <c r="C36" s="137"/>
      <c r="D36" s="137"/>
      <c r="E36" s="137"/>
      <c r="F36" s="137"/>
      <c r="G36" s="137"/>
      <c r="H36" s="137"/>
      <c r="I36" s="137"/>
      <c r="J36" s="137"/>
      <c r="K36" s="137"/>
      <c r="L36" s="137"/>
      <c r="M36" s="137"/>
      <c r="N36" s="137"/>
      <c r="O36" s="137"/>
      <c r="P36" s="137"/>
      <c r="Q36" s="137"/>
      <c r="R36" s="137"/>
      <c r="S36" s="137"/>
      <c r="T36" s="137"/>
      <c r="U36" s="137"/>
      <c r="V36" s="137"/>
      <c r="W36" s="137"/>
    </row>
    <row r="37" spans="2:28" s="32" customFormat="1">
      <c r="B37" s="32" t="s">
        <v>7</v>
      </c>
      <c r="C37" s="137">
        <v>42.598612099466479</v>
      </c>
      <c r="D37" s="137">
        <v>42.855432982376513</v>
      </c>
      <c r="E37" s="137">
        <v>43.144355320980118</v>
      </c>
      <c r="F37" s="137">
        <v>43.440496810550442</v>
      </c>
      <c r="G37" s="137">
        <v>43.742924928286392</v>
      </c>
      <c r="H37" s="137">
        <v>44.037101215323077</v>
      </c>
      <c r="I37" s="137">
        <v>44.328969179538362</v>
      </c>
      <c r="J37" s="137">
        <v>44.569015057484606</v>
      </c>
      <c r="K37" s="137">
        <v>44.807027864793938</v>
      </c>
      <c r="L37" s="137">
        <v>45.041836989603176</v>
      </c>
      <c r="M37" s="137">
        <v>45.275366868136707</v>
      </c>
      <c r="N37" s="137">
        <v>45.465816321382292</v>
      </c>
      <c r="O37" s="137">
        <v>45.670538127836167</v>
      </c>
      <c r="P37" s="137">
        <v>45.870474989625365</v>
      </c>
      <c r="Q37" s="137">
        <v>46.067634627235037</v>
      </c>
      <c r="R37" s="137">
        <v>46.26106117955149</v>
      </c>
      <c r="S37" s="137">
        <v>46.455730537616759</v>
      </c>
      <c r="T37" s="137">
        <v>46.650114133676723</v>
      </c>
      <c r="U37" s="137">
        <v>46.841625223453882</v>
      </c>
      <c r="V37" s="137">
        <v>47.029027864635047</v>
      </c>
      <c r="W37" s="137">
        <v>47.214026395580277</v>
      </c>
      <c r="AB37" s="1"/>
    </row>
    <row r="38" spans="2:28" s="32" customFormat="1">
      <c r="B38" s="32" t="s">
        <v>6</v>
      </c>
      <c r="C38" s="137">
        <v>50.877555005709269</v>
      </c>
      <c r="D38" s="137">
        <v>51.144470090054597</v>
      </c>
      <c r="E38" s="137">
        <v>51.427670553079217</v>
      </c>
      <c r="F38" s="137">
        <v>51.71449723066015</v>
      </c>
      <c r="G38" s="137">
        <v>52.004385318681649</v>
      </c>
      <c r="H38" s="137">
        <v>52.290318903015013</v>
      </c>
      <c r="I38" s="137">
        <v>52.581281431148312</v>
      </c>
      <c r="J38" s="137">
        <v>52.84748619171576</v>
      </c>
      <c r="K38" s="137">
        <v>53.112652039697387</v>
      </c>
      <c r="L38" s="137">
        <v>53.376241363878165</v>
      </c>
      <c r="M38" s="137">
        <v>53.639171516867457</v>
      </c>
      <c r="N38" s="137">
        <v>53.811929703295178</v>
      </c>
      <c r="O38" s="137">
        <v>53.991228519459362</v>
      </c>
      <c r="P38" s="137">
        <v>54.168185369868496</v>
      </c>
      <c r="Q38" s="137">
        <v>54.343753349776811</v>
      </c>
      <c r="R38" s="137">
        <v>54.517511784253266</v>
      </c>
      <c r="S38" s="137">
        <v>54.684677899206164</v>
      </c>
      <c r="T38" s="137">
        <v>54.851642674221324</v>
      </c>
      <c r="U38" s="137">
        <v>55.017240171414976</v>
      </c>
      <c r="V38" s="137">
        <v>55.180933113973268</v>
      </c>
      <c r="W38" s="137">
        <v>55.343511483996231</v>
      </c>
      <c r="AB38" s="1"/>
    </row>
    <row r="39" spans="2:28" s="32" customFormat="1">
      <c r="B39" s="32" t="s">
        <v>5</v>
      </c>
      <c r="C39" s="137">
        <v>74.663483425675039</v>
      </c>
      <c r="D39" s="137">
        <v>75.740815284023085</v>
      </c>
      <c r="E39" s="137">
        <v>74.272352753954678</v>
      </c>
      <c r="F39" s="137">
        <v>74.288317858461255</v>
      </c>
      <c r="G39" s="137">
        <v>74.312307086709993</v>
      </c>
      <c r="H39" s="137">
        <v>74.325895718241242</v>
      </c>
      <c r="I39" s="137">
        <v>74.658353275328807</v>
      </c>
      <c r="J39" s="137">
        <v>74.888397706484568</v>
      </c>
      <c r="K39" s="137">
        <v>75.113587535613661</v>
      </c>
      <c r="L39" s="137">
        <v>75.331614160808741</v>
      </c>
      <c r="M39" s="137">
        <v>75.546247804135177</v>
      </c>
      <c r="N39" s="137">
        <v>75.706971457070509</v>
      </c>
      <c r="O39" s="137">
        <v>75.895076121424054</v>
      </c>
      <c r="P39" s="137">
        <v>76.073088275596348</v>
      </c>
      <c r="Q39" s="137">
        <v>76.244945982596036</v>
      </c>
      <c r="R39" s="137">
        <v>76.408757118841081</v>
      </c>
      <c r="S39" s="137">
        <v>76.573233812089583</v>
      </c>
      <c r="T39" s="137">
        <v>76.736635435034501</v>
      </c>
      <c r="U39" s="137">
        <v>76.893884305165543</v>
      </c>
      <c r="V39" s="137">
        <v>77.042571993052988</v>
      </c>
      <c r="W39" s="137">
        <v>77.186064179786129</v>
      </c>
      <c r="AB39" s="1"/>
    </row>
    <row r="40" spans="2:28" s="32" customFormat="1">
      <c r="B40" s="65" t="s">
        <v>302</v>
      </c>
      <c r="C40" s="121"/>
      <c r="D40" s="121"/>
      <c r="E40" s="121"/>
      <c r="F40" s="121"/>
      <c r="G40" s="121"/>
      <c r="H40" s="121"/>
      <c r="I40" s="121"/>
      <c r="J40" s="121"/>
      <c r="K40" s="121"/>
      <c r="L40" s="121"/>
      <c r="M40" s="121"/>
      <c r="N40" s="121"/>
      <c r="O40" s="121"/>
      <c r="P40" s="121"/>
      <c r="Q40" s="121"/>
      <c r="R40" s="121"/>
      <c r="S40" s="121"/>
      <c r="T40" s="121"/>
      <c r="U40" s="121"/>
      <c r="V40" s="121"/>
      <c r="W40" s="121"/>
      <c r="X40" s="121"/>
      <c r="AB40" s="1"/>
    </row>
    <row r="41" spans="2:28" s="1" customFormat="1">
      <c r="C41" s="124"/>
      <c r="D41" s="124"/>
      <c r="E41" s="124"/>
      <c r="F41" s="124"/>
      <c r="G41" s="124"/>
      <c r="H41" s="124"/>
      <c r="I41" s="124"/>
      <c r="J41" s="124"/>
      <c r="K41" s="124"/>
      <c r="L41" s="124"/>
      <c r="M41" s="124"/>
      <c r="N41" s="124"/>
      <c r="O41" s="124"/>
      <c r="P41" s="124"/>
      <c r="Q41" s="124"/>
      <c r="R41" s="124"/>
      <c r="S41" s="124"/>
      <c r="T41" s="124"/>
      <c r="U41" s="124"/>
      <c r="V41" s="124"/>
      <c r="W41" s="124"/>
      <c r="X41" s="19"/>
    </row>
    <row r="42" spans="2:28" s="62" customFormat="1">
      <c r="B42" s="41" t="s">
        <v>27</v>
      </c>
    </row>
    <row r="43" spans="2:28" s="111" customFormat="1">
      <c r="B43" s="132" t="s">
        <v>308</v>
      </c>
      <c r="C43" s="140">
        <v>2020</v>
      </c>
      <c r="D43" s="140">
        <v>2021</v>
      </c>
      <c r="E43" s="140">
        <v>2022</v>
      </c>
      <c r="F43" s="140">
        <v>2023</v>
      </c>
      <c r="G43" s="140">
        <v>2024</v>
      </c>
      <c r="H43" s="140">
        <v>2025</v>
      </c>
      <c r="I43" s="140">
        <v>2026</v>
      </c>
      <c r="J43" s="140">
        <v>2027</v>
      </c>
      <c r="K43" s="140">
        <v>2028</v>
      </c>
      <c r="L43" s="140">
        <v>2029</v>
      </c>
      <c r="M43" s="140">
        <v>2030</v>
      </c>
      <c r="N43" s="140">
        <v>2031</v>
      </c>
      <c r="O43" s="140">
        <v>2032</v>
      </c>
      <c r="P43" s="140">
        <v>2033</v>
      </c>
      <c r="Q43" s="140">
        <v>2034</v>
      </c>
      <c r="R43" s="140">
        <v>2035</v>
      </c>
      <c r="S43" s="140">
        <v>2036</v>
      </c>
      <c r="T43" s="140">
        <v>2037</v>
      </c>
      <c r="U43" s="140">
        <v>2038</v>
      </c>
      <c r="V43" s="140">
        <v>2039</v>
      </c>
      <c r="W43" s="140">
        <v>2040</v>
      </c>
      <c r="X43" s="133"/>
    </row>
    <row r="44" spans="2:28" s="1" customFormat="1">
      <c r="B44" s="130" t="s">
        <v>0</v>
      </c>
      <c r="C44" s="141">
        <v>22.320750500826144</v>
      </c>
      <c r="D44" s="141">
        <v>22.415233779280271</v>
      </c>
      <c r="E44" s="141">
        <v>21.958696459631067</v>
      </c>
      <c r="F44" s="141">
        <v>21.264781225277929</v>
      </c>
      <c r="G44" s="141">
        <v>20.867962592605565</v>
      </c>
      <c r="H44" s="141">
        <v>20.782407107600484</v>
      </c>
      <c r="I44" s="141">
        <v>20.995445244296899</v>
      </c>
      <c r="J44" s="141">
        <v>21.195931843995432</v>
      </c>
      <c r="K44" s="141">
        <v>21.376250794374826</v>
      </c>
      <c r="L44" s="141">
        <v>21.548170886437006</v>
      </c>
      <c r="M44" s="141">
        <v>21.695318201462513</v>
      </c>
      <c r="N44" s="141">
        <v>21.767199086953433</v>
      </c>
      <c r="O44" s="141">
        <v>21.825017030148729</v>
      </c>
      <c r="P44" s="141">
        <v>21.878276139633737</v>
      </c>
      <c r="Q44" s="141">
        <v>21.917992887383534</v>
      </c>
      <c r="R44" s="141">
        <v>21.9556878669204</v>
      </c>
      <c r="S44" s="141">
        <v>22.029714738820417</v>
      </c>
      <c r="T44" s="141">
        <v>22.099296654325173</v>
      </c>
      <c r="U44" s="141">
        <v>22.153632116105896</v>
      </c>
      <c r="V44" s="141">
        <v>22.203402762241502</v>
      </c>
      <c r="W44" s="141">
        <v>22.241349337329673</v>
      </c>
      <c r="X44" s="19"/>
    </row>
    <row r="45" spans="2:28" s="1" customFormat="1">
      <c r="B45" s="130" t="s">
        <v>1</v>
      </c>
      <c r="C45" s="141">
        <v>75.931459523916047</v>
      </c>
      <c r="D45" s="141">
        <v>77.701364104651802</v>
      </c>
      <c r="E45" s="141">
        <v>79.289025348102882</v>
      </c>
      <c r="F45" s="141">
        <v>81.023644009316811</v>
      </c>
      <c r="G45" s="141">
        <v>82.712910272747436</v>
      </c>
      <c r="H45" s="141">
        <v>84.053105996878713</v>
      </c>
      <c r="I45" s="141">
        <v>86.676571233184688</v>
      </c>
      <c r="J45" s="141">
        <v>88.186071195293991</v>
      </c>
      <c r="K45" s="141">
        <v>89.586356147981405</v>
      </c>
      <c r="L45" s="141">
        <v>90.92803677830058</v>
      </c>
      <c r="M45" s="141">
        <v>92.141387034323401</v>
      </c>
      <c r="N45" s="141">
        <v>93.692750413107319</v>
      </c>
      <c r="O45" s="141">
        <v>95.558328708367895</v>
      </c>
      <c r="P45" s="141">
        <v>97.341047888333435</v>
      </c>
      <c r="Q45" s="141">
        <v>99.002693402790925</v>
      </c>
      <c r="R45" s="141">
        <v>100.59799469913287</v>
      </c>
      <c r="S45" s="141">
        <v>102.09020115332861</v>
      </c>
      <c r="T45" s="141">
        <v>103.53602848432692</v>
      </c>
      <c r="U45" s="141">
        <v>104.86648319780612</v>
      </c>
      <c r="V45" s="141">
        <v>106.13404097693454</v>
      </c>
      <c r="W45" s="141">
        <v>107.30502693993807</v>
      </c>
      <c r="X45" s="19"/>
    </row>
    <row r="46" spans="2:28" s="1" customFormat="1">
      <c r="B46" s="130" t="s">
        <v>2</v>
      </c>
      <c r="C46" s="141">
        <v>48.049648253621314</v>
      </c>
      <c r="D46" s="141">
        <v>40.610335042675715</v>
      </c>
      <c r="E46" s="141">
        <v>40.251302428954361</v>
      </c>
      <c r="F46" s="141">
        <v>41.309391764519106</v>
      </c>
      <c r="G46" s="141">
        <v>42.384105929912252</v>
      </c>
      <c r="H46" s="141">
        <v>43.418156429745736</v>
      </c>
      <c r="I46" s="141">
        <v>44.641031928073701</v>
      </c>
      <c r="J46" s="141">
        <v>45.825085716990088</v>
      </c>
      <c r="K46" s="141">
        <v>46.950294651080164</v>
      </c>
      <c r="L46" s="141">
        <v>48.047984271449039</v>
      </c>
      <c r="M46" s="141">
        <v>49.074729484141251</v>
      </c>
      <c r="N46" s="141">
        <v>50.22027708112531</v>
      </c>
      <c r="O46" s="141">
        <v>51.310437783572709</v>
      </c>
      <c r="P46" s="141">
        <v>52.371455269436716</v>
      </c>
      <c r="Q46" s="141">
        <v>53.379487378305292</v>
      </c>
      <c r="R46" s="141">
        <v>54.366646432213557</v>
      </c>
      <c r="S46" s="141">
        <v>56.021566478043873</v>
      </c>
      <c r="T46" s="141">
        <v>56.643484305507364</v>
      </c>
      <c r="U46" s="141">
        <v>57.206292482675018</v>
      </c>
      <c r="V46" s="141">
        <v>57.740541471904386</v>
      </c>
      <c r="W46" s="141">
        <v>58.226230553747364</v>
      </c>
      <c r="X46" s="19"/>
    </row>
    <row r="47" spans="2:28" s="1" customFormat="1">
      <c r="B47" s="130"/>
      <c r="C47" s="142"/>
      <c r="D47" s="142"/>
      <c r="E47" s="142"/>
      <c r="F47" s="142"/>
      <c r="G47" s="142"/>
      <c r="H47" s="142"/>
      <c r="I47" s="142"/>
      <c r="J47" s="142"/>
      <c r="K47" s="142"/>
      <c r="L47" s="142"/>
      <c r="M47" s="142"/>
      <c r="N47" s="142"/>
      <c r="O47" s="142"/>
      <c r="P47" s="142"/>
      <c r="Q47" s="142"/>
      <c r="R47" s="142"/>
      <c r="S47" s="142"/>
      <c r="T47" s="142"/>
      <c r="U47" s="142"/>
      <c r="V47" s="142"/>
      <c r="W47" s="142"/>
      <c r="X47" s="19"/>
    </row>
    <row r="48" spans="2:28" s="111" customFormat="1">
      <c r="B48" s="132" t="s">
        <v>309</v>
      </c>
      <c r="C48" s="140">
        <v>2020</v>
      </c>
      <c r="D48" s="140">
        <v>2021</v>
      </c>
      <c r="E48" s="140">
        <v>2022</v>
      </c>
      <c r="F48" s="140">
        <v>2023</v>
      </c>
      <c r="G48" s="140">
        <v>2024</v>
      </c>
      <c r="H48" s="140">
        <v>2025</v>
      </c>
      <c r="I48" s="140">
        <v>2026</v>
      </c>
      <c r="J48" s="140">
        <v>2027</v>
      </c>
      <c r="K48" s="140">
        <v>2028</v>
      </c>
      <c r="L48" s="140">
        <v>2029</v>
      </c>
      <c r="M48" s="140">
        <v>2030</v>
      </c>
      <c r="N48" s="140">
        <v>2031</v>
      </c>
      <c r="O48" s="140">
        <v>2032</v>
      </c>
      <c r="P48" s="140">
        <v>2033</v>
      </c>
      <c r="Q48" s="140">
        <v>2034</v>
      </c>
      <c r="R48" s="140">
        <v>2035</v>
      </c>
      <c r="S48" s="140">
        <v>2036</v>
      </c>
      <c r="T48" s="140">
        <v>2037</v>
      </c>
      <c r="U48" s="140">
        <v>2038</v>
      </c>
      <c r="V48" s="140">
        <v>2039</v>
      </c>
      <c r="W48" s="140">
        <v>2040</v>
      </c>
      <c r="X48" s="133"/>
    </row>
    <row r="49" spans="2:24" s="1" customFormat="1">
      <c r="B49" s="129" t="s">
        <v>9</v>
      </c>
      <c r="C49" s="143"/>
      <c r="D49" s="143"/>
      <c r="E49" s="143"/>
      <c r="F49" s="143"/>
      <c r="G49" s="143"/>
      <c r="H49" s="143"/>
      <c r="I49" s="143"/>
      <c r="J49" s="143"/>
      <c r="K49" s="143"/>
      <c r="L49" s="143"/>
      <c r="M49" s="143"/>
      <c r="N49" s="143"/>
      <c r="O49" s="143"/>
      <c r="P49" s="143"/>
      <c r="Q49" s="143"/>
      <c r="R49" s="143"/>
      <c r="S49" s="143"/>
      <c r="T49" s="143"/>
      <c r="U49" s="143"/>
      <c r="V49" s="143"/>
      <c r="W49" s="143"/>
      <c r="X49" s="19"/>
    </row>
    <row r="50" spans="2:24" s="1" customFormat="1">
      <c r="B50" s="130" t="s">
        <v>0</v>
      </c>
      <c r="C50" s="141">
        <v>23.653742261001035</v>
      </c>
      <c r="D50" s="141">
        <v>23.748225539455163</v>
      </c>
      <c r="E50" s="141">
        <v>23.291688219805959</v>
      </c>
      <c r="F50" s="141">
        <v>22.597772985452821</v>
      </c>
      <c r="G50" s="141">
        <v>22.200954352780457</v>
      </c>
      <c r="H50" s="141">
        <v>22.115398867775376</v>
      </c>
      <c r="I50" s="141">
        <v>22.328437004471791</v>
      </c>
      <c r="J50" s="141">
        <v>22.528923604170323</v>
      </c>
      <c r="K50" s="141">
        <v>22.709242554549718</v>
      </c>
      <c r="L50" s="141">
        <v>22.881162646611898</v>
      </c>
      <c r="M50" s="141">
        <v>23.028309961637405</v>
      </c>
      <c r="N50" s="141">
        <v>23.100190847128324</v>
      </c>
      <c r="O50" s="141">
        <v>23.15800879032362</v>
      </c>
      <c r="P50" s="141">
        <v>23.211267899808629</v>
      </c>
      <c r="Q50" s="141">
        <v>23.250984647558425</v>
      </c>
      <c r="R50" s="141">
        <v>23.288679627095291</v>
      </c>
      <c r="S50" s="141">
        <v>23.362706498995308</v>
      </c>
      <c r="T50" s="141">
        <v>23.432288414500064</v>
      </c>
      <c r="U50" s="141">
        <v>23.486623876280788</v>
      </c>
      <c r="V50" s="141">
        <v>23.536394522416394</v>
      </c>
      <c r="W50" s="141">
        <v>23.574341097504565</v>
      </c>
      <c r="X50" s="19"/>
    </row>
    <row r="51" spans="2:24" s="1" customFormat="1">
      <c r="B51" s="130" t="s">
        <v>3</v>
      </c>
      <c r="C51" s="141">
        <v>63.953800814148522</v>
      </c>
      <c r="D51" s="141">
        <v>65.723705394884277</v>
      </c>
      <c r="E51" s="141">
        <v>67.311366638335357</v>
      </c>
      <c r="F51" s="141">
        <v>69.045985299549287</v>
      </c>
      <c r="G51" s="141">
        <v>70.735251562979911</v>
      </c>
      <c r="H51" s="141">
        <v>72.075447287111189</v>
      </c>
      <c r="I51" s="141">
        <v>74.698912523417164</v>
      </c>
      <c r="J51" s="141">
        <v>76.208412485526466</v>
      </c>
      <c r="K51" s="141">
        <v>77.608697438213881</v>
      </c>
      <c r="L51" s="141">
        <v>78.950378068533055</v>
      </c>
      <c r="M51" s="141">
        <v>80.163728324555876</v>
      </c>
      <c r="N51" s="141">
        <v>81.715091703339795</v>
      </c>
      <c r="O51" s="141">
        <v>83.580669998600371</v>
      </c>
      <c r="P51" s="141">
        <v>85.36338917856591</v>
      </c>
      <c r="Q51" s="141">
        <v>87.0250346930234</v>
      </c>
      <c r="R51" s="141">
        <v>88.620335989365344</v>
      </c>
      <c r="S51" s="141">
        <v>90.112542443561082</v>
      </c>
      <c r="T51" s="141">
        <v>91.558369774559395</v>
      </c>
      <c r="U51" s="141">
        <v>92.888824488038594</v>
      </c>
      <c r="V51" s="141">
        <v>94.156382267167018</v>
      </c>
      <c r="W51" s="141">
        <v>95.327368230170549</v>
      </c>
      <c r="X51" s="19"/>
    </row>
    <row r="52" spans="2:24" s="1" customFormat="1">
      <c r="B52" s="130" t="s">
        <v>4</v>
      </c>
      <c r="C52" s="141">
        <v>97.723191022327597</v>
      </c>
      <c r="D52" s="141">
        <v>99.493095603063352</v>
      </c>
      <c r="E52" s="141">
        <v>101.08075684651442</v>
      </c>
      <c r="F52" s="141">
        <v>102.81537550772836</v>
      </c>
      <c r="G52" s="141">
        <v>104.50464177115899</v>
      </c>
      <c r="H52" s="141">
        <v>105.84483749529025</v>
      </c>
      <c r="I52" s="141">
        <v>108.46830273159622</v>
      </c>
      <c r="J52" s="141">
        <v>109.97780269370554</v>
      </c>
      <c r="K52" s="141">
        <v>111.37808764639294</v>
      </c>
      <c r="L52" s="141">
        <v>112.71976827671213</v>
      </c>
      <c r="M52" s="141">
        <v>113.93311853273494</v>
      </c>
      <c r="N52" s="141">
        <v>115.48448191151886</v>
      </c>
      <c r="O52" s="141">
        <v>117.35006020677943</v>
      </c>
      <c r="P52" s="141">
        <v>119.13277938674497</v>
      </c>
      <c r="Q52" s="141">
        <v>120.79442490120246</v>
      </c>
      <c r="R52" s="141">
        <v>122.38972619754441</v>
      </c>
      <c r="S52" s="141">
        <v>123.88193265174016</v>
      </c>
      <c r="T52" s="141">
        <v>125.32775998273846</v>
      </c>
      <c r="U52" s="141">
        <v>126.65821469621767</v>
      </c>
      <c r="V52" s="141">
        <v>127.92577247534609</v>
      </c>
      <c r="W52" s="141">
        <v>129.09675843834961</v>
      </c>
      <c r="X52" s="19"/>
    </row>
    <row r="53" spans="2:24" s="1" customFormat="1">
      <c r="B53" s="130" t="s">
        <v>2</v>
      </c>
      <c r="C53" s="141">
        <v>51.411288930960104</v>
      </c>
      <c r="D53" s="141">
        <v>43.971975720014505</v>
      </c>
      <c r="E53" s="141">
        <v>43.612943106293152</v>
      </c>
      <c r="F53" s="141">
        <v>44.671032441857896</v>
      </c>
      <c r="G53" s="141">
        <v>45.745746607251043</v>
      </c>
      <c r="H53" s="141">
        <v>46.779797107084526</v>
      </c>
      <c r="I53" s="141">
        <v>48.002672605412492</v>
      </c>
      <c r="J53" s="141">
        <v>49.186726394328879</v>
      </c>
      <c r="K53" s="141">
        <v>50.311935328418954</v>
      </c>
      <c r="L53" s="141">
        <v>51.40962494878783</v>
      </c>
      <c r="M53" s="141">
        <v>52.436370161480042</v>
      </c>
      <c r="N53" s="141">
        <v>53.581917758464101</v>
      </c>
      <c r="O53" s="141">
        <v>54.6720784609115</v>
      </c>
      <c r="P53" s="141">
        <v>55.733095946775506</v>
      </c>
      <c r="Q53" s="141">
        <v>56.741128055644083</v>
      </c>
      <c r="R53" s="141">
        <v>57.728287109552348</v>
      </c>
      <c r="S53" s="141">
        <v>59.383207155382664</v>
      </c>
      <c r="T53" s="141">
        <v>60.005124982846155</v>
      </c>
      <c r="U53" s="141">
        <v>60.567933160013808</v>
      </c>
      <c r="V53" s="141">
        <v>61.102182149243177</v>
      </c>
      <c r="W53" s="141">
        <v>61.587871231086154</v>
      </c>
      <c r="X53" s="19"/>
    </row>
    <row r="54" spans="2:24" s="1" customFormat="1">
      <c r="B54" s="130" t="s">
        <v>7</v>
      </c>
      <c r="C54" s="141">
        <v>43.710884486559117</v>
      </c>
      <c r="D54" s="141">
        <v>44.141577223443562</v>
      </c>
      <c r="E54" s="141">
        <v>44.574168024690898</v>
      </c>
      <c r="F54" s="141">
        <v>45.008525564012366</v>
      </c>
      <c r="G54" s="141">
        <v>45.444520344423232</v>
      </c>
      <c r="H54" s="141">
        <v>45.882024679274117</v>
      </c>
      <c r="I54" s="141">
        <v>46.149471170326017</v>
      </c>
      <c r="J54" s="141">
        <v>46.417133792362442</v>
      </c>
      <c r="K54" s="141">
        <v>46.685008283440936</v>
      </c>
      <c r="L54" s="141">
        <v>46.953090426400969</v>
      </c>
      <c r="M54" s="141">
        <v>47.221376048327706</v>
      </c>
      <c r="N54" s="141">
        <v>47.447441953531786</v>
      </c>
      <c r="O54" s="141">
        <v>47.673797913559987</v>
      </c>
      <c r="P54" s="141">
        <v>47.900437582544079</v>
      </c>
      <c r="Q54" s="141">
        <v>48.127354677142954</v>
      </c>
      <c r="R54" s="141">
        <v>48.354542975864454</v>
      </c>
      <c r="S54" s="141">
        <v>48.564062589651243</v>
      </c>
      <c r="T54" s="141">
        <v>48.773650684412289</v>
      </c>
      <c r="U54" s="141">
        <v>48.983301079619096</v>
      </c>
      <c r="V54" s="141">
        <v>49.1930076537639</v>
      </c>
      <c r="W54" s="141">
        <v>49.402764343744153</v>
      </c>
      <c r="X54" s="19"/>
    </row>
    <row r="55" spans="2:24" s="1" customFormat="1">
      <c r="B55" s="130" t="s">
        <v>6</v>
      </c>
      <c r="C55" s="141">
        <v>51.064117390840089</v>
      </c>
      <c r="D55" s="141">
        <v>51.567263111499493</v>
      </c>
      <c r="E55" s="141">
        <v>52.072626197068807</v>
      </c>
      <c r="F55" s="141">
        <v>52.580053228986408</v>
      </c>
      <c r="G55" s="141">
        <v>53.089392925728077</v>
      </c>
      <c r="H55" s="141">
        <v>53.600496120647335</v>
      </c>
      <c r="I55" s="141">
        <v>53.912933610193946</v>
      </c>
      <c r="J55" s="141">
        <v>54.22562358920846</v>
      </c>
      <c r="K55" s="141">
        <v>54.538561078786138</v>
      </c>
      <c r="L55" s="141">
        <v>54.851741152337581</v>
      </c>
      <c r="M55" s="141">
        <v>55.165158934962271</v>
      </c>
      <c r="N55" s="141">
        <v>55.4292546186119</v>
      </c>
      <c r="O55" s="141">
        <v>55.693689151355123</v>
      </c>
      <c r="P55" s="141">
        <v>55.958455119794486</v>
      </c>
      <c r="Q55" s="141">
        <v>56.223545183578217</v>
      </c>
      <c r="R55" s="141">
        <v>56.488952074608008</v>
      </c>
      <c r="S55" s="141">
        <v>56.733717978564535</v>
      </c>
      <c r="T55" s="141">
        <v>56.97856388365922</v>
      </c>
      <c r="U55" s="141">
        <v>57.223482569648482</v>
      </c>
      <c r="V55" s="141">
        <v>57.4684668852382</v>
      </c>
      <c r="W55" s="141">
        <v>57.713509747364668</v>
      </c>
      <c r="X55" s="19"/>
    </row>
    <row r="56" spans="2:24" s="1" customFormat="1">
      <c r="B56" s="130" t="s">
        <v>5</v>
      </c>
      <c r="C56" s="141">
        <v>67.268189007444789</v>
      </c>
      <c r="D56" s="141">
        <v>67.05964719552162</v>
      </c>
      <c r="E56" s="141">
        <v>66.924775506353853</v>
      </c>
      <c r="F56" s="141">
        <v>66.823916324802212</v>
      </c>
      <c r="G56" s="141">
        <v>66.766250958343946</v>
      </c>
      <c r="H56" s="141">
        <v>66.701962398902808</v>
      </c>
      <c r="I56" s="141">
        <v>66.945663552216786</v>
      </c>
      <c r="J56" s="141">
        <v>67.188962540919803</v>
      </c>
      <c r="K56" s="141">
        <v>67.43184812789903</v>
      </c>
      <c r="L56" s="141">
        <v>67.674309175439461</v>
      </c>
      <c r="M56" s="141">
        <v>67.91633464448644</v>
      </c>
      <c r="N56" s="141">
        <v>68.109531880542363</v>
      </c>
      <c r="O56" s="141">
        <v>68.302615513472986</v>
      </c>
      <c r="P56" s="141">
        <v>68.495570272059325</v>
      </c>
      <c r="Q56" s="141">
        <v>68.68838101907248</v>
      </c>
      <c r="R56" s="141">
        <v>68.881032750261639</v>
      </c>
      <c r="S56" s="141">
        <v>69.040926434381774</v>
      </c>
      <c r="T56" s="141">
        <v>69.200442884606829</v>
      </c>
      <c r="U56" s="141">
        <v>69.359572923862302</v>
      </c>
      <c r="V56" s="141">
        <v>69.518307454927552</v>
      </c>
      <c r="W56" s="141">
        <v>69.676637459896654</v>
      </c>
      <c r="X56" s="19"/>
    </row>
    <row r="57" spans="2:24" s="1" customFormat="1">
      <c r="B57" s="32"/>
      <c r="C57" s="119"/>
      <c r="D57" s="119"/>
      <c r="E57" s="119"/>
      <c r="F57" s="119"/>
      <c r="G57" s="119"/>
      <c r="H57" s="119"/>
      <c r="I57" s="119"/>
      <c r="J57" s="119"/>
      <c r="K57" s="119"/>
      <c r="L57" s="119"/>
      <c r="M57" s="119"/>
      <c r="N57" s="119"/>
      <c r="O57" s="119"/>
      <c r="P57" s="119"/>
      <c r="Q57" s="119"/>
      <c r="R57" s="119"/>
      <c r="S57" s="119"/>
      <c r="T57" s="119"/>
      <c r="U57" s="119"/>
      <c r="V57" s="119"/>
      <c r="W57" s="119"/>
      <c r="X57" s="19"/>
    </row>
    <row r="58" spans="2:24" s="1" customFormat="1">
      <c r="B58" s="129" t="s">
        <v>8</v>
      </c>
      <c r="C58" s="131"/>
      <c r="D58" s="131"/>
      <c r="E58" s="131"/>
      <c r="F58" s="131"/>
      <c r="G58" s="131"/>
      <c r="H58" s="131"/>
      <c r="I58" s="131"/>
      <c r="J58" s="131"/>
      <c r="K58" s="131"/>
      <c r="L58" s="131"/>
      <c r="M58" s="131"/>
      <c r="N58" s="131"/>
      <c r="O58" s="131"/>
      <c r="P58" s="131"/>
      <c r="Q58" s="131"/>
      <c r="R58" s="131"/>
      <c r="S58" s="131"/>
      <c r="T58" s="131"/>
      <c r="U58" s="131"/>
      <c r="V58" s="131"/>
      <c r="W58" s="131"/>
      <c r="X58" s="19"/>
    </row>
    <row r="59" spans="2:24" s="1" customFormat="1">
      <c r="B59" s="130" t="s">
        <v>4</v>
      </c>
      <c r="C59" s="141">
        <v>104.26946187876993</v>
      </c>
      <c r="D59" s="141">
        <v>106.03936645950569</v>
      </c>
      <c r="E59" s="141">
        <v>107.62702770295677</v>
      </c>
      <c r="F59" s="141">
        <v>109.3616463641707</v>
      </c>
      <c r="G59" s="141">
        <v>111.05091262760132</v>
      </c>
      <c r="H59" s="141">
        <v>112.3911083517326</v>
      </c>
      <c r="I59" s="141">
        <v>115.01457358803857</v>
      </c>
      <c r="J59" s="141">
        <v>116.52407355014788</v>
      </c>
      <c r="K59" s="141">
        <v>117.92435850283529</v>
      </c>
      <c r="L59" s="141">
        <v>119.26603913315446</v>
      </c>
      <c r="M59" s="141">
        <v>120.47938938917729</v>
      </c>
      <c r="N59" s="141">
        <v>122.0307527679612</v>
      </c>
      <c r="O59" s="141">
        <v>123.89633106322178</v>
      </c>
      <c r="P59" s="141">
        <v>125.67905024318732</v>
      </c>
      <c r="Q59" s="141">
        <v>127.34069575764481</v>
      </c>
      <c r="R59" s="141">
        <v>128.93599705398674</v>
      </c>
      <c r="S59" s="141">
        <v>130.42820350818249</v>
      </c>
      <c r="T59" s="141">
        <v>131.87403083918082</v>
      </c>
      <c r="U59" s="141">
        <v>133.20448555266</v>
      </c>
      <c r="V59" s="141">
        <v>134.47204333178843</v>
      </c>
      <c r="W59" s="141">
        <v>135.64302929479197</v>
      </c>
      <c r="X59" s="19"/>
    </row>
    <row r="60" spans="2:24" s="1" customFormat="1">
      <c r="B60" s="130" t="s">
        <v>2</v>
      </c>
      <c r="C60" s="141">
        <v>58.725843925527101</v>
      </c>
      <c r="D60" s="141">
        <v>50.640862398789338</v>
      </c>
      <c r="E60" s="141">
        <v>50.281829785067984</v>
      </c>
      <c r="F60" s="141">
        <v>50.0485824890484</v>
      </c>
      <c r="G60" s="141">
        <v>51.252430317599973</v>
      </c>
      <c r="H60" s="141">
        <v>52.415614480591898</v>
      </c>
      <c r="I60" s="141">
        <v>53.767623642078291</v>
      </c>
      <c r="J60" s="141">
        <v>55.080811094153113</v>
      </c>
      <c r="K60" s="141">
        <v>56.335153691401622</v>
      </c>
      <c r="L60" s="141">
        <v>57.561976974928932</v>
      </c>
      <c r="M60" s="141">
        <v>58.717855850779578</v>
      </c>
      <c r="N60" s="141">
        <v>59.992537110922072</v>
      </c>
      <c r="O60" s="141">
        <v>61.211831476527905</v>
      </c>
      <c r="P60" s="141">
        <v>62.401982625550339</v>
      </c>
      <c r="Q60" s="141">
        <v>63.410014734418915</v>
      </c>
      <c r="R60" s="141">
        <v>64.39717378832718</v>
      </c>
      <c r="S60" s="141">
        <v>66.052093834157503</v>
      </c>
      <c r="T60" s="141">
        <v>66.674011661620995</v>
      </c>
      <c r="U60" s="141">
        <v>67.236819838788648</v>
      </c>
      <c r="V60" s="141">
        <v>67.771068828018016</v>
      </c>
      <c r="W60" s="141">
        <v>68.256757909860994</v>
      </c>
      <c r="X60" s="19"/>
    </row>
    <row r="61" spans="2:24" s="1" customFormat="1">
      <c r="B61" s="130" t="s">
        <v>7</v>
      </c>
      <c r="C61" s="141">
        <v>41.962449107096752</v>
      </c>
      <c r="D61" s="141">
        <v>42.37591413450582</v>
      </c>
      <c r="E61" s="141">
        <v>42.791201303703261</v>
      </c>
      <c r="F61" s="141">
        <v>43.208184541451871</v>
      </c>
      <c r="G61" s="141">
        <v>43.626739530646304</v>
      </c>
      <c r="H61" s="141">
        <v>44.046743692103149</v>
      </c>
      <c r="I61" s="141">
        <v>44.303492323512977</v>
      </c>
      <c r="J61" s="141">
        <v>44.56044844066794</v>
      </c>
      <c r="K61" s="141">
        <v>44.817607952103295</v>
      </c>
      <c r="L61" s="141">
        <v>45.074966809344929</v>
      </c>
      <c r="M61" s="141">
        <v>45.332521006394593</v>
      </c>
      <c r="N61" s="141">
        <v>45.549544275390517</v>
      </c>
      <c r="O61" s="141">
        <v>45.766845997017583</v>
      </c>
      <c r="P61" s="141">
        <v>45.93621057509371</v>
      </c>
      <c r="Q61" s="141">
        <v>46.091987325464736</v>
      </c>
      <c r="R61" s="141">
        <v>46.247727566987081</v>
      </c>
      <c r="S61" s="141">
        <v>46.390503884981669</v>
      </c>
      <c r="T61" s="141">
        <v>46.533237561648519</v>
      </c>
      <c r="U61" s="141">
        <v>46.675927978934773</v>
      </c>
      <c r="V61" s="141">
        <v>46.818574524689666</v>
      </c>
      <c r="W61" s="141">
        <v>46.961176592602918</v>
      </c>
      <c r="X61" s="19"/>
    </row>
    <row r="62" spans="2:24" s="1" customFormat="1">
      <c r="B62" s="130" t="s">
        <v>6</v>
      </c>
      <c r="C62" s="141">
        <v>50.061036911793309</v>
      </c>
      <c r="D62" s="141">
        <v>50.402972226528831</v>
      </c>
      <c r="E62" s="141">
        <v>50.744465043014785</v>
      </c>
      <c r="F62" s="141">
        <v>51.085501996659453</v>
      </c>
      <c r="G62" s="141">
        <v>51.42606993657482</v>
      </c>
      <c r="H62" s="141">
        <v>51.766155923360643</v>
      </c>
      <c r="I62" s="141">
        <v>52.036527828740894</v>
      </c>
      <c r="J62" s="141">
        <v>52.306858909069049</v>
      </c>
      <c r="K62" s="141">
        <v>52.577148666454612</v>
      </c>
      <c r="L62" s="141">
        <v>52.847396608238675</v>
      </c>
      <c r="M62" s="141">
        <v>53.117602246931163</v>
      </c>
      <c r="N62" s="141">
        <v>53.29970799367689</v>
      </c>
      <c r="O62" s="141">
        <v>53.481773292083211</v>
      </c>
      <c r="P62" s="141">
        <v>53.663797400810409</v>
      </c>
      <c r="Q62" s="141">
        <v>53.845779585823287</v>
      </c>
      <c r="R62" s="141">
        <v>54.027719120312014</v>
      </c>
      <c r="S62" s="141">
        <v>54.19451388432438</v>
      </c>
      <c r="T62" s="141">
        <v>54.361258833701541</v>
      </c>
      <c r="U62" s="141">
        <v>54.527953246419131</v>
      </c>
      <c r="V62" s="141">
        <v>54.694596407347738</v>
      </c>
      <c r="W62" s="141">
        <v>54.861187608180984</v>
      </c>
      <c r="X62" s="19"/>
    </row>
    <row r="63" spans="2:24" s="1" customFormat="1">
      <c r="B63" s="130" t="s">
        <v>5</v>
      </c>
      <c r="C63" s="141">
        <v>71.877731161185451</v>
      </c>
      <c r="D63" s="141">
        <v>71.704654695347415</v>
      </c>
      <c r="E63" s="141">
        <v>71.604987000507819</v>
      </c>
      <c r="F63" s="141">
        <v>71.539070461527359</v>
      </c>
      <c r="G63" s="141">
        <v>71.516086385883312</v>
      </c>
      <c r="H63" s="141">
        <v>71.486217765499418</v>
      </c>
      <c r="I63" s="141">
        <v>71.743019257508593</v>
      </c>
      <c r="J63" s="141">
        <v>71.999418584906806</v>
      </c>
      <c r="K63" s="141">
        <v>72.255404510581229</v>
      </c>
      <c r="L63" s="141">
        <v>72.51096589681687</v>
      </c>
      <c r="M63" s="141">
        <v>72.766091704559059</v>
      </c>
      <c r="N63" s="141">
        <v>72.974026821647072</v>
      </c>
      <c r="O63" s="141">
        <v>73.181848335609786</v>
      </c>
      <c r="P63" s="141">
        <v>73.389540975228229</v>
      </c>
      <c r="Q63" s="141">
        <v>73.597089603273488</v>
      </c>
      <c r="R63" s="141">
        <v>73.804479215494737</v>
      </c>
      <c r="S63" s="141">
        <v>73.975835695973174</v>
      </c>
      <c r="T63" s="141">
        <v>74.146814942556531</v>
      </c>
      <c r="U63" s="141">
        <v>74.317407778170292</v>
      </c>
      <c r="V63" s="141">
        <v>74.487605105593829</v>
      </c>
      <c r="W63" s="141">
        <v>74.657397906921247</v>
      </c>
      <c r="X63" s="19"/>
    </row>
    <row r="64" spans="2:24" s="1" customFormat="1">
      <c r="C64" s="124"/>
      <c r="D64" s="124"/>
      <c r="E64" s="124"/>
      <c r="F64" s="124"/>
      <c r="G64" s="124"/>
      <c r="H64" s="124"/>
      <c r="I64" s="124"/>
      <c r="J64" s="124"/>
      <c r="K64" s="124"/>
      <c r="L64" s="124"/>
      <c r="M64" s="124"/>
      <c r="N64" s="124"/>
      <c r="O64" s="124"/>
      <c r="P64" s="124"/>
      <c r="Q64" s="124"/>
      <c r="R64" s="124"/>
      <c r="S64" s="124"/>
      <c r="T64" s="124"/>
      <c r="U64" s="124"/>
      <c r="V64" s="124"/>
      <c r="W64" s="124"/>
      <c r="X64" s="1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10"/>
  <sheetViews>
    <sheetView showGridLines="0" zoomScale="90" zoomScaleNormal="90" workbookViewId="0"/>
  </sheetViews>
  <sheetFormatPr defaultColWidth="10.54296875" defaultRowHeight="14.5"/>
  <cols>
    <col min="1" max="1" width="5.54296875" customWidth="1"/>
    <col min="2" max="2" width="25.54296875" customWidth="1"/>
  </cols>
  <sheetData>
    <row r="1" spans="1:23" s="2" customFormat="1" ht="19.5">
      <c r="B1" s="2" t="s">
        <v>10</v>
      </c>
    </row>
    <row r="3" spans="1:23" s="134" customFormat="1">
      <c r="B3" s="135" t="s">
        <v>299</v>
      </c>
      <c r="C3" s="136">
        <v>2020</v>
      </c>
      <c r="D3" s="136">
        <v>2021</v>
      </c>
      <c r="E3" s="136">
        <v>2022</v>
      </c>
      <c r="F3" s="136">
        <v>2023</v>
      </c>
      <c r="G3" s="136">
        <v>2024</v>
      </c>
      <c r="H3" s="136">
        <v>2025</v>
      </c>
      <c r="I3" s="136">
        <v>2026</v>
      </c>
      <c r="J3" s="136">
        <v>2027</v>
      </c>
      <c r="K3" s="136">
        <v>2028</v>
      </c>
      <c r="L3" s="136">
        <v>2029</v>
      </c>
      <c r="M3" s="136">
        <v>2030</v>
      </c>
      <c r="N3" s="136">
        <v>2031</v>
      </c>
      <c r="O3" s="136">
        <v>2032</v>
      </c>
      <c r="P3" s="136">
        <v>2033</v>
      </c>
      <c r="Q3" s="136">
        <v>2034</v>
      </c>
      <c r="R3" s="136">
        <v>2035</v>
      </c>
      <c r="S3" s="136">
        <v>2036</v>
      </c>
      <c r="T3" s="136">
        <v>2037</v>
      </c>
      <c r="U3" s="136">
        <v>2038</v>
      </c>
      <c r="V3" s="136">
        <v>2039</v>
      </c>
      <c r="W3" s="136">
        <v>2040</v>
      </c>
    </row>
    <row r="4" spans="1:23" s="108" customFormat="1">
      <c r="B4" s="108" t="s">
        <v>297</v>
      </c>
      <c r="C4" s="69">
        <v>174.76243524999998</v>
      </c>
      <c r="D4" s="69">
        <v>178.82138150000003</v>
      </c>
      <c r="E4" s="69">
        <v>184.3577745</v>
      </c>
      <c r="F4" s="69">
        <v>190.06566650000002</v>
      </c>
      <c r="G4" s="69">
        <v>195.95027250000001</v>
      </c>
      <c r="H4" s="69">
        <v>202.017031</v>
      </c>
      <c r="I4" s="69">
        <v>208.27167850000001</v>
      </c>
      <c r="J4" s="69">
        <v>214.71995150000001</v>
      </c>
      <c r="K4" s="69">
        <v>221.3678845</v>
      </c>
      <c r="L4" s="69">
        <v>228.2215865</v>
      </c>
      <c r="M4" s="69">
        <v>235.28753900000001</v>
      </c>
      <c r="N4" s="69">
        <v>242.57222349999998</v>
      </c>
      <c r="O4" s="69">
        <v>250.082494</v>
      </c>
      <c r="P4" s="69">
        <v>257.82520450000004</v>
      </c>
      <c r="Q4" s="69">
        <v>265.80773050000005</v>
      </c>
      <c r="R4" s="69">
        <v>274.037373</v>
      </c>
      <c r="S4" s="69">
        <v>282.52180550000003</v>
      </c>
      <c r="T4" s="69">
        <v>291.26892500000002</v>
      </c>
      <c r="U4" s="69">
        <v>300.28685199999995</v>
      </c>
      <c r="V4" s="69">
        <v>309.58400500000005</v>
      </c>
      <c r="W4" s="69">
        <v>319.16895149999999</v>
      </c>
    </row>
    <row r="5" spans="1:23" s="108" customFormat="1">
      <c r="B5" s="109" t="s">
        <v>298</v>
      </c>
      <c r="C5" s="144"/>
      <c r="D5" s="144"/>
      <c r="E5" s="144"/>
      <c r="F5" s="144"/>
      <c r="G5" s="144"/>
      <c r="H5" s="144"/>
      <c r="I5" s="144"/>
      <c r="J5" s="144"/>
      <c r="K5" s="144"/>
      <c r="L5" s="144"/>
      <c r="M5" s="144"/>
      <c r="N5" s="144"/>
      <c r="O5" s="144"/>
      <c r="P5" s="144"/>
      <c r="Q5" s="144"/>
      <c r="R5" s="144"/>
      <c r="S5" s="144"/>
      <c r="T5" s="144"/>
      <c r="U5" s="144"/>
      <c r="V5" s="144"/>
      <c r="W5" s="144"/>
    </row>
    <row r="6" spans="1:23">
      <c r="C6" s="21"/>
      <c r="D6" s="21"/>
      <c r="E6" s="21"/>
      <c r="F6" s="21"/>
      <c r="G6" s="21"/>
      <c r="H6" s="21"/>
      <c r="I6" s="21"/>
      <c r="J6" s="21"/>
      <c r="K6" s="21"/>
      <c r="L6" s="21"/>
      <c r="M6" s="21"/>
      <c r="N6" s="21"/>
      <c r="O6" s="21"/>
      <c r="P6" s="21"/>
      <c r="Q6" s="21"/>
      <c r="R6" s="21"/>
      <c r="S6" s="21"/>
      <c r="T6" s="21"/>
      <c r="U6" s="21"/>
      <c r="V6" s="21"/>
      <c r="W6" s="21"/>
    </row>
    <row r="7" spans="1:23" s="1" customFormat="1">
      <c r="C7" s="21"/>
      <c r="D7" s="21"/>
      <c r="E7" s="21"/>
      <c r="F7" s="21"/>
      <c r="G7" s="21"/>
      <c r="H7" s="21"/>
      <c r="I7" s="21"/>
      <c r="J7" s="21"/>
      <c r="K7" s="21"/>
      <c r="L7" s="21"/>
      <c r="M7" s="21"/>
      <c r="N7" s="21"/>
      <c r="O7" s="21"/>
      <c r="P7" s="21"/>
      <c r="Q7" s="21"/>
      <c r="R7" s="21"/>
      <c r="S7" s="21"/>
      <c r="T7" s="21"/>
      <c r="U7" s="21"/>
      <c r="V7" s="21"/>
      <c r="W7" s="21"/>
    </row>
    <row r="8" spans="1:23">
      <c r="A8" s="32"/>
      <c r="B8" s="364" t="s">
        <v>27</v>
      </c>
      <c r="C8" s="265"/>
      <c r="D8" s="265"/>
      <c r="E8" s="265"/>
      <c r="F8" s="265"/>
      <c r="G8" s="265"/>
      <c r="H8" s="21"/>
      <c r="I8" s="21"/>
      <c r="J8" s="21"/>
      <c r="K8" s="21"/>
      <c r="L8" s="21"/>
      <c r="M8" s="21"/>
      <c r="N8" s="21"/>
      <c r="O8" s="21"/>
      <c r="P8" s="21"/>
      <c r="Q8" s="21"/>
      <c r="R8" s="21"/>
      <c r="S8" s="21"/>
      <c r="T8" s="21"/>
      <c r="U8" s="21"/>
      <c r="V8" s="21"/>
      <c r="W8" s="21"/>
    </row>
    <row r="9" spans="1:23" s="112" customFormat="1">
      <c r="A9" s="306"/>
      <c r="B9" s="365" t="s">
        <v>299</v>
      </c>
      <c r="C9" s="145">
        <v>2020</v>
      </c>
      <c r="D9" s="145">
        <v>2021</v>
      </c>
      <c r="E9" s="145">
        <v>2022</v>
      </c>
      <c r="F9" s="145">
        <v>2023</v>
      </c>
      <c r="G9" s="145">
        <v>2024</v>
      </c>
      <c r="H9" s="145">
        <v>2025</v>
      </c>
      <c r="I9" s="145">
        <v>2026</v>
      </c>
      <c r="J9" s="145">
        <v>2027</v>
      </c>
      <c r="K9" s="145">
        <v>2028</v>
      </c>
      <c r="L9" s="145">
        <v>2029</v>
      </c>
      <c r="M9" s="145">
        <v>2030</v>
      </c>
      <c r="N9" s="145">
        <v>2031</v>
      </c>
      <c r="O9" s="145">
        <v>2032</v>
      </c>
      <c r="P9" s="145">
        <v>2033</v>
      </c>
      <c r="Q9" s="145">
        <v>2034</v>
      </c>
      <c r="R9" s="145">
        <v>2035</v>
      </c>
      <c r="S9" s="145">
        <v>2036</v>
      </c>
      <c r="T9" s="145">
        <v>2037</v>
      </c>
      <c r="U9" s="145">
        <v>2038</v>
      </c>
      <c r="V9" s="145">
        <v>2039</v>
      </c>
      <c r="W9" s="145">
        <v>2040</v>
      </c>
    </row>
    <row r="10" spans="1:23" s="110" customFormat="1">
      <c r="B10" s="110" t="s">
        <v>297</v>
      </c>
      <c r="C10" s="146">
        <v>218.37876003443415</v>
      </c>
      <c r="D10" s="146">
        <v>224.87056674380793</v>
      </c>
      <c r="E10" s="146">
        <v>231.55547133744392</v>
      </c>
      <c r="F10" s="146">
        <v>238.43901257587294</v>
      </c>
      <c r="G10" s="146">
        <v>245.52718446021757</v>
      </c>
      <c r="H10" s="146">
        <v>252.82613273846408</v>
      </c>
      <c r="I10" s="146">
        <v>260.3420031585988</v>
      </c>
      <c r="J10" s="146">
        <v>268.08132083576783</v>
      </c>
      <c r="K10" s="146">
        <v>276.05068675854886</v>
      </c>
      <c r="L10" s="146">
        <v>284.25700540924782</v>
      </c>
      <c r="M10" s="146">
        <v>292.70725714360213</v>
      </c>
      <c r="N10" s="146">
        <v>301.40872581107709</v>
      </c>
      <c r="O10" s="146">
        <v>310.36884700800181</v>
      </c>
      <c r="P10" s="146">
        <v>319.59535982443322</v>
      </c>
      <c r="Q10" s="146">
        <v>329.09615509729213</v>
      </c>
      <c r="R10" s="146">
        <v>338.87935128379485</v>
      </c>
      <c r="S10" s="146">
        <v>348.95337033488585</v>
      </c>
      <c r="T10" s="146">
        <v>359.32686182180504</v>
      </c>
      <c r="U10" s="146">
        <v>370.00877880952021</v>
      </c>
      <c r="V10" s="146">
        <v>381.00822610986302</v>
      </c>
      <c r="W10" s="146">
        <v>392.33468790182462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Z287"/>
  <sheetViews>
    <sheetView showGridLines="0" zoomScale="90" zoomScaleNormal="90" workbookViewId="0"/>
  </sheetViews>
  <sheetFormatPr defaultColWidth="10.54296875" defaultRowHeight="14.5"/>
  <cols>
    <col min="1" max="1" width="5.54296875" style="150" customWidth="1"/>
    <col min="2" max="2" width="50.54296875" style="150" customWidth="1"/>
    <col min="3" max="16384" width="10.54296875" style="150"/>
  </cols>
  <sheetData>
    <row r="1" spans="2:23" s="147" customFormat="1" ht="19.5">
      <c r="B1" s="147" t="s">
        <v>32</v>
      </c>
    </row>
    <row r="3" spans="2:23" s="315" customFormat="1" ht="17">
      <c r="B3" s="315" t="s">
        <v>12</v>
      </c>
      <c r="D3" s="316"/>
    </row>
    <row r="5" spans="2:23" s="149" customFormat="1">
      <c r="B5" s="148" t="s">
        <v>13</v>
      </c>
      <c r="C5" s="148">
        <v>2020</v>
      </c>
      <c r="D5" s="148">
        <v>2021</v>
      </c>
      <c r="E5" s="148">
        <v>2022</v>
      </c>
      <c r="F5" s="148">
        <v>2023</v>
      </c>
      <c r="G5" s="148">
        <v>2024</v>
      </c>
      <c r="H5" s="148">
        <v>2025</v>
      </c>
      <c r="I5" s="148">
        <v>2026</v>
      </c>
      <c r="J5" s="148">
        <v>2027</v>
      </c>
      <c r="K5" s="148">
        <v>2028</v>
      </c>
      <c r="L5" s="148">
        <v>2029</v>
      </c>
      <c r="M5" s="148">
        <v>2030</v>
      </c>
      <c r="N5" s="148">
        <v>2031</v>
      </c>
      <c r="O5" s="148">
        <v>2032</v>
      </c>
      <c r="P5" s="148">
        <v>2033</v>
      </c>
      <c r="Q5" s="148">
        <v>2034</v>
      </c>
      <c r="R5" s="148">
        <v>2035</v>
      </c>
      <c r="S5" s="148">
        <v>2036</v>
      </c>
      <c r="T5" s="148">
        <v>2037</v>
      </c>
      <c r="U5" s="148">
        <v>2038</v>
      </c>
      <c r="V5" s="148">
        <v>2039</v>
      </c>
      <c r="W5" s="148">
        <v>2040</v>
      </c>
    </row>
    <row r="6" spans="2:23">
      <c r="B6" s="150" t="s">
        <v>14</v>
      </c>
      <c r="C6" s="251">
        <v>7.0000000000000007E-2</v>
      </c>
      <c r="D6" s="151">
        <f>$C$6</f>
        <v>7.0000000000000007E-2</v>
      </c>
      <c r="E6" s="151">
        <f t="shared" ref="E6:W6" si="0">$C$6</f>
        <v>7.0000000000000007E-2</v>
      </c>
      <c r="F6" s="151">
        <f t="shared" si="0"/>
        <v>7.0000000000000007E-2</v>
      </c>
      <c r="G6" s="151">
        <f t="shared" si="0"/>
        <v>7.0000000000000007E-2</v>
      </c>
      <c r="H6" s="151">
        <f t="shared" si="0"/>
        <v>7.0000000000000007E-2</v>
      </c>
      <c r="I6" s="151">
        <f t="shared" si="0"/>
        <v>7.0000000000000007E-2</v>
      </c>
      <c r="J6" s="151">
        <f t="shared" si="0"/>
        <v>7.0000000000000007E-2</v>
      </c>
      <c r="K6" s="151">
        <f t="shared" si="0"/>
        <v>7.0000000000000007E-2</v>
      </c>
      <c r="L6" s="151">
        <f t="shared" si="0"/>
        <v>7.0000000000000007E-2</v>
      </c>
      <c r="M6" s="151">
        <f t="shared" si="0"/>
        <v>7.0000000000000007E-2</v>
      </c>
      <c r="N6" s="151">
        <f t="shared" si="0"/>
        <v>7.0000000000000007E-2</v>
      </c>
      <c r="O6" s="151">
        <f t="shared" si="0"/>
        <v>7.0000000000000007E-2</v>
      </c>
      <c r="P6" s="151">
        <f t="shared" si="0"/>
        <v>7.0000000000000007E-2</v>
      </c>
      <c r="Q6" s="151">
        <f t="shared" si="0"/>
        <v>7.0000000000000007E-2</v>
      </c>
      <c r="R6" s="151">
        <f t="shared" si="0"/>
        <v>7.0000000000000007E-2</v>
      </c>
      <c r="S6" s="151">
        <f t="shared" si="0"/>
        <v>7.0000000000000007E-2</v>
      </c>
      <c r="T6" s="151">
        <f t="shared" si="0"/>
        <v>7.0000000000000007E-2</v>
      </c>
      <c r="U6" s="151">
        <f t="shared" si="0"/>
        <v>7.0000000000000007E-2</v>
      </c>
      <c r="V6" s="151">
        <f t="shared" si="0"/>
        <v>7.0000000000000007E-2</v>
      </c>
      <c r="W6" s="151">
        <f t="shared" si="0"/>
        <v>7.0000000000000007E-2</v>
      </c>
    </row>
    <row r="7" spans="2:23">
      <c r="B7" s="150" t="s">
        <v>15</v>
      </c>
      <c r="C7" s="251">
        <v>0.06</v>
      </c>
      <c r="D7" s="151">
        <f>$C$7</f>
        <v>0.06</v>
      </c>
      <c r="E7" s="151">
        <f t="shared" ref="E7:W7" si="1">$C$7</f>
        <v>0.06</v>
      </c>
      <c r="F7" s="151">
        <f t="shared" si="1"/>
        <v>0.06</v>
      </c>
      <c r="G7" s="151">
        <f t="shared" si="1"/>
        <v>0.06</v>
      </c>
      <c r="H7" s="151">
        <f t="shared" si="1"/>
        <v>0.06</v>
      </c>
      <c r="I7" s="151">
        <f t="shared" si="1"/>
        <v>0.06</v>
      </c>
      <c r="J7" s="151">
        <f t="shared" si="1"/>
        <v>0.06</v>
      </c>
      <c r="K7" s="151">
        <f t="shared" si="1"/>
        <v>0.06</v>
      </c>
      <c r="L7" s="151">
        <f t="shared" si="1"/>
        <v>0.06</v>
      </c>
      <c r="M7" s="151">
        <f t="shared" si="1"/>
        <v>0.06</v>
      </c>
      <c r="N7" s="151">
        <f t="shared" si="1"/>
        <v>0.06</v>
      </c>
      <c r="O7" s="151">
        <f t="shared" si="1"/>
        <v>0.06</v>
      </c>
      <c r="P7" s="151">
        <f t="shared" si="1"/>
        <v>0.06</v>
      </c>
      <c r="Q7" s="151">
        <f t="shared" si="1"/>
        <v>0.06</v>
      </c>
      <c r="R7" s="151">
        <f t="shared" si="1"/>
        <v>0.06</v>
      </c>
      <c r="S7" s="151">
        <f t="shared" si="1"/>
        <v>0.06</v>
      </c>
      <c r="T7" s="151">
        <f t="shared" si="1"/>
        <v>0.06</v>
      </c>
      <c r="U7" s="151">
        <f t="shared" si="1"/>
        <v>0.06</v>
      </c>
      <c r="V7" s="151">
        <f t="shared" si="1"/>
        <v>0.06</v>
      </c>
      <c r="W7" s="151">
        <f t="shared" si="1"/>
        <v>0.06</v>
      </c>
    </row>
    <row r="8" spans="2:23">
      <c r="B8" s="152" t="s">
        <v>16</v>
      </c>
    </row>
    <row r="10" spans="2:23" s="315" customFormat="1" ht="17">
      <c r="B10" s="315" t="s">
        <v>18</v>
      </c>
      <c r="D10" s="316"/>
    </row>
    <row r="12" spans="2:23" s="149" customFormat="1">
      <c r="B12" s="148" t="s">
        <v>17</v>
      </c>
      <c r="C12" s="148">
        <v>2020</v>
      </c>
      <c r="D12" s="148">
        <v>2021</v>
      </c>
      <c r="E12" s="148">
        <v>2022</v>
      </c>
      <c r="F12" s="148">
        <v>2023</v>
      </c>
      <c r="G12" s="148">
        <v>2024</v>
      </c>
      <c r="H12" s="148">
        <v>2025</v>
      </c>
      <c r="I12" s="148">
        <v>2026</v>
      </c>
      <c r="J12" s="148">
        <v>2027</v>
      </c>
      <c r="K12" s="148">
        <v>2028</v>
      </c>
      <c r="L12" s="148">
        <v>2029</v>
      </c>
      <c r="M12" s="148">
        <v>2030</v>
      </c>
      <c r="N12" s="148">
        <v>2031</v>
      </c>
      <c r="O12" s="148">
        <v>2032</v>
      </c>
      <c r="P12" s="148">
        <v>2033</v>
      </c>
      <c r="Q12" s="148">
        <v>2034</v>
      </c>
      <c r="R12" s="148">
        <v>2035</v>
      </c>
      <c r="S12" s="148">
        <v>2036</v>
      </c>
      <c r="T12" s="148">
        <v>2037</v>
      </c>
      <c r="U12" s="148">
        <v>2038</v>
      </c>
      <c r="V12" s="148">
        <v>2039</v>
      </c>
      <c r="W12" s="148">
        <v>2040</v>
      </c>
    </row>
    <row r="13" spans="2:23">
      <c r="B13" s="150" t="s">
        <v>14</v>
      </c>
      <c r="C13" s="251">
        <v>0.6</v>
      </c>
      <c r="D13" s="151">
        <f>$C$13</f>
        <v>0.6</v>
      </c>
      <c r="E13" s="151">
        <f t="shared" ref="E13:W13" si="2">$C$13</f>
        <v>0.6</v>
      </c>
      <c r="F13" s="151">
        <f t="shared" si="2"/>
        <v>0.6</v>
      </c>
      <c r="G13" s="151">
        <f t="shared" si="2"/>
        <v>0.6</v>
      </c>
      <c r="H13" s="151">
        <f t="shared" si="2"/>
        <v>0.6</v>
      </c>
      <c r="I13" s="151">
        <f t="shared" si="2"/>
        <v>0.6</v>
      </c>
      <c r="J13" s="151">
        <f t="shared" si="2"/>
        <v>0.6</v>
      </c>
      <c r="K13" s="151">
        <f t="shared" si="2"/>
        <v>0.6</v>
      </c>
      <c r="L13" s="151">
        <f t="shared" si="2"/>
        <v>0.6</v>
      </c>
      <c r="M13" s="151">
        <f t="shared" si="2"/>
        <v>0.6</v>
      </c>
      <c r="N13" s="151">
        <f t="shared" si="2"/>
        <v>0.6</v>
      </c>
      <c r="O13" s="151">
        <f t="shared" si="2"/>
        <v>0.6</v>
      </c>
      <c r="P13" s="151">
        <f t="shared" si="2"/>
        <v>0.6</v>
      </c>
      <c r="Q13" s="151">
        <f t="shared" si="2"/>
        <v>0.6</v>
      </c>
      <c r="R13" s="151">
        <f t="shared" si="2"/>
        <v>0.6</v>
      </c>
      <c r="S13" s="151">
        <f t="shared" si="2"/>
        <v>0.6</v>
      </c>
      <c r="T13" s="151">
        <f t="shared" si="2"/>
        <v>0.6</v>
      </c>
      <c r="U13" s="151">
        <f t="shared" si="2"/>
        <v>0.6</v>
      </c>
      <c r="V13" s="151">
        <f t="shared" si="2"/>
        <v>0.6</v>
      </c>
      <c r="W13" s="151">
        <f t="shared" si="2"/>
        <v>0.6</v>
      </c>
    </row>
    <row r="14" spans="2:23">
      <c r="B14" s="150" t="s">
        <v>15</v>
      </c>
      <c r="C14" s="251">
        <v>0.4</v>
      </c>
      <c r="D14" s="151">
        <f>$C$14</f>
        <v>0.4</v>
      </c>
      <c r="E14" s="151">
        <f t="shared" ref="E14:W14" si="3">$C$14</f>
        <v>0.4</v>
      </c>
      <c r="F14" s="151">
        <f t="shared" si="3"/>
        <v>0.4</v>
      </c>
      <c r="G14" s="151">
        <f t="shared" si="3"/>
        <v>0.4</v>
      </c>
      <c r="H14" s="151">
        <f t="shared" si="3"/>
        <v>0.4</v>
      </c>
      <c r="I14" s="151">
        <f t="shared" si="3"/>
        <v>0.4</v>
      </c>
      <c r="J14" s="151">
        <f t="shared" si="3"/>
        <v>0.4</v>
      </c>
      <c r="K14" s="151">
        <f t="shared" si="3"/>
        <v>0.4</v>
      </c>
      <c r="L14" s="151">
        <f t="shared" si="3"/>
        <v>0.4</v>
      </c>
      <c r="M14" s="151">
        <f t="shared" si="3"/>
        <v>0.4</v>
      </c>
      <c r="N14" s="151">
        <f t="shared" si="3"/>
        <v>0.4</v>
      </c>
      <c r="O14" s="151">
        <f t="shared" si="3"/>
        <v>0.4</v>
      </c>
      <c r="P14" s="151">
        <f t="shared" si="3"/>
        <v>0.4</v>
      </c>
      <c r="Q14" s="151">
        <f t="shared" si="3"/>
        <v>0.4</v>
      </c>
      <c r="R14" s="151">
        <f t="shared" si="3"/>
        <v>0.4</v>
      </c>
      <c r="S14" s="151">
        <f t="shared" si="3"/>
        <v>0.4</v>
      </c>
      <c r="T14" s="151">
        <f t="shared" si="3"/>
        <v>0.4</v>
      </c>
      <c r="U14" s="151">
        <f t="shared" si="3"/>
        <v>0.4</v>
      </c>
      <c r="V14" s="151">
        <f t="shared" si="3"/>
        <v>0.4</v>
      </c>
      <c r="W14" s="151">
        <f t="shared" si="3"/>
        <v>0.4</v>
      </c>
    </row>
    <row r="16" spans="2:23">
      <c r="B16" s="148" t="s">
        <v>32</v>
      </c>
      <c r="C16" s="148">
        <v>2020</v>
      </c>
      <c r="D16" s="148">
        <v>2021</v>
      </c>
      <c r="E16" s="148">
        <v>2022</v>
      </c>
      <c r="F16" s="148">
        <v>2023</v>
      </c>
      <c r="G16" s="148">
        <v>2024</v>
      </c>
      <c r="H16" s="148">
        <v>2025</v>
      </c>
      <c r="I16" s="148">
        <v>2026</v>
      </c>
      <c r="J16" s="148">
        <v>2027</v>
      </c>
      <c r="K16" s="148">
        <v>2028</v>
      </c>
      <c r="L16" s="148">
        <v>2029</v>
      </c>
      <c r="M16" s="148">
        <v>2030</v>
      </c>
      <c r="N16" s="148">
        <v>2031</v>
      </c>
      <c r="O16" s="148">
        <v>2032</v>
      </c>
      <c r="P16" s="148">
        <v>2033</v>
      </c>
      <c r="Q16" s="148">
        <v>2034</v>
      </c>
      <c r="R16" s="148">
        <v>2035</v>
      </c>
      <c r="S16" s="148">
        <v>2036</v>
      </c>
      <c r="T16" s="148">
        <v>2037</v>
      </c>
      <c r="U16" s="148">
        <v>2038</v>
      </c>
      <c r="V16" s="148">
        <v>2039</v>
      </c>
      <c r="W16" s="148">
        <v>2040</v>
      </c>
    </row>
    <row r="17" spans="2:24" s="149" customFormat="1">
      <c r="B17" s="153" t="s">
        <v>162</v>
      </c>
    </row>
    <row r="18" spans="2:24">
      <c r="B18" s="154" t="s">
        <v>21</v>
      </c>
      <c r="C18" s="155">
        <v>3648.5519999999997</v>
      </c>
      <c r="D18" s="155">
        <v>3673.8512000000005</v>
      </c>
      <c r="E18" s="155">
        <v>3699.1504000000004</v>
      </c>
      <c r="F18" s="155">
        <v>3724.4495999999999</v>
      </c>
      <c r="G18" s="155">
        <v>3749.7487999999998</v>
      </c>
      <c r="H18" s="155">
        <v>3775.0480000000007</v>
      </c>
      <c r="I18" s="155">
        <v>3799.0576000000001</v>
      </c>
      <c r="J18" s="155">
        <v>3823.0672</v>
      </c>
      <c r="K18" s="155">
        <v>3847.0767999999998</v>
      </c>
      <c r="L18" s="155">
        <v>3871.0864000000001</v>
      </c>
      <c r="M18" s="155">
        <v>3895.096</v>
      </c>
      <c r="N18" s="155">
        <v>3892.7136</v>
      </c>
      <c r="O18" s="155">
        <v>3890.3312000000001</v>
      </c>
      <c r="P18" s="155">
        <v>3887.9488000000001</v>
      </c>
      <c r="Q18" s="155">
        <v>3885.5663999999997</v>
      </c>
      <c r="R18" s="155">
        <v>3883.1839999999997</v>
      </c>
      <c r="S18" s="155">
        <v>3904.5023999999999</v>
      </c>
      <c r="T18" s="155">
        <v>3925.8208</v>
      </c>
      <c r="U18" s="155">
        <v>3947.1392000000001</v>
      </c>
      <c r="V18" s="155">
        <v>3968.4576000000002</v>
      </c>
      <c r="W18" s="155">
        <v>3989.7760000000003</v>
      </c>
    </row>
    <row r="19" spans="2:24">
      <c r="B19" s="156" t="s">
        <v>22</v>
      </c>
      <c r="C19" s="155">
        <v>8270.228000000001</v>
      </c>
      <c r="D19" s="155">
        <v>8350.2664000000004</v>
      </c>
      <c r="E19" s="155">
        <v>8430.3047999999999</v>
      </c>
      <c r="F19" s="155">
        <v>8510.3432000000012</v>
      </c>
      <c r="G19" s="155">
        <v>8590.3816000000006</v>
      </c>
      <c r="H19" s="155">
        <v>8670.42</v>
      </c>
      <c r="I19" s="155">
        <v>8703.2672000000002</v>
      </c>
      <c r="J19" s="155">
        <v>8736.1144000000004</v>
      </c>
      <c r="K19" s="155">
        <v>8768.9616000000005</v>
      </c>
      <c r="L19" s="155">
        <v>8801.8088000000007</v>
      </c>
      <c r="M19" s="155">
        <v>8834.6560000000009</v>
      </c>
      <c r="N19" s="155">
        <v>8892.5768000000007</v>
      </c>
      <c r="O19" s="155">
        <v>8950.4976000000006</v>
      </c>
      <c r="P19" s="155">
        <v>9008.4184000000005</v>
      </c>
      <c r="Q19" s="155">
        <v>9066.3392000000003</v>
      </c>
      <c r="R19" s="155">
        <v>9124.26</v>
      </c>
      <c r="S19" s="155">
        <v>9212.003200000001</v>
      </c>
      <c r="T19" s="155">
        <v>9299.7464000000018</v>
      </c>
      <c r="U19" s="155">
        <v>9387.489599999999</v>
      </c>
      <c r="V19" s="155">
        <v>9475.2327999999998</v>
      </c>
      <c r="W19" s="155">
        <v>9562.9760000000006</v>
      </c>
    </row>
    <row r="20" spans="2:24">
      <c r="B20" s="157" t="s">
        <v>23</v>
      </c>
      <c r="C20" s="158">
        <f>SUM(C18:C19)</f>
        <v>11918.78</v>
      </c>
      <c r="D20" s="158">
        <f t="shared" ref="D20" si="4">SUM(D18:D19)</f>
        <v>12024.117600000001</v>
      </c>
      <c r="E20" s="158">
        <f t="shared" ref="E20" si="5">SUM(E18:E19)</f>
        <v>12129.4552</v>
      </c>
      <c r="F20" s="158">
        <f t="shared" ref="F20" si="6">SUM(F18:F19)</f>
        <v>12234.792800000001</v>
      </c>
      <c r="G20" s="158">
        <f t="shared" ref="G20" si="7">SUM(G18:G19)</f>
        <v>12340.1304</v>
      </c>
      <c r="H20" s="158">
        <f t="shared" ref="H20" si="8">SUM(H18:H19)</f>
        <v>12445.468000000001</v>
      </c>
      <c r="I20" s="158">
        <f t="shared" ref="I20" si="9">SUM(I18:I19)</f>
        <v>12502.3248</v>
      </c>
      <c r="J20" s="158">
        <f t="shared" ref="J20" si="10">SUM(J18:J19)</f>
        <v>12559.1816</v>
      </c>
      <c r="K20" s="158">
        <f t="shared" ref="K20" si="11">SUM(K18:K19)</f>
        <v>12616.038400000001</v>
      </c>
      <c r="L20" s="158">
        <f t="shared" ref="L20" si="12">SUM(L18:L19)</f>
        <v>12672.895200000001</v>
      </c>
      <c r="M20" s="158">
        <f t="shared" ref="M20" si="13">SUM(M18:M19)</f>
        <v>12729.752</v>
      </c>
      <c r="N20" s="158">
        <f t="shared" ref="N20" si="14">SUM(N18:N19)</f>
        <v>12785.290400000002</v>
      </c>
      <c r="O20" s="158">
        <f t="shared" ref="O20" si="15">SUM(O18:O19)</f>
        <v>12840.828800000001</v>
      </c>
      <c r="P20" s="158">
        <f t="shared" ref="P20" si="16">SUM(P18:P19)</f>
        <v>12896.367200000001</v>
      </c>
      <c r="Q20" s="158">
        <f t="shared" ref="Q20" si="17">SUM(Q18:Q19)</f>
        <v>12951.9056</v>
      </c>
      <c r="R20" s="158">
        <f t="shared" ref="R20" si="18">SUM(R18:R19)</f>
        <v>13007.444</v>
      </c>
      <c r="S20" s="158">
        <f t="shared" ref="S20" si="19">SUM(S18:S19)</f>
        <v>13116.5056</v>
      </c>
      <c r="T20" s="158">
        <f t="shared" ref="T20" si="20">SUM(T18:T19)</f>
        <v>13225.567200000001</v>
      </c>
      <c r="U20" s="158">
        <f t="shared" ref="U20" si="21">SUM(U18:U19)</f>
        <v>13334.628799999999</v>
      </c>
      <c r="V20" s="158">
        <f t="shared" ref="V20" si="22">SUM(V18:V19)</f>
        <v>13443.690399999999</v>
      </c>
      <c r="W20" s="158">
        <f t="shared" ref="W20" si="23">SUM(W18:W19)</f>
        <v>13552.752</v>
      </c>
    </row>
    <row r="21" spans="2:24">
      <c r="B21" s="157" t="s">
        <v>24</v>
      </c>
      <c r="C21" s="158">
        <f t="shared" ref="C21:W21" si="24">C20*(1+C7)</f>
        <v>12633.906800000001</v>
      </c>
      <c r="D21" s="158">
        <f t="shared" si="24"/>
        <v>12745.564656000002</v>
      </c>
      <c r="E21" s="158">
        <f t="shared" si="24"/>
        <v>12857.222512</v>
      </c>
      <c r="F21" s="158">
        <f t="shared" si="24"/>
        <v>12968.880368000002</v>
      </c>
      <c r="G21" s="158">
        <f t="shared" si="24"/>
        <v>13080.538224</v>
      </c>
      <c r="H21" s="158">
        <f t="shared" si="24"/>
        <v>13192.196080000002</v>
      </c>
      <c r="I21" s="158">
        <f t="shared" si="24"/>
        <v>13252.464288000001</v>
      </c>
      <c r="J21" s="158">
        <f t="shared" si="24"/>
        <v>13312.732496000001</v>
      </c>
      <c r="K21" s="158">
        <f t="shared" si="24"/>
        <v>13373.000704000002</v>
      </c>
      <c r="L21" s="158">
        <f t="shared" si="24"/>
        <v>13433.268912000001</v>
      </c>
      <c r="M21" s="158">
        <f t="shared" si="24"/>
        <v>13493.537120000001</v>
      </c>
      <c r="N21" s="158">
        <f t="shared" si="24"/>
        <v>13552.407824000002</v>
      </c>
      <c r="O21" s="158">
        <f t="shared" si="24"/>
        <v>13611.278528000003</v>
      </c>
      <c r="P21" s="158">
        <f t="shared" si="24"/>
        <v>13670.149232000002</v>
      </c>
      <c r="Q21" s="158">
        <f t="shared" si="24"/>
        <v>13729.019936000001</v>
      </c>
      <c r="R21" s="158">
        <f t="shared" si="24"/>
        <v>13787.89064</v>
      </c>
      <c r="S21" s="158">
        <f t="shared" si="24"/>
        <v>13903.495936000001</v>
      </c>
      <c r="T21" s="158">
        <f t="shared" si="24"/>
        <v>14019.101232000003</v>
      </c>
      <c r="U21" s="158">
        <f t="shared" si="24"/>
        <v>14134.706527999999</v>
      </c>
      <c r="V21" s="158">
        <f t="shared" si="24"/>
        <v>14250.311824</v>
      </c>
      <c r="W21" s="158">
        <f t="shared" si="24"/>
        <v>14365.917120000002</v>
      </c>
    </row>
    <row r="22" spans="2:24">
      <c r="B22" s="159"/>
    </row>
    <row r="23" spans="2:24" s="149" customFormat="1">
      <c r="B23" s="153" t="s">
        <v>160</v>
      </c>
      <c r="C23" s="148"/>
      <c r="D23" s="148"/>
      <c r="E23" s="148"/>
      <c r="F23" s="148"/>
      <c r="G23" s="148"/>
      <c r="H23" s="148"/>
      <c r="I23" s="148"/>
      <c r="J23" s="148"/>
      <c r="K23" s="148"/>
      <c r="L23" s="148"/>
      <c r="M23" s="148"/>
      <c r="N23" s="148"/>
      <c r="O23" s="148"/>
      <c r="P23" s="148"/>
      <c r="Q23" s="148"/>
      <c r="R23" s="148"/>
      <c r="S23" s="148"/>
      <c r="T23" s="148"/>
      <c r="U23" s="148"/>
      <c r="V23" s="148"/>
      <c r="W23" s="148"/>
    </row>
    <row r="24" spans="2:24">
      <c r="B24" s="154" t="s">
        <v>21</v>
      </c>
      <c r="C24" s="155">
        <v>5472.8279999999995</v>
      </c>
      <c r="D24" s="155">
        <v>5510.7768000000005</v>
      </c>
      <c r="E24" s="155">
        <v>5548.7255999999998</v>
      </c>
      <c r="F24" s="155">
        <v>5586.6743999999999</v>
      </c>
      <c r="G24" s="155">
        <v>5624.6231999999991</v>
      </c>
      <c r="H24" s="155">
        <v>5662.5720000000001</v>
      </c>
      <c r="I24" s="155">
        <v>5698.5864000000001</v>
      </c>
      <c r="J24" s="155">
        <v>5734.6007999999993</v>
      </c>
      <c r="K24" s="155">
        <v>5770.6151999999993</v>
      </c>
      <c r="L24" s="155">
        <v>5806.6296000000002</v>
      </c>
      <c r="M24" s="155">
        <v>5842.6439999999993</v>
      </c>
      <c r="N24" s="155">
        <v>5839.0703999999996</v>
      </c>
      <c r="O24" s="155">
        <v>5835.4967999999999</v>
      </c>
      <c r="P24" s="155">
        <v>5831.9231999999993</v>
      </c>
      <c r="Q24" s="155">
        <v>5828.3495999999996</v>
      </c>
      <c r="R24" s="155">
        <v>5824.7759999999989</v>
      </c>
      <c r="S24" s="155">
        <v>5856.7535999999991</v>
      </c>
      <c r="T24" s="155">
        <v>5888.7311999999993</v>
      </c>
      <c r="U24" s="155">
        <v>5920.7087999999994</v>
      </c>
      <c r="V24" s="155">
        <v>5952.6863999999996</v>
      </c>
      <c r="W24" s="155">
        <v>5984.6639999999998</v>
      </c>
    </row>
    <row r="25" spans="2:24">
      <c r="B25" s="156" t="s">
        <v>22</v>
      </c>
      <c r="C25" s="155">
        <v>12405.341999999999</v>
      </c>
      <c r="D25" s="155">
        <v>12525.399600000001</v>
      </c>
      <c r="E25" s="155">
        <v>12645.457199999999</v>
      </c>
      <c r="F25" s="155">
        <v>12765.514799999999</v>
      </c>
      <c r="G25" s="155">
        <v>12885.572400000001</v>
      </c>
      <c r="H25" s="155">
        <v>13005.63</v>
      </c>
      <c r="I25" s="155">
        <v>13054.900800000001</v>
      </c>
      <c r="J25" s="155">
        <v>13104.1716</v>
      </c>
      <c r="K25" s="155">
        <v>13153.442399999998</v>
      </c>
      <c r="L25" s="155">
        <v>13202.7132</v>
      </c>
      <c r="M25" s="155">
        <v>13251.983999999999</v>
      </c>
      <c r="N25" s="155">
        <v>13338.865199999998</v>
      </c>
      <c r="O25" s="155">
        <v>13425.746399999998</v>
      </c>
      <c r="P25" s="155">
        <v>13512.627599999998</v>
      </c>
      <c r="Q25" s="155">
        <v>13599.508800000001</v>
      </c>
      <c r="R25" s="155">
        <v>13686.390000000001</v>
      </c>
      <c r="S25" s="155">
        <v>13818.004800000001</v>
      </c>
      <c r="T25" s="155">
        <v>13949.6196</v>
      </c>
      <c r="U25" s="155">
        <v>14081.234399999999</v>
      </c>
      <c r="V25" s="155">
        <v>14212.849199999999</v>
      </c>
      <c r="W25" s="155">
        <v>14344.463999999998</v>
      </c>
    </row>
    <row r="26" spans="2:24">
      <c r="B26" s="157" t="s">
        <v>23</v>
      </c>
      <c r="C26" s="158">
        <f>SUM(C24:C25)</f>
        <v>17878.169999999998</v>
      </c>
      <c r="D26" s="158">
        <f t="shared" ref="D26" si="25">SUM(D24:D25)</f>
        <v>18036.1764</v>
      </c>
      <c r="E26" s="158">
        <f t="shared" ref="E26" si="26">SUM(E24:E25)</f>
        <v>18194.182799999999</v>
      </c>
      <c r="F26" s="158">
        <f t="shared" ref="F26" si="27">SUM(F24:F25)</f>
        <v>18352.189200000001</v>
      </c>
      <c r="G26" s="158">
        <f t="shared" ref="G26" si="28">SUM(G24:G25)</f>
        <v>18510.195599999999</v>
      </c>
      <c r="H26" s="158">
        <f t="shared" ref="H26" si="29">SUM(H24:H25)</f>
        <v>18668.201999999997</v>
      </c>
      <c r="I26" s="158">
        <f t="shared" ref="I26" si="30">SUM(I24:I25)</f>
        <v>18753.487200000003</v>
      </c>
      <c r="J26" s="158">
        <f t="shared" ref="J26" si="31">SUM(J24:J25)</f>
        <v>18838.772399999998</v>
      </c>
      <c r="K26" s="158">
        <f t="shared" ref="K26" si="32">SUM(K24:K25)</f>
        <v>18924.057599999996</v>
      </c>
      <c r="L26" s="158">
        <f t="shared" ref="L26" si="33">SUM(L24:L25)</f>
        <v>19009.342799999999</v>
      </c>
      <c r="M26" s="158">
        <f t="shared" ref="M26" si="34">SUM(M24:M25)</f>
        <v>19094.627999999997</v>
      </c>
      <c r="N26" s="158">
        <f t="shared" ref="N26" si="35">SUM(N24:N25)</f>
        <v>19177.935599999997</v>
      </c>
      <c r="O26" s="158">
        <f t="shared" ref="O26" si="36">SUM(O24:O25)</f>
        <v>19261.243199999997</v>
      </c>
      <c r="P26" s="158">
        <f t="shared" ref="P26" si="37">SUM(P24:P25)</f>
        <v>19344.550799999997</v>
      </c>
      <c r="Q26" s="158">
        <f t="shared" ref="Q26" si="38">SUM(Q24:Q25)</f>
        <v>19427.858400000001</v>
      </c>
      <c r="R26" s="158">
        <f t="shared" ref="R26" si="39">SUM(R24:R25)</f>
        <v>19511.166000000001</v>
      </c>
      <c r="S26" s="158">
        <f t="shared" ref="S26" si="40">SUM(S24:S25)</f>
        <v>19674.758399999999</v>
      </c>
      <c r="T26" s="158">
        <f t="shared" ref="T26" si="41">SUM(T24:T25)</f>
        <v>19838.3508</v>
      </c>
      <c r="U26" s="158">
        <f t="shared" ref="U26" si="42">SUM(U24:U25)</f>
        <v>20001.943199999998</v>
      </c>
      <c r="V26" s="158">
        <f t="shared" ref="V26" si="43">SUM(V24:V25)</f>
        <v>20165.535599999999</v>
      </c>
      <c r="W26" s="158">
        <f t="shared" ref="W26" si="44">SUM(W24:W25)</f>
        <v>20329.127999999997</v>
      </c>
    </row>
    <row r="27" spans="2:24">
      <c r="B27" s="157" t="s">
        <v>24</v>
      </c>
      <c r="C27" s="158">
        <f t="shared" ref="C27:W27" si="45">C26*(1+C6)</f>
        <v>19129.641899999999</v>
      </c>
      <c r="D27" s="158">
        <f t="shared" si="45"/>
        <v>19298.708748000001</v>
      </c>
      <c r="E27" s="158">
        <f t="shared" si="45"/>
        <v>19467.775595999999</v>
      </c>
      <c r="F27" s="158">
        <f t="shared" si="45"/>
        <v>19636.842444000002</v>
      </c>
      <c r="G27" s="158">
        <f t="shared" si="45"/>
        <v>19805.909292</v>
      </c>
      <c r="H27" s="158">
        <f t="shared" si="45"/>
        <v>19974.976139999999</v>
      </c>
      <c r="I27" s="158">
        <f t="shared" si="45"/>
        <v>20066.231304000004</v>
      </c>
      <c r="J27" s="158">
        <f t="shared" si="45"/>
        <v>20157.486467999999</v>
      </c>
      <c r="K27" s="158">
        <f t="shared" si="45"/>
        <v>20248.741631999997</v>
      </c>
      <c r="L27" s="158">
        <f t="shared" si="45"/>
        <v>20339.996795999999</v>
      </c>
      <c r="M27" s="158">
        <f t="shared" si="45"/>
        <v>20431.251959999998</v>
      </c>
      <c r="N27" s="158">
        <f t="shared" si="45"/>
        <v>20520.391091999998</v>
      </c>
      <c r="O27" s="158">
        <f t="shared" si="45"/>
        <v>20609.530223999998</v>
      </c>
      <c r="P27" s="158">
        <f t="shared" si="45"/>
        <v>20698.669355999999</v>
      </c>
      <c r="Q27" s="158">
        <f t="shared" si="45"/>
        <v>20787.808488000002</v>
      </c>
      <c r="R27" s="158">
        <f t="shared" si="45"/>
        <v>20876.947620000003</v>
      </c>
      <c r="S27" s="158">
        <f t="shared" si="45"/>
        <v>21051.991488</v>
      </c>
      <c r="T27" s="158">
        <f t="shared" si="45"/>
        <v>21227.035356</v>
      </c>
      <c r="U27" s="158">
        <f t="shared" si="45"/>
        <v>21402.079223999997</v>
      </c>
      <c r="V27" s="158">
        <f t="shared" si="45"/>
        <v>21577.123092000002</v>
      </c>
      <c r="W27" s="158">
        <f t="shared" si="45"/>
        <v>21752.166959999999</v>
      </c>
    </row>
    <row r="29" spans="2:24" s="149" customFormat="1">
      <c r="B29" s="153" t="s">
        <v>163</v>
      </c>
      <c r="C29" s="148"/>
      <c r="D29" s="148"/>
      <c r="E29" s="148"/>
      <c r="F29" s="148"/>
      <c r="G29" s="148"/>
      <c r="H29" s="148"/>
      <c r="I29" s="148"/>
      <c r="J29" s="148"/>
      <c r="K29" s="148"/>
      <c r="L29" s="148"/>
      <c r="M29" s="148"/>
      <c r="N29" s="148"/>
      <c r="O29" s="148"/>
      <c r="P29" s="148"/>
      <c r="Q29" s="148"/>
      <c r="R29" s="148"/>
      <c r="S29" s="148"/>
      <c r="T29" s="148"/>
      <c r="U29" s="148"/>
      <c r="V29" s="148"/>
      <c r="W29" s="148"/>
    </row>
    <row r="30" spans="2:24">
      <c r="B30" s="154" t="s">
        <v>21</v>
      </c>
      <c r="C30" s="252">
        <f>C18+C24</f>
        <v>9121.3799999999992</v>
      </c>
      <c r="D30" s="252">
        <f t="shared" ref="D30:W33" si="46">D18+D24</f>
        <v>9184.6280000000006</v>
      </c>
      <c r="E30" s="252">
        <f t="shared" si="46"/>
        <v>9247.8760000000002</v>
      </c>
      <c r="F30" s="252">
        <f t="shared" si="46"/>
        <v>9311.1239999999998</v>
      </c>
      <c r="G30" s="252">
        <f t="shared" si="46"/>
        <v>9374.3719999999994</v>
      </c>
      <c r="H30" s="252">
        <f t="shared" si="46"/>
        <v>9437.6200000000008</v>
      </c>
      <c r="I30" s="252">
        <f t="shared" si="46"/>
        <v>9497.6440000000002</v>
      </c>
      <c r="J30" s="252">
        <f t="shared" si="46"/>
        <v>9557.6679999999997</v>
      </c>
      <c r="K30" s="252">
        <f t="shared" si="46"/>
        <v>9617.6919999999991</v>
      </c>
      <c r="L30" s="252">
        <f t="shared" si="46"/>
        <v>9677.7160000000003</v>
      </c>
      <c r="M30" s="252">
        <f t="shared" si="46"/>
        <v>9737.74</v>
      </c>
      <c r="N30" s="252">
        <f t="shared" si="46"/>
        <v>9731.7839999999997</v>
      </c>
      <c r="O30" s="252">
        <f t="shared" si="46"/>
        <v>9725.8279999999995</v>
      </c>
      <c r="P30" s="252">
        <f t="shared" si="46"/>
        <v>9719.8719999999994</v>
      </c>
      <c r="Q30" s="252">
        <f t="shared" si="46"/>
        <v>9713.9159999999993</v>
      </c>
      <c r="R30" s="252">
        <f t="shared" si="46"/>
        <v>9707.9599999999991</v>
      </c>
      <c r="S30" s="252">
        <f t="shared" si="46"/>
        <v>9761.2559999999994</v>
      </c>
      <c r="T30" s="252">
        <f t="shared" si="46"/>
        <v>9814.5519999999997</v>
      </c>
      <c r="U30" s="252">
        <f t="shared" si="46"/>
        <v>9867.848</v>
      </c>
      <c r="V30" s="252">
        <f t="shared" si="46"/>
        <v>9921.1440000000002</v>
      </c>
      <c r="W30" s="252">
        <f t="shared" si="46"/>
        <v>9974.44</v>
      </c>
      <c r="X30" s="252"/>
    </row>
    <row r="31" spans="2:24">
      <c r="B31" s="156" t="s">
        <v>22</v>
      </c>
      <c r="C31" s="252">
        <f>C19+C25</f>
        <v>20675.57</v>
      </c>
      <c r="D31" s="252">
        <f t="shared" si="46"/>
        <v>20875.666000000001</v>
      </c>
      <c r="E31" s="252">
        <f t="shared" si="46"/>
        <v>21075.761999999999</v>
      </c>
      <c r="F31" s="252">
        <f t="shared" si="46"/>
        <v>21275.858</v>
      </c>
      <c r="G31" s="252">
        <f t="shared" si="46"/>
        <v>21475.954000000002</v>
      </c>
      <c r="H31" s="252">
        <f t="shared" si="46"/>
        <v>21676.05</v>
      </c>
      <c r="I31" s="252">
        <f t="shared" si="46"/>
        <v>21758.168000000001</v>
      </c>
      <c r="J31" s="252">
        <f t="shared" si="46"/>
        <v>21840.286</v>
      </c>
      <c r="K31" s="252">
        <f t="shared" si="46"/>
        <v>21922.403999999999</v>
      </c>
      <c r="L31" s="252">
        <f t="shared" si="46"/>
        <v>22004.522000000001</v>
      </c>
      <c r="M31" s="252">
        <f t="shared" si="46"/>
        <v>22086.639999999999</v>
      </c>
      <c r="N31" s="252">
        <f t="shared" si="46"/>
        <v>22231.441999999999</v>
      </c>
      <c r="O31" s="252">
        <f t="shared" si="46"/>
        <v>22376.243999999999</v>
      </c>
      <c r="P31" s="252">
        <f t="shared" si="46"/>
        <v>22521.045999999998</v>
      </c>
      <c r="Q31" s="252">
        <f t="shared" si="46"/>
        <v>22665.848000000002</v>
      </c>
      <c r="R31" s="252">
        <f t="shared" si="46"/>
        <v>22810.65</v>
      </c>
      <c r="S31" s="252">
        <f t="shared" si="46"/>
        <v>23030.008000000002</v>
      </c>
      <c r="T31" s="252">
        <f t="shared" si="46"/>
        <v>23249.366000000002</v>
      </c>
      <c r="U31" s="252">
        <f t="shared" si="46"/>
        <v>23468.723999999998</v>
      </c>
      <c r="V31" s="252">
        <f t="shared" si="46"/>
        <v>23688.081999999999</v>
      </c>
      <c r="W31" s="252">
        <f t="shared" si="46"/>
        <v>23907.439999999999</v>
      </c>
    </row>
    <row r="32" spans="2:24">
      <c r="B32" s="157" t="s">
        <v>23</v>
      </c>
      <c r="C32" s="158">
        <f>C20+C26</f>
        <v>29796.949999999997</v>
      </c>
      <c r="D32" s="158">
        <f t="shared" si="46"/>
        <v>30060.294000000002</v>
      </c>
      <c r="E32" s="158">
        <f t="shared" si="46"/>
        <v>30323.637999999999</v>
      </c>
      <c r="F32" s="158">
        <f t="shared" si="46"/>
        <v>30586.982000000004</v>
      </c>
      <c r="G32" s="158">
        <f t="shared" si="46"/>
        <v>30850.326000000001</v>
      </c>
      <c r="H32" s="158">
        <f t="shared" si="46"/>
        <v>31113.67</v>
      </c>
      <c r="I32" s="158">
        <f t="shared" si="46"/>
        <v>31255.812000000005</v>
      </c>
      <c r="J32" s="158">
        <f t="shared" si="46"/>
        <v>31397.953999999998</v>
      </c>
      <c r="K32" s="158">
        <f t="shared" si="46"/>
        <v>31540.095999999998</v>
      </c>
      <c r="L32" s="158">
        <f t="shared" si="46"/>
        <v>31682.237999999998</v>
      </c>
      <c r="M32" s="158">
        <f t="shared" si="46"/>
        <v>31824.379999999997</v>
      </c>
      <c r="N32" s="158">
        <f t="shared" si="46"/>
        <v>31963.225999999999</v>
      </c>
      <c r="O32" s="158">
        <f t="shared" si="46"/>
        <v>32102.072</v>
      </c>
      <c r="P32" s="158">
        <f t="shared" si="46"/>
        <v>32240.917999999998</v>
      </c>
      <c r="Q32" s="158">
        <f t="shared" si="46"/>
        <v>32379.764000000003</v>
      </c>
      <c r="R32" s="158">
        <f t="shared" si="46"/>
        <v>32518.61</v>
      </c>
      <c r="S32" s="158">
        <f t="shared" si="46"/>
        <v>32791.263999999996</v>
      </c>
      <c r="T32" s="158">
        <f t="shared" si="46"/>
        <v>33063.918000000005</v>
      </c>
      <c r="U32" s="158">
        <f t="shared" si="46"/>
        <v>33336.572</v>
      </c>
      <c r="V32" s="158">
        <f t="shared" si="46"/>
        <v>33609.225999999995</v>
      </c>
      <c r="W32" s="158">
        <f t="shared" si="46"/>
        <v>33881.879999999997</v>
      </c>
    </row>
    <row r="33" spans="2:23">
      <c r="B33" s="157" t="s">
        <v>24</v>
      </c>
      <c r="C33" s="158">
        <f>C21+C27</f>
        <v>31763.548699999999</v>
      </c>
      <c r="D33" s="158">
        <f t="shared" si="46"/>
        <v>32044.273404000003</v>
      </c>
      <c r="E33" s="158">
        <f t="shared" si="46"/>
        <v>32324.998108</v>
      </c>
      <c r="F33" s="158">
        <f t="shared" si="46"/>
        <v>32605.722812000004</v>
      </c>
      <c r="G33" s="158">
        <f t="shared" si="46"/>
        <v>32886.447516</v>
      </c>
      <c r="H33" s="158">
        <f t="shared" si="46"/>
        <v>33167.17222</v>
      </c>
      <c r="I33" s="158">
        <f t="shared" si="46"/>
        <v>33318.695592000004</v>
      </c>
      <c r="J33" s="158">
        <f t="shared" si="46"/>
        <v>33470.218964</v>
      </c>
      <c r="K33" s="158">
        <f t="shared" si="46"/>
        <v>33621.742335999996</v>
      </c>
      <c r="L33" s="158">
        <f t="shared" si="46"/>
        <v>33773.265707999999</v>
      </c>
      <c r="M33" s="158">
        <f t="shared" si="46"/>
        <v>33924.789080000002</v>
      </c>
      <c r="N33" s="158">
        <f t="shared" si="46"/>
        <v>34072.798916</v>
      </c>
      <c r="O33" s="158">
        <f t="shared" si="46"/>
        <v>34220.808751999997</v>
      </c>
      <c r="P33" s="158">
        <f t="shared" si="46"/>
        <v>34368.818588000002</v>
      </c>
      <c r="Q33" s="158">
        <f t="shared" si="46"/>
        <v>34516.828424000007</v>
      </c>
      <c r="R33" s="158">
        <f t="shared" si="46"/>
        <v>34664.838260000004</v>
      </c>
      <c r="S33" s="158">
        <f t="shared" si="46"/>
        <v>34955.487423999999</v>
      </c>
      <c r="T33" s="158">
        <f t="shared" si="46"/>
        <v>35246.136588000001</v>
      </c>
      <c r="U33" s="158">
        <f t="shared" si="46"/>
        <v>35536.785751999996</v>
      </c>
      <c r="V33" s="158">
        <f t="shared" si="46"/>
        <v>35827.434915999998</v>
      </c>
      <c r="W33" s="158">
        <f t="shared" si="46"/>
        <v>36118.084080000001</v>
      </c>
    </row>
    <row r="35" spans="2:23">
      <c r="B35" s="160" t="s">
        <v>27</v>
      </c>
    </row>
    <row r="36" spans="2:23" s="163" customFormat="1">
      <c r="B36" s="161" t="s">
        <v>20</v>
      </c>
      <c r="C36" s="162">
        <v>2020</v>
      </c>
      <c r="D36" s="162">
        <v>2021</v>
      </c>
      <c r="E36" s="162">
        <v>2022</v>
      </c>
      <c r="F36" s="162">
        <v>2023</v>
      </c>
      <c r="G36" s="162">
        <v>2024</v>
      </c>
      <c r="H36" s="162">
        <v>2025</v>
      </c>
      <c r="I36" s="162">
        <v>2026</v>
      </c>
      <c r="J36" s="162">
        <v>2027</v>
      </c>
      <c r="K36" s="162">
        <v>2028</v>
      </c>
      <c r="L36" s="162">
        <v>2029</v>
      </c>
      <c r="M36" s="162">
        <v>2030</v>
      </c>
      <c r="N36" s="162">
        <v>2031</v>
      </c>
      <c r="O36" s="162">
        <v>2032</v>
      </c>
      <c r="P36" s="162">
        <v>2033</v>
      </c>
      <c r="Q36" s="162">
        <v>2034</v>
      </c>
      <c r="R36" s="162">
        <v>2035</v>
      </c>
      <c r="S36" s="162">
        <v>2036</v>
      </c>
      <c r="T36" s="162">
        <v>2037</v>
      </c>
      <c r="U36" s="162">
        <v>2038</v>
      </c>
      <c r="V36" s="162">
        <v>2039</v>
      </c>
      <c r="W36" s="162">
        <v>2040</v>
      </c>
    </row>
    <row r="37" spans="2:23">
      <c r="B37" s="164" t="s">
        <v>21</v>
      </c>
      <c r="C37" s="165">
        <v>9158.9852551277709</v>
      </c>
      <c r="D37" s="165">
        <v>9179.7649305343002</v>
      </c>
      <c r="E37" s="165">
        <v>9200.5446059408405</v>
      </c>
      <c r="F37" s="165">
        <v>9221.3242813473698</v>
      </c>
      <c r="G37" s="165">
        <v>9242.1039567538992</v>
      </c>
      <c r="H37" s="165">
        <v>9262.8836321604394</v>
      </c>
      <c r="I37" s="165">
        <v>9235.5588378823904</v>
      </c>
      <c r="J37" s="165">
        <v>9208.2340436043505</v>
      </c>
      <c r="K37" s="165">
        <v>9180.9092493262997</v>
      </c>
      <c r="L37" s="165">
        <v>9153.5844550482507</v>
      </c>
      <c r="M37" s="165">
        <v>9126.2596607702108</v>
      </c>
      <c r="N37" s="165">
        <v>9109.5982079853293</v>
      </c>
      <c r="O37" s="165">
        <v>9092.9367552004605</v>
      </c>
      <c r="P37" s="165">
        <v>9076.27530241559</v>
      </c>
      <c r="Q37" s="165">
        <v>9059.6138496307194</v>
      </c>
      <c r="R37" s="165">
        <v>9042.9523968458507</v>
      </c>
      <c r="S37" s="165">
        <v>9015.9175503916595</v>
      </c>
      <c r="T37" s="165">
        <v>8988.8827039374792</v>
      </c>
      <c r="U37" s="165">
        <v>8961.8478574832898</v>
      </c>
      <c r="V37" s="165">
        <v>8934.8130110291095</v>
      </c>
      <c r="W37" s="165">
        <v>8907.7781645749201</v>
      </c>
    </row>
    <row r="38" spans="2:23">
      <c r="B38" s="166" t="s">
        <v>22</v>
      </c>
      <c r="C38" s="165">
        <v>21181.820569457253</v>
      </c>
      <c r="D38" s="165">
        <v>21331.091538138477</v>
      </c>
      <c r="E38" s="165">
        <v>21480.3625068197</v>
      </c>
      <c r="F38" s="165">
        <v>21629.633475500919</v>
      </c>
      <c r="G38" s="165">
        <v>21778.904444182132</v>
      </c>
      <c r="H38" s="165">
        <v>21928.175412863347</v>
      </c>
      <c r="I38" s="165">
        <v>21997.062177246113</v>
      </c>
      <c r="J38" s="165">
        <v>22065.948941628885</v>
      </c>
      <c r="K38" s="165">
        <v>22134.835706011654</v>
      </c>
      <c r="L38" s="165">
        <v>22203.722470394423</v>
      </c>
      <c r="M38" s="165">
        <v>22272.609234777192</v>
      </c>
      <c r="N38" s="165">
        <v>22433.725035112217</v>
      </c>
      <c r="O38" s="165">
        <v>22594.840835447223</v>
      </c>
      <c r="P38" s="165">
        <v>22755.956635782255</v>
      </c>
      <c r="Q38" s="165">
        <v>22917.072436117298</v>
      </c>
      <c r="R38" s="165">
        <v>23078.188236452304</v>
      </c>
      <c r="S38" s="165">
        <v>23299.920710361468</v>
      </c>
      <c r="T38" s="165">
        <v>23521.653184270639</v>
      </c>
      <c r="U38" s="165">
        <v>23743.385658179792</v>
      </c>
      <c r="V38" s="165">
        <v>23965.118132088952</v>
      </c>
      <c r="W38" s="165">
        <v>24186.850605998115</v>
      </c>
    </row>
    <row r="39" spans="2:23">
      <c r="B39" s="167" t="s">
        <v>23</v>
      </c>
      <c r="C39" s="168">
        <v>30340.805824585026</v>
      </c>
      <c r="D39" s="168">
        <v>30510.856468672777</v>
      </c>
      <c r="E39" s="168">
        <v>30680.907112760542</v>
      </c>
      <c r="F39" s="168">
        <v>30850.957756848289</v>
      </c>
      <c r="G39" s="168">
        <v>31021.008400936029</v>
      </c>
      <c r="H39" s="168">
        <v>31191.059045023787</v>
      </c>
      <c r="I39" s="168">
        <v>31232.621015128505</v>
      </c>
      <c r="J39" s="168">
        <v>31274.182985233238</v>
      </c>
      <c r="K39" s="168">
        <v>31315.744955337956</v>
      </c>
      <c r="L39" s="168">
        <v>31357.306925442674</v>
      </c>
      <c r="M39" s="168">
        <v>31398.868895547403</v>
      </c>
      <c r="N39" s="168">
        <v>31543.323243097548</v>
      </c>
      <c r="O39" s="168">
        <v>31687.777590647682</v>
      </c>
      <c r="P39" s="168">
        <v>31832.231938197845</v>
      </c>
      <c r="Q39" s="168">
        <v>31976.686285748016</v>
      </c>
      <c r="R39" s="168">
        <v>32121.140633298157</v>
      </c>
      <c r="S39" s="168">
        <v>32315.838260753128</v>
      </c>
      <c r="T39" s="168">
        <v>32510.53588820812</v>
      </c>
      <c r="U39" s="168">
        <v>32705.23351566308</v>
      </c>
      <c r="V39" s="168">
        <v>32899.931143118061</v>
      </c>
      <c r="W39" s="168">
        <v>33094.628770573036</v>
      </c>
    </row>
    <row r="40" spans="2:23">
      <c r="B40" s="167" t="s">
        <v>24</v>
      </c>
      <c r="C40" s="168">
        <v>32342.792132532944</v>
      </c>
      <c r="D40" s="168">
        <v>32524.02428110284</v>
      </c>
      <c r="E40" s="168">
        <v>32705.256429672751</v>
      </c>
      <c r="F40" s="168">
        <v>32886.488578242643</v>
      </c>
      <c r="G40" s="168">
        <v>33067.720726812579</v>
      </c>
      <c r="H40" s="168">
        <v>33248.952875382427</v>
      </c>
      <c r="I40" s="168">
        <v>33293.279493882234</v>
      </c>
      <c r="J40" s="168">
        <v>33337.606112382076</v>
      </c>
      <c r="K40" s="168">
        <v>33381.932730881861</v>
      </c>
      <c r="L40" s="168">
        <v>33426.259349381682</v>
      </c>
      <c r="M40" s="168">
        <v>33470.585967881474</v>
      </c>
      <c r="N40" s="168">
        <v>33624.636427774269</v>
      </c>
      <c r="O40" s="168">
        <v>33778.68688766702</v>
      </c>
      <c r="P40" s="168">
        <v>33932.737347559829</v>
      </c>
      <c r="Q40" s="168">
        <v>34086.787807452609</v>
      </c>
      <c r="R40" s="168">
        <v>34240.838267345374</v>
      </c>
      <c r="S40" s="168">
        <v>34448.45767097822</v>
      </c>
      <c r="T40" s="168">
        <v>34656.077074611108</v>
      </c>
      <c r="U40" s="168">
        <v>34863.696478243946</v>
      </c>
      <c r="V40" s="168">
        <v>35071.315881876799</v>
      </c>
      <c r="W40" s="168">
        <v>35278.935285509608</v>
      </c>
    </row>
    <row r="42" spans="2:23" s="315" customFormat="1" ht="17">
      <c r="B42" s="315" t="s">
        <v>28</v>
      </c>
      <c r="D42" s="316"/>
    </row>
    <row r="44" spans="2:23" s="149" customFormat="1">
      <c r="B44" s="148" t="s">
        <v>17</v>
      </c>
      <c r="C44" s="148">
        <v>2020</v>
      </c>
      <c r="D44" s="148">
        <v>2021</v>
      </c>
      <c r="E44" s="148">
        <v>2022</v>
      </c>
      <c r="F44" s="148">
        <v>2023</v>
      </c>
      <c r="G44" s="148">
        <v>2024</v>
      </c>
      <c r="H44" s="148">
        <v>2025</v>
      </c>
      <c r="I44" s="148">
        <v>2026</v>
      </c>
      <c r="J44" s="148">
        <v>2027</v>
      </c>
      <c r="K44" s="148">
        <v>2028</v>
      </c>
      <c r="L44" s="148">
        <v>2029</v>
      </c>
      <c r="M44" s="148">
        <v>2030</v>
      </c>
      <c r="N44" s="148">
        <v>2031</v>
      </c>
      <c r="O44" s="148">
        <v>2032</v>
      </c>
      <c r="P44" s="148">
        <v>2033</v>
      </c>
      <c r="Q44" s="148">
        <v>2034</v>
      </c>
      <c r="R44" s="148">
        <v>2035</v>
      </c>
      <c r="S44" s="148">
        <v>2036</v>
      </c>
      <c r="T44" s="148">
        <v>2037</v>
      </c>
      <c r="U44" s="148">
        <v>2038</v>
      </c>
      <c r="V44" s="148">
        <v>2039</v>
      </c>
      <c r="W44" s="148">
        <v>2040</v>
      </c>
    </row>
    <row r="45" spans="2:23">
      <c r="B45" s="150" t="s">
        <v>14</v>
      </c>
      <c r="C45" s="251">
        <v>0.6</v>
      </c>
      <c r="D45" s="151">
        <f>$C$45</f>
        <v>0.6</v>
      </c>
      <c r="E45" s="151">
        <f t="shared" ref="E45:W45" si="47">$C$45</f>
        <v>0.6</v>
      </c>
      <c r="F45" s="151">
        <f t="shared" si="47"/>
        <v>0.6</v>
      </c>
      <c r="G45" s="151">
        <f t="shared" si="47"/>
        <v>0.6</v>
      </c>
      <c r="H45" s="151">
        <f t="shared" si="47"/>
        <v>0.6</v>
      </c>
      <c r="I45" s="151">
        <f t="shared" si="47"/>
        <v>0.6</v>
      </c>
      <c r="J45" s="151">
        <f t="shared" si="47"/>
        <v>0.6</v>
      </c>
      <c r="K45" s="151">
        <f t="shared" si="47"/>
        <v>0.6</v>
      </c>
      <c r="L45" s="151">
        <f t="shared" si="47"/>
        <v>0.6</v>
      </c>
      <c r="M45" s="151">
        <f t="shared" si="47"/>
        <v>0.6</v>
      </c>
      <c r="N45" s="151">
        <f t="shared" si="47"/>
        <v>0.6</v>
      </c>
      <c r="O45" s="151">
        <f t="shared" si="47"/>
        <v>0.6</v>
      </c>
      <c r="P45" s="151">
        <f t="shared" si="47"/>
        <v>0.6</v>
      </c>
      <c r="Q45" s="151">
        <f t="shared" si="47"/>
        <v>0.6</v>
      </c>
      <c r="R45" s="151">
        <f t="shared" si="47"/>
        <v>0.6</v>
      </c>
      <c r="S45" s="151">
        <f t="shared" si="47"/>
        <v>0.6</v>
      </c>
      <c r="T45" s="151">
        <f t="shared" si="47"/>
        <v>0.6</v>
      </c>
      <c r="U45" s="151">
        <f t="shared" si="47"/>
        <v>0.6</v>
      </c>
      <c r="V45" s="151">
        <f t="shared" si="47"/>
        <v>0.6</v>
      </c>
      <c r="W45" s="151">
        <f t="shared" si="47"/>
        <v>0.6</v>
      </c>
    </row>
    <row r="46" spans="2:23">
      <c r="B46" s="150" t="s">
        <v>15</v>
      </c>
      <c r="C46" s="251">
        <v>0.4</v>
      </c>
      <c r="D46" s="151">
        <f>$C$46</f>
        <v>0.4</v>
      </c>
      <c r="E46" s="151">
        <f t="shared" ref="E46:W46" si="48">$C$46</f>
        <v>0.4</v>
      </c>
      <c r="F46" s="151">
        <f t="shared" si="48"/>
        <v>0.4</v>
      </c>
      <c r="G46" s="151">
        <f t="shared" si="48"/>
        <v>0.4</v>
      </c>
      <c r="H46" s="151">
        <f t="shared" si="48"/>
        <v>0.4</v>
      </c>
      <c r="I46" s="151">
        <f t="shared" si="48"/>
        <v>0.4</v>
      </c>
      <c r="J46" s="151">
        <f t="shared" si="48"/>
        <v>0.4</v>
      </c>
      <c r="K46" s="151">
        <f t="shared" si="48"/>
        <v>0.4</v>
      </c>
      <c r="L46" s="151">
        <f t="shared" si="48"/>
        <v>0.4</v>
      </c>
      <c r="M46" s="151">
        <f t="shared" si="48"/>
        <v>0.4</v>
      </c>
      <c r="N46" s="151">
        <f t="shared" si="48"/>
        <v>0.4</v>
      </c>
      <c r="O46" s="151">
        <f t="shared" si="48"/>
        <v>0.4</v>
      </c>
      <c r="P46" s="151">
        <f t="shared" si="48"/>
        <v>0.4</v>
      </c>
      <c r="Q46" s="151">
        <f t="shared" si="48"/>
        <v>0.4</v>
      </c>
      <c r="R46" s="151">
        <f t="shared" si="48"/>
        <v>0.4</v>
      </c>
      <c r="S46" s="151">
        <f t="shared" si="48"/>
        <v>0.4</v>
      </c>
      <c r="T46" s="151">
        <f t="shared" si="48"/>
        <v>0.4</v>
      </c>
      <c r="U46" s="151">
        <f t="shared" si="48"/>
        <v>0.4</v>
      </c>
      <c r="V46" s="151">
        <f t="shared" si="48"/>
        <v>0.4</v>
      </c>
      <c r="W46" s="151">
        <f t="shared" si="48"/>
        <v>0.4</v>
      </c>
    </row>
    <row r="47" spans="2:23">
      <c r="C47" s="252"/>
    </row>
    <row r="48" spans="2:23">
      <c r="B48" s="148" t="s">
        <v>317</v>
      </c>
      <c r="C48" s="148">
        <v>2020</v>
      </c>
      <c r="D48" s="148">
        <v>2021</v>
      </c>
      <c r="E48" s="148">
        <v>2022</v>
      </c>
      <c r="F48" s="148">
        <v>2023</v>
      </c>
      <c r="G48" s="148">
        <v>2024</v>
      </c>
      <c r="H48" s="148">
        <v>2025</v>
      </c>
      <c r="I48" s="148">
        <v>2026</v>
      </c>
      <c r="J48" s="148">
        <v>2027</v>
      </c>
      <c r="K48" s="148">
        <v>2028</v>
      </c>
      <c r="L48" s="148">
        <v>2029</v>
      </c>
      <c r="M48" s="148">
        <v>2030</v>
      </c>
      <c r="N48" s="148">
        <v>2031</v>
      </c>
      <c r="O48" s="148">
        <v>2032</v>
      </c>
      <c r="P48" s="148">
        <v>2033</v>
      </c>
      <c r="Q48" s="148">
        <v>2034</v>
      </c>
      <c r="R48" s="148">
        <v>2035</v>
      </c>
      <c r="S48" s="148">
        <v>2036</v>
      </c>
      <c r="T48" s="148">
        <v>2037</v>
      </c>
      <c r="U48" s="148">
        <v>2038</v>
      </c>
      <c r="V48" s="148">
        <v>2039</v>
      </c>
      <c r="W48" s="148">
        <v>2040</v>
      </c>
    </row>
    <row r="49" spans="2:23" s="149" customFormat="1">
      <c r="B49" s="153" t="s">
        <v>162</v>
      </c>
    </row>
    <row r="50" spans="2:23">
      <c r="B50" s="154" t="s">
        <v>21</v>
      </c>
      <c r="C50" s="155">
        <v>481.38800000000003</v>
      </c>
      <c r="D50" s="155">
        <v>533.95680000000004</v>
      </c>
      <c r="E50" s="155">
        <v>586.52560000000005</v>
      </c>
      <c r="F50" s="155">
        <v>639.09440000000006</v>
      </c>
      <c r="G50" s="155">
        <v>691.66319999999996</v>
      </c>
      <c r="H50" s="155">
        <v>744.23199999999997</v>
      </c>
      <c r="I50" s="155">
        <v>832.17840000000001</v>
      </c>
      <c r="J50" s="155">
        <v>920.12480000000005</v>
      </c>
      <c r="K50" s="155">
        <v>1008.0712</v>
      </c>
      <c r="L50" s="155">
        <v>1096.0175999999999</v>
      </c>
      <c r="M50" s="155">
        <v>1183.9639999999999</v>
      </c>
      <c r="N50" s="155">
        <v>1226.1432000000002</v>
      </c>
      <c r="O50" s="155">
        <v>1268.3224</v>
      </c>
      <c r="P50" s="155">
        <v>1310.5016000000001</v>
      </c>
      <c r="Q50" s="155">
        <v>1352.6808000000001</v>
      </c>
      <c r="R50" s="155">
        <v>1394.8600000000001</v>
      </c>
      <c r="S50" s="155">
        <v>1439.9920000000002</v>
      </c>
      <c r="T50" s="155">
        <v>1485.124</v>
      </c>
      <c r="U50" s="155">
        <v>1530.2560000000001</v>
      </c>
      <c r="V50" s="155">
        <v>1575.3879999999999</v>
      </c>
      <c r="W50" s="155">
        <v>1620.5200000000002</v>
      </c>
    </row>
    <row r="51" spans="2:23">
      <c r="B51" s="156" t="s">
        <v>22</v>
      </c>
      <c r="C51" s="155">
        <v>207.72800000000004</v>
      </c>
      <c r="D51" s="155">
        <v>235.7192</v>
      </c>
      <c r="E51" s="155">
        <v>263.71039999999999</v>
      </c>
      <c r="F51" s="155">
        <v>291.70160000000004</v>
      </c>
      <c r="G51" s="155">
        <v>319.69280000000003</v>
      </c>
      <c r="H51" s="155">
        <v>347.68400000000003</v>
      </c>
      <c r="I51" s="155">
        <v>413.21840000000003</v>
      </c>
      <c r="J51" s="155">
        <v>478.75280000000004</v>
      </c>
      <c r="K51" s="155">
        <v>544.2872000000001</v>
      </c>
      <c r="L51" s="155">
        <v>609.8216000000001</v>
      </c>
      <c r="M51" s="155">
        <v>675.35600000000011</v>
      </c>
      <c r="N51" s="155">
        <v>736.10879999999997</v>
      </c>
      <c r="O51" s="155">
        <v>796.86160000000007</v>
      </c>
      <c r="P51" s="155">
        <v>857.61440000000005</v>
      </c>
      <c r="Q51" s="155">
        <v>918.36720000000014</v>
      </c>
      <c r="R51" s="155">
        <v>979.12000000000012</v>
      </c>
      <c r="S51" s="155">
        <v>1018.1840000000001</v>
      </c>
      <c r="T51" s="155">
        <v>1057.248</v>
      </c>
      <c r="U51" s="155">
        <v>1096.3120000000001</v>
      </c>
      <c r="V51" s="155">
        <v>1135.376</v>
      </c>
      <c r="W51" s="155">
        <v>1174.44</v>
      </c>
    </row>
    <row r="52" spans="2:23">
      <c r="B52" s="157" t="s">
        <v>23</v>
      </c>
      <c r="C52" s="158">
        <f>SUM(C50:C51)</f>
        <v>689.1160000000001</v>
      </c>
      <c r="D52" s="158">
        <f t="shared" ref="D52:W52" si="49">SUM(D50:D51)</f>
        <v>769.67600000000004</v>
      </c>
      <c r="E52" s="158">
        <f t="shared" si="49"/>
        <v>850.2360000000001</v>
      </c>
      <c r="F52" s="158">
        <f t="shared" si="49"/>
        <v>930.79600000000005</v>
      </c>
      <c r="G52" s="158">
        <f t="shared" si="49"/>
        <v>1011.356</v>
      </c>
      <c r="H52" s="158">
        <f t="shared" si="49"/>
        <v>1091.9159999999999</v>
      </c>
      <c r="I52" s="158">
        <f t="shared" si="49"/>
        <v>1245.3968</v>
      </c>
      <c r="J52" s="158">
        <f t="shared" si="49"/>
        <v>1398.8776</v>
      </c>
      <c r="K52" s="158">
        <f t="shared" si="49"/>
        <v>1552.3584000000001</v>
      </c>
      <c r="L52" s="158">
        <f t="shared" si="49"/>
        <v>1705.8391999999999</v>
      </c>
      <c r="M52" s="158">
        <f t="shared" si="49"/>
        <v>1859.3200000000002</v>
      </c>
      <c r="N52" s="158">
        <f t="shared" si="49"/>
        <v>1962.2520000000002</v>
      </c>
      <c r="O52" s="158">
        <f t="shared" si="49"/>
        <v>2065.1840000000002</v>
      </c>
      <c r="P52" s="158">
        <f t="shared" si="49"/>
        <v>2168.116</v>
      </c>
      <c r="Q52" s="158">
        <f t="shared" si="49"/>
        <v>2271.0480000000002</v>
      </c>
      <c r="R52" s="158">
        <f t="shared" si="49"/>
        <v>2373.9800000000005</v>
      </c>
      <c r="S52" s="158">
        <f t="shared" si="49"/>
        <v>2458.1760000000004</v>
      </c>
      <c r="T52" s="158">
        <f t="shared" si="49"/>
        <v>2542.3720000000003</v>
      </c>
      <c r="U52" s="158">
        <f t="shared" si="49"/>
        <v>2626.5680000000002</v>
      </c>
      <c r="V52" s="158">
        <f t="shared" si="49"/>
        <v>2710.7640000000001</v>
      </c>
      <c r="W52" s="158">
        <f t="shared" si="49"/>
        <v>2794.96</v>
      </c>
    </row>
    <row r="53" spans="2:23">
      <c r="B53" s="157" t="s">
        <v>24</v>
      </c>
      <c r="C53" s="158">
        <f t="shared" ref="C53:W53" si="50">C52*(1+C7)</f>
        <v>730.46296000000018</v>
      </c>
      <c r="D53" s="158">
        <f t="shared" si="50"/>
        <v>815.85656000000006</v>
      </c>
      <c r="E53" s="158">
        <f t="shared" si="50"/>
        <v>901.25016000000016</v>
      </c>
      <c r="F53" s="158">
        <f t="shared" si="50"/>
        <v>986.64376000000016</v>
      </c>
      <c r="G53" s="158">
        <f t="shared" si="50"/>
        <v>1072.03736</v>
      </c>
      <c r="H53" s="158">
        <f t="shared" si="50"/>
        <v>1157.4309599999999</v>
      </c>
      <c r="I53" s="158">
        <f t="shared" si="50"/>
        <v>1320.1206079999999</v>
      </c>
      <c r="J53" s="158">
        <f t="shared" si="50"/>
        <v>1482.8102560000002</v>
      </c>
      <c r="K53" s="158">
        <f t="shared" si="50"/>
        <v>1645.4999040000002</v>
      </c>
      <c r="L53" s="158">
        <f t="shared" si="50"/>
        <v>1808.189552</v>
      </c>
      <c r="M53" s="158">
        <f t="shared" si="50"/>
        <v>1970.8792000000003</v>
      </c>
      <c r="N53" s="158">
        <f t="shared" si="50"/>
        <v>2079.9871200000002</v>
      </c>
      <c r="O53" s="158">
        <f t="shared" si="50"/>
        <v>2189.0950400000002</v>
      </c>
      <c r="P53" s="158">
        <f t="shared" si="50"/>
        <v>2298.2029600000001</v>
      </c>
      <c r="Q53" s="158">
        <f t="shared" si="50"/>
        <v>2407.3108800000005</v>
      </c>
      <c r="R53" s="158">
        <f t="shared" si="50"/>
        <v>2516.4188000000008</v>
      </c>
      <c r="S53" s="158">
        <f t="shared" si="50"/>
        <v>2605.6665600000006</v>
      </c>
      <c r="T53" s="158">
        <f t="shared" si="50"/>
        <v>2694.9143200000003</v>
      </c>
      <c r="U53" s="158">
        <f t="shared" si="50"/>
        <v>2784.1620800000005</v>
      </c>
      <c r="V53" s="158">
        <f t="shared" si="50"/>
        <v>2873.4098400000003</v>
      </c>
      <c r="W53" s="158">
        <f t="shared" si="50"/>
        <v>2962.6576</v>
      </c>
    </row>
    <row r="54" spans="2:23">
      <c r="B54" s="159"/>
    </row>
    <row r="55" spans="2:23" s="149" customFormat="1">
      <c r="B55" s="153" t="s">
        <v>160</v>
      </c>
      <c r="C55" s="148"/>
      <c r="D55" s="148"/>
      <c r="E55" s="148"/>
      <c r="F55" s="148"/>
      <c r="G55" s="148"/>
      <c r="H55" s="148"/>
      <c r="I55" s="148"/>
      <c r="J55" s="148"/>
      <c r="K55" s="148"/>
      <c r="L55" s="148"/>
      <c r="M55" s="148"/>
      <c r="N55" s="148"/>
      <c r="O55" s="148"/>
      <c r="P55" s="148"/>
      <c r="Q55" s="148"/>
      <c r="R55" s="148"/>
      <c r="S55" s="148"/>
      <c r="T55" s="148"/>
      <c r="U55" s="148"/>
      <c r="V55" s="148"/>
      <c r="W55" s="148"/>
    </row>
    <row r="56" spans="2:23">
      <c r="B56" s="154" t="s">
        <v>21</v>
      </c>
      <c r="C56" s="155">
        <v>722.08199999999999</v>
      </c>
      <c r="D56" s="155">
        <v>800.93520000000001</v>
      </c>
      <c r="E56" s="155">
        <v>879.78840000000002</v>
      </c>
      <c r="F56" s="155">
        <v>958.64160000000004</v>
      </c>
      <c r="G56" s="155">
        <v>1037.4947999999999</v>
      </c>
      <c r="H56" s="155">
        <v>1116.348</v>
      </c>
      <c r="I56" s="155">
        <v>1248.2675999999999</v>
      </c>
      <c r="J56" s="155">
        <v>1380.1871999999998</v>
      </c>
      <c r="K56" s="155">
        <v>1512.1067999999998</v>
      </c>
      <c r="L56" s="155">
        <v>1644.0264</v>
      </c>
      <c r="M56" s="155">
        <v>1775.9459999999999</v>
      </c>
      <c r="N56" s="155">
        <v>1839.2148</v>
      </c>
      <c r="O56" s="155">
        <v>1902.4836</v>
      </c>
      <c r="P56" s="155">
        <v>1965.7523999999999</v>
      </c>
      <c r="Q56" s="155">
        <v>2029.0212000000001</v>
      </c>
      <c r="R56" s="155">
        <v>2092.29</v>
      </c>
      <c r="S56" s="155">
        <v>2159.9879999999998</v>
      </c>
      <c r="T56" s="155">
        <v>2227.6859999999997</v>
      </c>
      <c r="U56" s="155">
        <v>2295.384</v>
      </c>
      <c r="V56" s="155">
        <v>2363.0819999999999</v>
      </c>
      <c r="W56" s="155">
        <v>2430.7800000000002</v>
      </c>
    </row>
    <row r="57" spans="2:23">
      <c r="B57" s="156" t="s">
        <v>22</v>
      </c>
      <c r="C57" s="155">
        <v>311.59200000000004</v>
      </c>
      <c r="D57" s="155">
        <v>353.5788</v>
      </c>
      <c r="E57" s="155">
        <v>395.56559999999996</v>
      </c>
      <c r="F57" s="155">
        <v>437.55239999999998</v>
      </c>
      <c r="G57" s="155">
        <v>479.53919999999994</v>
      </c>
      <c r="H57" s="155">
        <v>521.52599999999995</v>
      </c>
      <c r="I57" s="155">
        <v>619.82759999999996</v>
      </c>
      <c r="J57" s="155">
        <v>718.12919999999997</v>
      </c>
      <c r="K57" s="155">
        <v>816.43079999999998</v>
      </c>
      <c r="L57" s="155">
        <v>914.73239999999998</v>
      </c>
      <c r="M57" s="155">
        <v>1013.034</v>
      </c>
      <c r="N57" s="155">
        <v>1104.1632</v>
      </c>
      <c r="O57" s="155">
        <v>1195.2924</v>
      </c>
      <c r="P57" s="155">
        <v>1286.4215999999999</v>
      </c>
      <c r="Q57" s="155">
        <v>1377.5508</v>
      </c>
      <c r="R57" s="155">
        <v>1468.68</v>
      </c>
      <c r="S57" s="155">
        <v>1527.2760000000001</v>
      </c>
      <c r="T57" s="155">
        <v>1585.8719999999998</v>
      </c>
      <c r="U57" s="155">
        <v>1644.4680000000001</v>
      </c>
      <c r="V57" s="155">
        <v>1703.0640000000001</v>
      </c>
      <c r="W57" s="155">
        <v>1761.6599999999999</v>
      </c>
    </row>
    <row r="58" spans="2:23">
      <c r="B58" s="157" t="s">
        <v>23</v>
      </c>
      <c r="C58" s="158">
        <f>SUM(C56:C57)</f>
        <v>1033.674</v>
      </c>
      <c r="D58" s="158">
        <f t="shared" ref="D58" si="51">SUM(D56:D57)</f>
        <v>1154.5140000000001</v>
      </c>
      <c r="E58" s="158">
        <f t="shared" ref="E58" si="52">SUM(E56:E57)</f>
        <v>1275.354</v>
      </c>
      <c r="F58" s="158">
        <f t="shared" ref="F58" si="53">SUM(F56:F57)</f>
        <v>1396.194</v>
      </c>
      <c r="G58" s="158">
        <f t="shared" ref="G58" si="54">SUM(G56:G57)</f>
        <v>1517.0339999999999</v>
      </c>
      <c r="H58" s="158">
        <f t="shared" ref="H58" si="55">SUM(H56:H57)</f>
        <v>1637.8739999999998</v>
      </c>
      <c r="I58" s="158">
        <f t="shared" ref="I58" si="56">SUM(I56:I57)</f>
        <v>1868.0951999999997</v>
      </c>
      <c r="J58" s="158">
        <f t="shared" ref="J58" si="57">SUM(J56:J57)</f>
        <v>2098.3163999999997</v>
      </c>
      <c r="K58" s="158">
        <f t="shared" ref="K58" si="58">SUM(K56:K57)</f>
        <v>2328.5375999999997</v>
      </c>
      <c r="L58" s="158">
        <f t="shared" ref="L58" si="59">SUM(L56:L57)</f>
        <v>2558.7588000000001</v>
      </c>
      <c r="M58" s="158">
        <f t="shared" ref="M58" si="60">SUM(M56:M57)</f>
        <v>2788.98</v>
      </c>
      <c r="N58" s="158">
        <f t="shared" ref="N58" si="61">SUM(N56:N57)</f>
        <v>2943.3779999999997</v>
      </c>
      <c r="O58" s="158">
        <f t="shared" ref="O58" si="62">SUM(O56:O57)</f>
        <v>3097.7759999999998</v>
      </c>
      <c r="P58" s="158">
        <f t="shared" ref="P58" si="63">SUM(P56:P57)</f>
        <v>3252.174</v>
      </c>
      <c r="Q58" s="158">
        <f t="shared" ref="Q58" si="64">SUM(Q56:Q57)</f>
        <v>3406.5720000000001</v>
      </c>
      <c r="R58" s="158">
        <f t="shared" ref="R58" si="65">SUM(R56:R57)</f>
        <v>3560.9700000000003</v>
      </c>
      <c r="S58" s="158">
        <f t="shared" ref="S58" si="66">SUM(S56:S57)</f>
        <v>3687.2640000000001</v>
      </c>
      <c r="T58" s="158">
        <f t="shared" ref="T58" si="67">SUM(T56:T57)</f>
        <v>3813.5579999999995</v>
      </c>
      <c r="U58" s="158">
        <f t="shared" ref="U58" si="68">SUM(U56:U57)</f>
        <v>3939.8519999999999</v>
      </c>
      <c r="V58" s="158">
        <f t="shared" ref="V58" si="69">SUM(V56:V57)</f>
        <v>4066.1459999999997</v>
      </c>
      <c r="W58" s="158">
        <f t="shared" ref="W58" si="70">SUM(W56:W57)</f>
        <v>4192.4400000000005</v>
      </c>
    </row>
    <row r="59" spans="2:23">
      <c r="B59" s="157" t="s">
        <v>24</v>
      </c>
      <c r="C59" s="158">
        <f t="shared" ref="C59:W59" si="71">C58*(1+C6)</f>
        <v>1106.0311799999999</v>
      </c>
      <c r="D59" s="158">
        <f t="shared" si="71"/>
        <v>1235.3299800000002</v>
      </c>
      <c r="E59" s="158">
        <f t="shared" si="71"/>
        <v>1364.6287800000002</v>
      </c>
      <c r="F59" s="158">
        <f t="shared" si="71"/>
        <v>1493.92758</v>
      </c>
      <c r="G59" s="158">
        <f t="shared" si="71"/>
        <v>1623.2263800000001</v>
      </c>
      <c r="H59" s="158">
        <f t="shared" si="71"/>
        <v>1752.5251799999999</v>
      </c>
      <c r="I59" s="158">
        <f t="shared" si="71"/>
        <v>1998.8618639999997</v>
      </c>
      <c r="J59" s="158">
        <f t="shared" si="71"/>
        <v>2245.1985479999998</v>
      </c>
      <c r="K59" s="158">
        <f t="shared" si="71"/>
        <v>2491.5352319999997</v>
      </c>
      <c r="L59" s="158">
        <f t="shared" si="71"/>
        <v>2737.8719160000001</v>
      </c>
      <c r="M59" s="158">
        <f t="shared" si="71"/>
        <v>2984.2086000000004</v>
      </c>
      <c r="N59" s="158">
        <f t="shared" si="71"/>
        <v>3149.41446</v>
      </c>
      <c r="O59" s="158">
        <f t="shared" si="71"/>
        <v>3314.62032</v>
      </c>
      <c r="P59" s="158">
        <f t="shared" si="71"/>
        <v>3479.82618</v>
      </c>
      <c r="Q59" s="158">
        <f t="shared" si="71"/>
        <v>3645.0320400000005</v>
      </c>
      <c r="R59" s="158">
        <f t="shared" si="71"/>
        <v>3810.2379000000005</v>
      </c>
      <c r="S59" s="158">
        <f t="shared" si="71"/>
        <v>3945.3724800000005</v>
      </c>
      <c r="T59" s="158">
        <f t="shared" si="71"/>
        <v>4080.5070599999999</v>
      </c>
      <c r="U59" s="158">
        <f t="shared" si="71"/>
        <v>4215.6416399999998</v>
      </c>
      <c r="V59" s="158">
        <f t="shared" si="71"/>
        <v>4350.7762199999997</v>
      </c>
      <c r="W59" s="158">
        <f t="shared" si="71"/>
        <v>4485.9108000000006</v>
      </c>
    </row>
    <row r="61" spans="2:23" s="149" customFormat="1">
      <c r="B61" s="153" t="s">
        <v>163</v>
      </c>
      <c r="C61" s="148"/>
      <c r="D61" s="148"/>
      <c r="E61" s="148"/>
      <c r="F61" s="148"/>
      <c r="G61" s="148"/>
      <c r="H61" s="148"/>
      <c r="I61" s="148"/>
      <c r="J61" s="148"/>
      <c r="K61" s="148"/>
      <c r="L61" s="148"/>
      <c r="M61" s="148"/>
      <c r="N61" s="148"/>
      <c r="O61" s="148"/>
      <c r="P61" s="148"/>
      <c r="Q61" s="148"/>
      <c r="R61" s="148"/>
      <c r="S61" s="148"/>
      <c r="T61" s="148"/>
      <c r="U61" s="148"/>
      <c r="V61" s="148"/>
      <c r="W61" s="148"/>
    </row>
    <row r="62" spans="2:23">
      <c r="B62" s="154" t="s">
        <v>21</v>
      </c>
      <c r="C62" s="252">
        <f>C50+C56</f>
        <v>1203.47</v>
      </c>
      <c r="D62" s="252">
        <f t="shared" ref="D62:W62" si="72">D50+D56</f>
        <v>1334.8920000000001</v>
      </c>
      <c r="E62" s="252">
        <f t="shared" si="72"/>
        <v>1466.3140000000001</v>
      </c>
      <c r="F62" s="252">
        <f t="shared" si="72"/>
        <v>1597.7360000000001</v>
      </c>
      <c r="G62" s="252">
        <f t="shared" si="72"/>
        <v>1729.1579999999999</v>
      </c>
      <c r="H62" s="252">
        <f t="shared" si="72"/>
        <v>1860.58</v>
      </c>
      <c r="I62" s="252">
        <f t="shared" si="72"/>
        <v>2080.4459999999999</v>
      </c>
      <c r="J62" s="252">
        <f t="shared" si="72"/>
        <v>2300.3119999999999</v>
      </c>
      <c r="K62" s="252">
        <f t="shared" si="72"/>
        <v>2520.1779999999999</v>
      </c>
      <c r="L62" s="252">
        <f t="shared" si="72"/>
        <v>2740.0439999999999</v>
      </c>
      <c r="M62" s="252">
        <f t="shared" si="72"/>
        <v>2959.91</v>
      </c>
      <c r="N62" s="252">
        <f t="shared" si="72"/>
        <v>3065.3580000000002</v>
      </c>
      <c r="O62" s="252">
        <f t="shared" si="72"/>
        <v>3170.806</v>
      </c>
      <c r="P62" s="252">
        <f t="shared" si="72"/>
        <v>3276.2539999999999</v>
      </c>
      <c r="Q62" s="252">
        <f t="shared" si="72"/>
        <v>3381.7020000000002</v>
      </c>
      <c r="R62" s="252">
        <f t="shared" si="72"/>
        <v>3487.15</v>
      </c>
      <c r="S62" s="252">
        <f t="shared" si="72"/>
        <v>3599.98</v>
      </c>
      <c r="T62" s="252">
        <f t="shared" si="72"/>
        <v>3712.8099999999995</v>
      </c>
      <c r="U62" s="252">
        <f t="shared" si="72"/>
        <v>3825.6400000000003</v>
      </c>
      <c r="V62" s="252">
        <f t="shared" si="72"/>
        <v>3938.47</v>
      </c>
      <c r="W62" s="252">
        <f t="shared" si="72"/>
        <v>4051.3</v>
      </c>
    </row>
    <row r="63" spans="2:23">
      <c r="B63" s="156" t="s">
        <v>22</v>
      </c>
      <c r="C63" s="252">
        <f>C51+C57</f>
        <v>519.32000000000005</v>
      </c>
      <c r="D63" s="252">
        <f t="shared" ref="D63:W65" si="73">D51+D57</f>
        <v>589.298</v>
      </c>
      <c r="E63" s="252">
        <f t="shared" si="73"/>
        <v>659.27599999999995</v>
      </c>
      <c r="F63" s="252">
        <f t="shared" si="73"/>
        <v>729.25400000000002</v>
      </c>
      <c r="G63" s="252">
        <f t="shared" si="73"/>
        <v>799.23199999999997</v>
      </c>
      <c r="H63" s="252">
        <f t="shared" si="73"/>
        <v>869.21</v>
      </c>
      <c r="I63" s="252">
        <f t="shared" si="73"/>
        <v>1033.046</v>
      </c>
      <c r="J63" s="252">
        <f t="shared" si="73"/>
        <v>1196.8820000000001</v>
      </c>
      <c r="K63" s="252">
        <f t="shared" si="73"/>
        <v>1360.7180000000001</v>
      </c>
      <c r="L63" s="252">
        <f t="shared" si="73"/>
        <v>1524.5540000000001</v>
      </c>
      <c r="M63" s="252">
        <f t="shared" si="73"/>
        <v>1688.39</v>
      </c>
      <c r="N63" s="252">
        <f t="shared" si="73"/>
        <v>1840.2719999999999</v>
      </c>
      <c r="O63" s="252">
        <f t="shared" si="73"/>
        <v>1992.154</v>
      </c>
      <c r="P63" s="252">
        <f t="shared" si="73"/>
        <v>2144.0360000000001</v>
      </c>
      <c r="Q63" s="252">
        <f t="shared" si="73"/>
        <v>2295.9180000000001</v>
      </c>
      <c r="R63" s="252">
        <f t="shared" si="73"/>
        <v>2447.8000000000002</v>
      </c>
      <c r="S63" s="252">
        <f t="shared" si="73"/>
        <v>2545.46</v>
      </c>
      <c r="T63" s="252">
        <f t="shared" si="73"/>
        <v>2643.12</v>
      </c>
      <c r="U63" s="252">
        <f t="shared" si="73"/>
        <v>2740.78</v>
      </c>
      <c r="V63" s="252">
        <f t="shared" si="73"/>
        <v>2838.44</v>
      </c>
      <c r="W63" s="252">
        <f t="shared" si="73"/>
        <v>2936.1</v>
      </c>
    </row>
    <row r="64" spans="2:23">
      <c r="B64" s="157" t="s">
        <v>23</v>
      </c>
      <c r="C64" s="158">
        <f>C52+C58</f>
        <v>1722.79</v>
      </c>
      <c r="D64" s="158">
        <f t="shared" si="73"/>
        <v>1924.19</v>
      </c>
      <c r="E64" s="158">
        <f t="shared" si="73"/>
        <v>2125.59</v>
      </c>
      <c r="F64" s="158">
        <f t="shared" si="73"/>
        <v>2326.9899999999998</v>
      </c>
      <c r="G64" s="158">
        <f t="shared" si="73"/>
        <v>2528.39</v>
      </c>
      <c r="H64" s="158">
        <f t="shared" si="73"/>
        <v>2729.79</v>
      </c>
      <c r="I64" s="158">
        <f t="shared" si="73"/>
        <v>3113.4919999999997</v>
      </c>
      <c r="J64" s="158">
        <f t="shared" si="73"/>
        <v>3497.1939999999995</v>
      </c>
      <c r="K64" s="158">
        <f t="shared" si="73"/>
        <v>3880.8959999999997</v>
      </c>
      <c r="L64" s="158">
        <f t="shared" si="73"/>
        <v>4264.598</v>
      </c>
      <c r="M64" s="158">
        <f t="shared" si="73"/>
        <v>4648.3</v>
      </c>
      <c r="N64" s="158">
        <f t="shared" si="73"/>
        <v>4905.63</v>
      </c>
      <c r="O64" s="158">
        <f t="shared" si="73"/>
        <v>5162.96</v>
      </c>
      <c r="P64" s="158">
        <f t="shared" si="73"/>
        <v>5420.29</v>
      </c>
      <c r="Q64" s="158">
        <f t="shared" si="73"/>
        <v>5677.6200000000008</v>
      </c>
      <c r="R64" s="158">
        <f t="shared" si="73"/>
        <v>5934.9500000000007</v>
      </c>
      <c r="S64" s="158">
        <f t="shared" si="73"/>
        <v>6145.4400000000005</v>
      </c>
      <c r="T64" s="158">
        <f t="shared" si="73"/>
        <v>6355.93</v>
      </c>
      <c r="U64" s="158">
        <f t="shared" si="73"/>
        <v>6566.42</v>
      </c>
      <c r="V64" s="158">
        <f t="shared" si="73"/>
        <v>6776.91</v>
      </c>
      <c r="W64" s="158">
        <f t="shared" si="73"/>
        <v>6987.4000000000005</v>
      </c>
    </row>
    <row r="65" spans="2:26">
      <c r="B65" s="157" t="s">
        <v>24</v>
      </c>
      <c r="C65" s="158">
        <f>C53+C59</f>
        <v>1836.4941400000002</v>
      </c>
      <c r="D65" s="158">
        <f t="shared" si="73"/>
        <v>2051.1865400000002</v>
      </c>
      <c r="E65" s="158">
        <f t="shared" si="73"/>
        <v>2265.8789400000005</v>
      </c>
      <c r="F65" s="158">
        <f t="shared" si="73"/>
        <v>2480.5713400000004</v>
      </c>
      <c r="G65" s="158">
        <f t="shared" si="73"/>
        <v>2695.2637400000003</v>
      </c>
      <c r="H65" s="158">
        <f t="shared" si="73"/>
        <v>2909.9561399999998</v>
      </c>
      <c r="I65" s="158">
        <f t="shared" si="73"/>
        <v>3318.9824719999997</v>
      </c>
      <c r="J65" s="158">
        <f t="shared" si="73"/>
        <v>3728.0088040000001</v>
      </c>
      <c r="K65" s="158">
        <f t="shared" si="73"/>
        <v>4137.0351360000004</v>
      </c>
      <c r="L65" s="158">
        <f t="shared" si="73"/>
        <v>4546.0614679999999</v>
      </c>
      <c r="M65" s="158">
        <f t="shared" si="73"/>
        <v>4955.0878000000012</v>
      </c>
      <c r="N65" s="158">
        <f t="shared" si="73"/>
        <v>5229.4015799999997</v>
      </c>
      <c r="O65" s="158">
        <f t="shared" si="73"/>
        <v>5503.7153600000001</v>
      </c>
      <c r="P65" s="158">
        <f t="shared" si="73"/>
        <v>5778.0291400000006</v>
      </c>
      <c r="Q65" s="158">
        <f t="shared" si="73"/>
        <v>6052.342920000001</v>
      </c>
      <c r="R65" s="158">
        <f t="shared" si="73"/>
        <v>6326.6567000000014</v>
      </c>
      <c r="S65" s="158">
        <f t="shared" si="73"/>
        <v>6551.0390400000015</v>
      </c>
      <c r="T65" s="158">
        <f t="shared" si="73"/>
        <v>6775.4213799999998</v>
      </c>
      <c r="U65" s="158">
        <f t="shared" si="73"/>
        <v>6999.8037199999999</v>
      </c>
      <c r="V65" s="158">
        <f t="shared" si="73"/>
        <v>7224.18606</v>
      </c>
      <c r="W65" s="158">
        <f t="shared" si="73"/>
        <v>7448.5684000000001</v>
      </c>
    </row>
    <row r="67" spans="2:26">
      <c r="B67" s="160" t="s">
        <v>27</v>
      </c>
    </row>
    <row r="68" spans="2:26" s="163" customFormat="1">
      <c r="B68" s="161" t="s">
        <v>20</v>
      </c>
      <c r="C68" s="162">
        <v>2020</v>
      </c>
      <c r="D68" s="162">
        <v>2021</v>
      </c>
      <c r="E68" s="162">
        <v>2022</v>
      </c>
      <c r="F68" s="162">
        <v>2023</v>
      </c>
      <c r="G68" s="162">
        <v>2024</v>
      </c>
      <c r="H68" s="162">
        <v>2025</v>
      </c>
      <c r="I68" s="162">
        <v>2026</v>
      </c>
      <c r="J68" s="162">
        <v>2027</v>
      </c>
      <c r="K68" s="162">
        <v>2028</v>
      </c>
      <c r="L68" s="162">
        <v>2029</v>
      </c>
      <c r="M68" s="162">
        <v>2030</v>
      </c>
      <c r="N68" s="162">
        <v>2031</v>
      </c>
      <c r="O68" s="162">
        <v>2032</v>
      </c>
      <c r="P68" s="162">
        <v>2033</v>
      </c>
      <c r="Q68" s="162">
        <v>2034</v>
      </c>
      <c r="R68" s="162">
        <v>2035</v>
      </c>
      <c r="S68" s="162">
        <v>2036</v>
      </c>
      <c r="T68" s="162">
        <v>2037</v>
      </c>
      <c r="U68" s="162">
        <v>2038</v>
      </c>
      <c r="V68" s="162">
        <v>2039</v>
      </c>
      <c r="W68" s="162">
        <v>2040</v>
      </c>
    </row>
    <row r="69" spans="2:26">
      <c r="B69" s="164" t="s">
        <v>21</v>
      </c>
      <c r="C69" s="165">
        <v>1179.20308529559</v>
      </c>
      <c r="D69" s="165">
        <v>1245.36376472553</v>
      </c>
      <c r="E69" s="165">
        <v>1311.5244441554701</v>
      </c>
      <c r="F69" s="165">
        <v>1377.6851235854001</v>
      </c>
      <c r="G69" s="165">
        <v>1443.8458030153399</v>
      </c>
      <c r="H69" s="165">
        <v>1510.00648244528</v>
      </c>
      <c r="I69" s="165">
        <v>1621.9533945908199</v>
      </c>
      <c r="J69" s="165">
        <v>1733.9003067363601</v>
      </c>
      <c r="K69" s="165">
        <v>1845.8472188819001</v>
      </c>
      <c r="L69" s="165">
        <v>1957.79413102745</v>
      </c>
      <c r="M69" s="165">
        <v>2069.74104317299</v>
      </c>
      <c r="N69" s="165">
        <v>2111.7277608283298</v>
      </c>
      <c r="O69" s="165">
        <v>2153.7144784836601</v>
      </c>
      <c r="P69" s="165">
        <v>2195.7011961389999</v>
      </c>
      <c r="Q69" s="165">
        <v>2237.6879137943401</v>
      </c>
      <c r="R69" s="165">
        <v>2279.67463144967</v>
      </c>
      <c r="S69" s="165">
        <v>2300.1167035946701</v>
      </c>
      <c r="T69" s="165">
        <v>2320.5587757396702</v>
      </c>
      <c r="U69" s="165">
        <v>2341.0008478846698</v>
      </c>
      <c r="V69" s="165">
        <v>2361.4429200296699</v>
      </c>
      <c r="W69" s="165">
        <v>2381.8849921746801</v>
      </c>
    </row>
    <row r="70" spans="2:26">
      <c r="B70" s="166" t="s">
        <v>22</v>
      </c>
      <c r="C70" s="165">
        <v>139.82543088231299</v>
      </c>
      <c r="D70" s="165">
        <v>195.394352531142</v>
      </c>
      <c r="E70" s="165">
        <v>250.96327417997199</v>
      </c>
      <c r="F70" s="165">
        <v>306.53219582880098</v>
      </c>
      <c r="G70" s="165">
        <v>362.10111747763102</v>
      </c>
      <c r="H70" s="165">
        <v>417.67003912645998</v>
      </c>
      <c r="I70" s="165">
        <v>499.19518740837299</v>
      </c>
      <c r="J70" s="165">
        <v>580.72033569028599</v>
      </c>
      <c r="K70" s="165">
        <v>662.24548397219803</v>
      </c>
      <c r="L70" s="165">
        <v>743.77063225411098</v>
      </c>
      <c r="M70" s="165">
        <v>825.29578053602302</v>
      </c>
      <c r="N70" s="165">
        <v>929.98008073340304</v>
      </c>
      <c r="O70" s="165">
        <v>1034.66438093078</v>
      </c>
      <c r="P70" s="165">
        <v>1139.34868112816</v>
      </c>
      <c r="Q70" s="165">
        <v>1244.03298132554</v>
      </c>
      <c r="R70" s="165">
        <v>1348.7172815229201</v>
      </c>
      <c r="S70" s="165">
        <v>1466.54578377283</v>
      </c>
      <c r="T70" s="165">
        <v>1584.3742860227301</v>
      </c>
      <c r="U70" s="165">
        <v>1702.20278827264</v>
      </c>
      <c r="V70" s="165">
        <v>1820.0312905225401</v>
      </c>
      <c r="W70" s="165">
        <v>1937.85979277244</v>
      </c>
    </row>
    <row r="71" spans="2:26">
      <c r="B71" s="167" t="s">
        <v>23</v>
      </c>
      <c r="C71" s="168">
        <v>1319.0285161779029</v>
      </c>
      <c r="D71" s="168">
        <v>1440.758117256672</v>
      </c>
      <c r="E71" s="168">
        <v>1562.487718335442</v>
      </c>
      <c r="F71" s="168">
        <v>1684.217319414201</v>
      </c>
      <c r="G71" s="168">
        <v>1805.946920492971</v>
      </c>
      <c r="H71" s="168">
        <v>1927.6765215717401</v>
      </c>
      <c r="I71" s="168">
        <v>2121.1485819991931</v>
      </c>
      <c r="J71" s="168">
        <v>2314.6206424266461</v>
      </c>
      <c r="K71" s="168">
        <v>2508.0927028540982</v>
      </c>
      <c r="L71" s="168">
        <v>2701.5647632815608</v>
      </c>
      <c r="M71" s="168">
        <v>2895.0368237090129</v>
      </c>
      <c r="N71" s="168">
        <v>3041.7078415617329</v>
      </c>
      <c r="O71" s="168">
        <v>3188.3788594144398</v>
      </c>
      <c r="P71" s="168">
        <v>3335.0498772671599</v>
      </c>
      <c r="Q71" s="168">
        <v>3481.72089511988</v>
      </c>
      <c r="R71" s="168">
        <v>3628.39191297259</v>
      </c>
      <c r="S71" s="168">
        <v>3766.6624873675</v>
      </c>
      <c r="T71" s="168">
        <v>3904.9330617624</v>
      </c>
      <c r="U71" s="168">
        <v>4043.20363615731</v>
      </c>
      <c r="V71" s="168">
        <v>4181.47421055221</v>
      </c>
      <c r="W71" s="168">
        <v>4319.74478494712</v>
      </c>
    </row>
    <row r="72" spans="2:26">
      <c r="B72" s="167" t="s">
        <v>24</v>
      </c>
      <c r="C72" s="168">
        <v>1406.3533639359998</v>
      </c>
      <c r="D72" s="168">
        <v>1536.0869552365998</v>
      </c>
      <c r="E72" s="168">
        <v>1665.8205465371991</v>
      </c>
      <c r="F72" s="168">
        <v>1795.5541378377898</v>
      </c>
      <c r="G72" s="168">
        <v>1925.2877291383902</v>
      </c>
      <c r="H72" s="168">
        <v>2055.0213204389902</v>
      </c>
      <c r="I72" s="168">
        <v>2261.1817815809</v>
      </c>
      <c r="J72" s="168">
        <v>2467.3422427228106</v>
      </c>
      <c r="K72" s="168">
        <v>2673.5027038647195</v>
      </c>
      <c r="L72" s="168">
        <v>2879.6631650066397</v>
      </c>
      <c r="M72" s="168">
        <v>3085.8236261485499</v>
      </c>
      <c r="N72" s="168">
        <v>3242.1758264360469</v>
      </c>
      <c r="O72" s="168">
        <v>3398.5280267235303</v>
      </c>
      <c r="P72" s="168">
        <v>3554.8802270110268</v>
      </c>
      <c r="Q72" s="168">
        <v>3711.2324272985247</v>
      </c>
      <c r="R72" s="168">
        <v>3867.5846275860113</v>
      </c>
      <c r="S72" s="168">
        <v>4014.9751485172019</v>
      </c>
      <c r="T72" s="168">
        <v>4162.3656694483834</v>
      </c>
      <c r="U72" s="168">
        <v>4309.7561903795759</v>
      </c>
      <c r="V72" s="168">
        <v>4457.1467113107574</v>
      </c>
      <c r="W72" s="168">
        <v>4604.5372322419471</v>
      </c>
    </row>
    <row r="74" spans="2:26" s="315" customFormat="1" ht="17">
      <c r="B74" s="315" t="s">
        <v>179</v>
      </c>
      <c r="D74" s="316"/>
    </row>
    <row r="75" spans="2:26" s="169" customFormat="1"/>
    <row r="76" spans="2:26" s="317" customFormat="1">
      <c r="B76" s="317" t="s">
        <v>290</v>
      </c>
    </row>
    <row r="77" spans="2:26" s="170" customFormat="1"/>
    <row r="78" spans="2:26" s="149" customFormat="1">
      <c r="B78" s="148" t="s">
        <v>291</v>
      </c>
      <c r="C78" s="148">
        <v>2020</v>
      </c>
      <c r="D78" s="148">
        <v>2021</v>
      </c>
      <c r="E78" s="148">
        <v>2022</v>
      </c>
      <c r="F78" s="148">
        <v>2023</v>
      </c>
      <c r="G78" s="148">
        <v>2024</v>
      </c>
      <c r="H78" s="148">
        <v>2025</v>
      </c>
      <c r="I78" s="148">
        <v>2026</v>
      </c>
      <c r="J78" s="148">
        <v>2027</v>
      </c>
      <c r="K78" s="148">
        <v>2028</v>
      </c>
      <c r="L78" s="148">
        <v>2029</v>
      </c>
      <c r="M78" s="148">
        <v>2030</v>
      </c>
      <c r="N78" s="148">
        <v>2031</v>
      </c>
      <c r="O78" s="148">
        <v>2032</v>
      </c>
      <c r="P78" s="148">
        <v>2033</v>
      </c>
      <c r="Q78" s="148">
        <v>2034</v>
      </c>
      <c r="R78" s="148">
        <v>2035</v>
      </c>
      <c r="S78" s="148">
        <v>2036</v>
      </c>
      <c r="T78" s="148">
        <v>2037</v>
      </c>
      <c r="U78" s="148">
        <v>2038</v>
      </c>
      <c r="V78" s="148">
        <v>2039</v>
      </c>
      <c r="W78" s="148">
        <v>2040</v>
      </c>
    </row>
    <row r="79" spans="2:26" s="169" customFormat="1">
      <c r="B79" s="171" t="s">
        <v>14</v>
      </c>
      <c r="C79" s="172"/>
      <c r="D79" s="173"/>
      <c r="E79" s="173"/>
      <c r="F79" s="173"/>
      <c r="G79" s="173"/>
      <c r="H79" s="173"/>
      <c r="I79" s="173"/>
      <c r="J79" s="173"/>
      <c r="K79" s="173"/>
      <c r="L79" s="173"/>
      <c r="M79" s="173"/>
      <c r="N79" s="173"/>
      <c r="O79" s="173"/>
      <c r="P79" s="173"/>
      <c r="Q79" s="173"/>
      <c r="R79" s="173"/>
      <c r="S79" s="173"/>
      <c r="T79" s="173"/>
      <c r="U79" s="173"/>
      <c r="V79" s="173"/>
      <c r="W79" s="173"/>
      <c r="X79" s="173"/>
      <c r="Y79" s="173"/>
      <c r="Z79" s="173"/>
    </row>
    <row r="80" spans="2:26" s="169" customFormat="1">
      <c r="B80" s="174" t="s">
        <v>292</v>
      </c>
      <c r="C80" s="175">
        <v>7.6467165116889939</v>
      </c>
      <c r="D80" s="175">
        <v>13.594257727655561</v>
      </c>
      <c r="E80" s="175">
        <v>25.776013251613822</v>
      </c>
      <c r="F80" s="175">
        <v>34.407105688588601</v>
      </c>
      <c r="G80" s="175">
        <v>37.264248545731455</v>
      </c>
      <c r="H80" s="175">
        <v>38.664248545731454</v>
      </c>
      <c r="I80" s="175">
        <v>76.964902140502701</v>
      </c>
      <c r="J80" s="175">
        <v>81.250616426216979</v>
      </c>
      <c r="K80" s="175">
        <v>101.0918862674868</v>
      </c>
      <c r="L80" s="175">
        <v>113.15537833097885</v>
      </c>
      <c r="M80" s="175">
        <v>122.27890774274354</v>
      </c>
      <c r="N80" s="175">
        <v>182.80178355973692</v>
      </c>
      <c r="O80" s="175">
        <v>182.80178355973692</v>
      </c>
      <c r="P80" s="175">
        <v>182.80178355973692</v>
      </c>
      <c r="Q80" s="175">
        <v>194.56648944208982</v>
      </c>
      <c r="R80" s="175">
        <v>194.56648944208982</v>
      </c>
      <c r="S80" s="175">
        <v>194.56648944208982</v>
      </c>
      <c r="T80" s="175">
        <v>194.56648944208982</v>
      </c>
      <c r="U80" s="175">
        <v>212.21354826561921</v>
      </c>
      <c r="V80" s="175">
        <v>212.21354826561921</v>
      </c>
      <c r="W80" s="175">
        <v>212.21354826561921</v>
      </c>
      <c r="X80" s="176"/>
      <c r="Y80" s="176"/>
      <c r="Z80" s="176"/>
    </row>
    <row r="81" spans="2:26" s="169" customFormat="1">
      <c r="B81" s="172" t="s">
        <v>293</v>
      </c>
      <c r="C81" s="175">
        <v>18.68911196331571</v>
      </c>
      <c r="D81" s="175">
        <v>70.724941980414457</v>
      </c>
      <c r="E81" s="175">
        <v>113.15200080600275</v>
      </c>
      <c r="F81" s="175">
        <v>121.01082434000274</v>
      </c>
      <c r="G81" s="175">
        <v>128.4696478640027</v>
      </c>
      <c r="H81" s="175">
        <v>135.92847139700274</v>
      </c>
      <c r="I81" s="175">
        <v>147.76094198329687</v>
      </c>
      <c r="J81" s="175">
        <v>149.17929492629688</v>
      </c>
      <c r="K81" s="175">
        <v>151.07882433829687</v>
      </c>
      <c r="L81" s="175">
        <v>152.49717728029682</v>
      </c>
      <c r="M81" s="175">
        <v>158.88611845664983</v>
      </c>
      <c r="N81" s="175">
        <v>168.48611845653218</v>
      </c>
      <c r="O81" s="175">
        <v>171.05670669217923</v>
      </c>
      <c r="P81" s="175">
        <v>173.18729493017921</v>
      </c>
      <c r="Q81" s="175">
        <v>181.81670669317921</v>
      </c>
      <c r="R81" s="175">
        <v>190.30641257688504</v>
      </c>
      <c r="S81" s="175">
        <v>201.61523610700263</v>
      </c>
      <c r="T81" s="175">
        <v>207.24023610706141</v>
      </c>
      <c r="U81" s="175">
        <v>210.12258905206144</v>
      </c>
      <c r="V81" s="175">
        <v>211.82847140506144</v>
      </c>
      <c r="W81" s="175">
        <v>213.53435375806143</v>
      </c>
      <c r="X81" s="176"/>
      <c r="Y81" s="176"/>
      <c r="Z81" s="176"/>
    </row>
    <row r="82" spans="2:26" s="169" customFormat="1">
      <c r="B82" s="171" t="str">
        <f>"I alt, "&amp;B79</f>
        <v>I alt, Vestdanmark (DK1)</v>
      </c>
      <c r="C82" s="177">
        <f>C80+C81</f>
        <v>26.335828475004703</v>
      </c>
      <c r="D82" s="177">
        <f t="shared" ref="D82:W82" si="74">D80+D81</f>
        <v>84.319199708070016</v>
      </c>
      <c r="E82" s="177">
        <f t="shared" si="74"/>
        <v>138.92801405761656</v>
      </c>
      <c r="F82" s="177">
        <f t="shared" si="74"/>
        <v>155.41793002859134</v>
      </c>
      <c r="G82" s="177">
        <f t="shared" si="74"/>
        <v>165.73389640973414</v>
      </c>
      <c r="H82" s="177">
        <f t="shared" si="74"/>
        <v>174.59271994273419</v>
      </c>
      <c r="I82" s="177">
        <f t="shared" si="74"/>
        <v>224.72584412379956</v>
      </c>
      <c r="J82" s="177">
        <f t="shared" si="74"/>
        <v>230.42991135251384</v>
      </c>
      <c r="K82" s="177">
        <f t="shared" si="74"/>
        <v>252.17071060578365</v>
      </c>
      <c r="L82" s="177">
        <f t="shared" si="74"/>
        <v>265.65255561127566</v>
      </c>
      <c r="M82" s="177">
        <f t="shared" si="74"/>
        <v>281.16502619939337</v>
      </c>
      <c r="N82" s="177">
        <f t="shared" si="74"/>
        <v>351.28790201626907</v>
      </c>
      <c r="O82" s="177">
        <f t="shared" si="74"/>
        <v>353.85849025191612</v>
      </c>
      <c r="P82" s="177">
        <f t="shared" si="74"/>
        <v>355.9890784899161</v>
      </c>
      <c r="Q82" s="177">
        <f t="shared" si="74"/>
        <v>376.38319613526903</v>
      </c>
      <c r="R82" s="177">
        <f t="shared" si="74"/>
        <v>384.87290201897486</v>
      </c>
      <c r="S82" s="177">
        <f t="shared" si="74"/>
        <v>396.18172554909245</v>
      </c>
      <c r="T82" s="177">
        <f t="shared" si="74"/>
        <v>401.80672554915122</v>
      </c>
      <c r="U82" s="177">
        <f t="shared" si="74"/>
        <v>422.33613731768065</v>
      </c>
      <c r="V82" s="177">
        <f t="shared" si="74"/>
        <v>424.04201967068065</v>
      </c>
      <c r="W82" s="177">
        <f t="shared" si="74"/>
        <v>425.74790202368064</v>
      </c>
      <c r="X82" s="178"/>
      <c r="Y82" s="178"/>
      <c r="Z82" s="178"/>
    </row>
    <row r="83" spans="2:26" s="169" customFormat="1">
      <c r="B83" s="172"/>
      <c r="C83" s="179"/>
      <c r="D83" s="180"/>
      <c r="E83" s="180"/>
      <c r="F83" s="180"/>
      <c r="G83" s="180"/>
      <c r="H83" s="180"/>
      <c r="I83" s="180"/>
      <c r="J83" s="180"/>
      <c r="K83" s="180"/>
      <c r="L83" s="180"/>
      <c r="M83" s="180"/>
      <c r="N83" s="180"/>
      <c r="O83" s="180"/>
      <c r="P83" s="180"/>
      <c r="Q83" s="180"/>
      <c r="R83" s="180"/>
      <c r="S83" s="180"/>
      <c r="T83" s="180"/>
      <c r="U83" s="180"/>
      <c r="V83" s="180"/>
      <c r="W83" s="180"/>
      <c r="X83" s="173"/>
      <c r="Y83" s="173"/>
      <c r="Z83" s="173"/>
    </row>
    <row r="84" spans="2:26" s="169" customFormat="1">
      <c r="B84" s="171" t="s">
        <v>15</v>
      </c>
      <c r="C84" s="179"/>
      <c r="D84" s="180"/>
      <c r="E84" s="180"/>
      <c r="F84" s="180"/>
      <c r="G84" s="180"/>
      <c r="H84" s="180"/>
      <c r="I84" s="180"/>
      <c r="J84" s="180"/>
      <c r="K84" s="180"/>
      <c r="L84" s="180"/>
      <c r="M84" s="180"/>
      <c r="N84" s="180"/>
      <c r="O84" s="180"/>
      <c r="P84" s="180"/>
      <c r="Q84" s="180"/>
      <c r="R84" s="180"/>
      <c r="S84" s="180"/>
      <c r="T84" s="180"/>
      <c r="U84" s="180"/>
      <c r="V84" s="180"/>
      <c r="W84" s="180"/>
      <c r="X84" s="173"/>
      <c r="Y84" s="173"/>
      <c r="Z84" s="173"/>
    </row>
    <row r="85" spans="2:26" s="169" customFormat="1">
      <c r="B85" s="174" t="s">
        <v>292</v>
      </c>
      <c r="C85" s="175">
        <v>5.5291264607003683</v>
      </c>
      <c r="D85" s="175">
        <v>10.344570476144369</v>
      </c>
      <c r="E85" s="175">
        <v>10.344570476144369</v>
      </c>
      <c r="F85" s="175">
        <v>10.344570476144369</v>
      </c>
      <c r="G85" s="175">
        <v>12.344570476144368</v>
      </c>
      <c r="H85" s="175">
        <v>12.344570476144368</v>
      </c>
      <c r="I85" s="175">
        <v>15.201713333287218</v>
      </c>
      <c r="J85" s="175">
        <v>15.201713333287218</v>
      </c>
      <c r="K85" s="175">
        <v>15.201713333287218</v>
      </c>
      <c r="L85" s="175">
        <v>15.201713333287218</v>
      </c>
      <c r="M85" s="175">
        <v>26.630284761858615</v>
      </c>
      <c r="N85" s="175">
        <v>49.487427619001416</v>
      </c>
      <c r="O85" s="175">
        <v>62.344570476144263</v>
      </c>
      <c r="P85" s="175">
        <v>115.67790380947756</v>
      </c>
      <c r="Q85" s="175">
        <v>115.67790380947756</v>
      </c>
      <c r="R85" s="175">
        <v>115.67790380947756</v>
      </c>
      <c r="S85" s="175">
        <v>115.67790380947756</v>
      </c>
      <c r="T85" s="175">
        <v>115.67790380947756</v>
      </c>
      <c r="U85" s="175">
        <v>115.67790380947756</v>
      </c>
      <c r="V85" s="175">
        <v>115.67790380947756</v>
      </c>
      <c r="W85" s="175">
        <v>115.67790380947756</v>
      </c>
      <c r="X85" s="176"/>
      <c r="Y85" s="176"/>
      <c r="Z85" s="176"/>
    </row>
    <row r="86" spans="2:26" s="169" customFormat="1">
      <c r="B86" s="172" t="s">
        <v>293</v>
      </c>
      <c r="C86" s="175">
        <v>1.3015010412982821</v>
      </c>
      <c r="D86" s="175">
        <v>8.3495448867318292</v>
      </c>
      <c r="E86" s="175">
        <v>30.759662532614183</v>
      </c>
      <c r="F86" s="175">
        <v>33.154486063614172</v>
      </c>
      <c r="G86" s="175">
        <v>35.402250768614174</v>
      </c>
      <c r="H86" s="175">
        <v>37.650015475614182</v>
      </c>
      <c r="I86" s="175">
        <v>39.432368416614182</v>
      </c>
      <c r="J86" s="175">
        <v>39.502956652614181</v>
      </c>
      <c r="K86" s="175">
        <v>40.161780183614184</v>
      </c>
      <c r="L86" s="175">
        <v>40.232368418614179</v>
      </c>
      <c r="M86" s="175">
        <v>53.244133124202406</v>
      </c>
      <c r="N86" s="175">
        <v>54.038250771202406</v>
      </c>
      <c r="O86" s="175">
        <v>54.038250771202406</v>
      </c>
      <c r="P86" s="175">
        <v>54.853544891202404</v>
      </c>
      <c r="Q86" s="175">
        <v>54.853544891202404</v>
      </c>
      <c r="R86" s="175">
        <v>54.853544891202404</v>
      </c>
      <c r="S86" s="175">
        <v>55.206486067202405</v>
      </c>
      <c r="T86" s="175">
        <v>55.206486067202405</v>
      </c>
      <c r="U86" s="175">
        <v>55.500603715202409</v>
      </c>
      <c r="V86" s="175">
        <v>55.500603715202409</v>
      </c>
      <c r="W86" s="175">
        <v>55.500603715202409</v>
      </c>
      <c r="X86" s="176"/>
      <c r="Y86" s="176"/>
      <c r="Z86" s="176"/>
    </row>
    <row r="87" spans="2:26" s="169" customFormat="1">
      <c r="B87" s="171" t="str">
        <f>"I alt, "&amp;B84</f>
        <v>I alt, Østdanmark (DK2)</v>
      </c>
      <c r="C87" s="177">
        <f>C85+C86</f>
        <v>6.8306275019986504</v>
      </c>
      <c r="D87" s="177">
        <f t="shared" ref="D87" si="75">D85+D86</f>
        <v>18.694115362876197</v>
      </c>
      <c r="E87" s="177">
        <f t="shared" ref="E87" si="76">E85+E86</f>
        <v>41.104233008758555</v>
      </c>
      <c r="F87" s="177">
        <f t="shared" ref="F87" si="77">F85+F86</f>
        <v>43.499056539758541</v>
      </c>
      <c r="G87" s="177">
        <f t="shared" ref="G87" si="78">G85+G86</f>
        <v>47.746821244758543</v>
      </c>
      <c r="H87" s="177">
        <f t="shared" ref="H87" si="79">H85+H86</f>
        <v>49.994585951758552</v>
      </c>
      <c r="I87" s="177">
        <f t="shared" ref="I87" si="80">I85+I86</f>
        <v>54.634081749901398</v>
      </c>
      <c r="J87" s="177">
        <f t="shared" ref="J87" si="81">J85+J86</f>
        <v>54.704669985901397</v>
      </c>
      <c r="K87" s="177">
        <f t="shared" ref="K87" si="82">K85+K86</f>
        <v>55.3634935169014</v>
      </c>
      <c r="L87" s="177">
        <f t="shared" ref="L87" si="83">L85+L86</f>
        <v>55.434081751901395</v>
      </c>
      <c r="M87" s="177">
        <f t="shared" ref="M87" si="84">M85+M86</f>
        <v>79.874417886061025</v>
      </c>
      <c r="N87" s="177">
        <f t="shared" ref="N87" si="85">N85+N86</f>
        <v>103.52567839020382</v>
      </c>
      <c r="O87" s="177">
        <f t="shared" ref="O87" si="86">O85+O86</f>
        <v>116.38282124734667</v>
      </c>
      <c r="P87" s="177">
        <f t="shared" ref="P87" si="87">P85+P86</f>
        <v>170.53144870067996</v>
      </c>
      <c r="Q87" s="177">
        <f t="shared" ref="Q87" si="88">Q85+Q86</f>
        <v>170.53144870067996</v>
      </c>
      <c r="R87" s="177">
        <f t="shared" ref="R87" si="89">R85+R86</f>
        <v>170.53144870067996</v>
      </c>
      <c r="S87" s="177">
        <f t="shared" ref="S87" si="90">S85+S86</f>
        <v>170.88438987667996</v>
      </c>
      <c r="T87" s="177">
        <f t="shared" ref="T87" si="91">T85+T86</f>
        <v>170.88438987667996</v>
      </c>
      <c r="U87" s="177">
        <f t="shared" ref="U87" si="92">U85+U86</f>
        <v>171.17850752467996</v>
      </c>
      <c r="V87" s="177">
        <f t="shared" ref="V87" si="93">V85+V86</f>
        <v>171.17850752467996</v>
      </c>
      <c r="W87" s="177">
        <f t="shared" ref="W87" si="94">W85+W86</f>
        <v>171.17850752467996</v>
      </c>
      <c r="X87" s="178"/>
      <c r="Y87" s="178"/>
      <c r="Z87" s="178"/>
    </row>
    <row r="88" spans="2:26" s="169" customFormat="1">
      <c r="B88" s="172"/>
      <c r="C88" s="172"/>
      <c r="D88" s="173"/>
      <c r="E88" s="173"/>
      <c r="F88" s="173"/>
      <c r="G88" s="173"/>
      <c r="H88" s="173"/>
      <c r="I88" s="173"/>
      <c r="J88" s="173"/>
      <c r="K88" s="173"/>
      <c r="L88" s="173"/>
      <c r="M88" s="173"/>
      <c r="N88" s="173"/>
      <c r="O88" s="173"/>
      <c r="P88" s="173"/>
      <c r="Q88" s="173"/>
      <c r="R88" s="173"/>
      <c r="S88" s="173"/>
      <c r="T88" s="173"/>
      <c r="U88" s="173"/>
      <c r="V88" s="173"/>
      <c r="W88" s="173"/>
      <c r="X88" s="173"/>
      <c r="Y88" s="173"/>
      <c r="Z88" s="173"/>
    </row>
    <row r="89" spans="2:26" s="169" customFormat="1">
      <c r="B89" s="171" t="s">
        <v>26</v>
      </c>
      <c r="C89" s="171"/>
      <c r="D89" s="178"/>
      <c r="E89" s="178"/>
      <c r="F89" s="178"/>
      <c r="G89" s="178"/>
      <c r="H89" s="178"/>
      <c r="I89" s="178"/>
      <c r="J89" s="178"/>
      <c r="K89" s="178"/>
      <c r="L89" s="178"/>
      <c r="M89" s="178"/>
      <c r="N89" s="178"/>
      <c r="O89" s="178"/>
      <c r="P89" s="178"/>
      <c r="Q89" s="178"/>
      <c r="R89" s="178"/>
      <c r="S89" s="178"/>
      <c r="T89" s="178"/>
      <c r="U89" s="178"/>
      <c r="V89" s="178"/>
      <c r="W89" s="178"/>
      <c r="X89" s="178"/>
      <c r="Y89" s="178"/>
      <c r="Z89" s="178"/>
    </row>
    <row r="90" spans="2:26" s="169" customFormat="1">
      <c r="B90" s="174" t="s">
        <v>292</v>
      </c>
      <c r="C90" s="181">
        <f>C80+C85</f>
        <v>13.175842972389361</v>
      </c>
      <c r="D90" s="181">
        <f t="shared" ref="D90:W90" si="95">D80+D85</f>
        <v>23.938828203799929</v>
      </c>
      <c r="E90" s="181">
        <f t="shared" si="95"/>
        <v>36.120583727758188</v>
      </c>
      <c r="F90" s="181">
        <f t="shared" si="95"/>
        <v>44.75167616473297</v>
      </c>
      <c r="G90" s="181">
        <f t="shared" si="95"/>
        <v>49.608819021875824</v>
      </c>
      <c r="H90" s="181">
        <f t="shared" si="95"/>
        <v>51.008819021875823</v>
      </c>
      <c r="I90" s="181">
        <f t="shared" si="95"/>
        <v>92.166615473789918</v>
      </c>
      <c r="J90" s="181">
        <f t="shared" si="95"/>
        <v>96.452329759504195</v>
      </c>
      <c r="K90" s="181">
        <f t="shared" si="95"/>
        <v>116.29359960077402</v>
      </c>
      <c r="L90" s="181">
        <f t="shared" si="95"/>
        <v>128.35709166426608</v>
      </c>
      <c r="M90" s="181">
        <f t="shared" si="95"/>
        <v>148.90919250460215</v>
      </c>
      <c r="N90" s="181">
        <f t="shared" si="95"/>
        <v>232.28921117873833</v>
      </c>
      <c r="O90" s="181">
        <f t="shared" si="95"/>
        <v>245.14635403588119</v>
      </c>
      <c r="P90" s="181">
        <f t="shared" si="95"/>
        <v>298.4796873692145</v>
      </c>
      <c r="Q90" s="181">
        <f t="shared" si="95"/>
        <v>310.24439325156737</v>
      </c>
      <c r="R90" s="181">
        <f t="shared" si="95"/>
        <v>310.24439325156737</v>
      </c>
      <c r="S90" s="181">
        <f t="shared" si="95"/>
        <v>310.24439325156737</v>
      </c>
      <c r="T90" s="181">
        <f t="shared" si="95"/>
        <v>310.24439325156737</v>
      </c>
      <c r="U90" s="181">
        <f t="shared" si="95"/>
        <v>327.89145207509677</v>
      </c>
      <c r="V90" s="181">
        <f t="shared" si="95"/>
        <v>327.89145207509677</v>
      </c>
      <c r="W90" s="181">
        <f t="shared" si="95"/>
        <v>327.89145207509677</v>
      </c>
      <c r="X90" s="173"/>
      <c r="Y90" s="173"/>
      <c r="Z90" s="173"/>
    </row>
    <row r="91" spans="2:26" s="169" customFormat="1">
      <c r="B91" s="172" t="s">
        <v>293</v>
      </c>
      <c r="C91" s="182">
        <f>C81+C86</f>
        <v>19.990613004613991</v>
      </c>
      <c r="D91" s="182">
        <f t="shared" ref="D91:W91" si="96">D81+D86</f>
        <v>79.074486867146291</v>
      </c>
      <c r="E91" s="182">
        <f t="shared" si="96"/>
        <v>143.91166333861693</v>
      </c>
      <c r="F91" s="182">
        <f t="shared" si="96"/>
        <v>154.1653104036169</v>
      </c>
      <c r="G91" s="182">
        <f t="shared" si="96"/>
        <v>163.87189863261688</v>
      </c>
      <c r="H91" s="182">
        <f t="shared" si="96"/>
        <v>173.57848687261691</v>
      </c>
      <c r="I91" s="182">
        <f t="shared" si="96"/>
        <v>187.19331039991107</v>
      </c>
      <c r="J91" s="182">
        <f t="shared" si="96"/>
        <v>188.68225157891106</v>
      </c>
      <c r="K91" s="182">
        <f t="shared" si="96"/>
        <v>191.24060452191105</v>
      </c>
      <c r="L91" s="182">
        <f t="shared" si="96"/>
        <v>192.72954569891101</v>
      </c>
      <c r="M91" s="182">
        <f t="shared" si="96"/>
        <v>212.13025158085225</v>
      </c>
      <c r="N91" s="182">
        <f t="shared" si="96"/>
        <v>222.52436922773458</v>
      </c>
      <c r="O91" s="182">
        <f t="shared" si="96"/>
        <v>225.09495746338163</v>
      </c>
      <c r="P91" s="182">
        <f t="shared" si="96"/>
        <v>228.04083982138161</v>
      </c>
      <c r="Q91" s="182">
        <f t="shared" si="96"/>
        <v>236.67025158438162</v>
      </c>
      <c r="R91" s="182">
        <f t="shared" si="96"/>
        <v>245.15995746808744</v>
      </c>
      <c r="S91" s="182">
        <f t="shared" si="96"/>
        <v>256.82172217420504</v>
      </c>
      <c r="T91" s="182">
        <f t="shared" si="96"/>
        <v>262.44672217426381</v>
      </c>
      <c r="U91" s="182">
        <f t="shared" si="96"/>
        <v>265.62319276726384</v>
      </c>
      <c r="V91" s="182">
        <f t="shared" si="96"/>
        <v>267.32907512026384</v>
      </c>
      <c r="W91" s="182">
        <f t="shared" si="96"/>
        <v>269.03495747326383</v>
      </c>
      <c r="X91" s="173"/>
      <c r="Y91" s="173"/>
      <c r="Z91" s="173"/>
    </row>
    <row r="92" spans="2:26" s="172" customFormat="1">
      <c r="B92" s="171" t="str">
        <f>"I alt, "&amp;B89</f>
        <v>I alt, Danmark</v>
      </c>
      <c r="C92" s="183">
        <f>C82+C87</f>
        <v>33.166455977003352</v>
      </c>
      <c r="D92" s="183">
        <f t="shared" ref="D92:W92" si="97">D82+D87</f>
        <v>103.01331507094622</v>
      </c>
      <c r="E92" s="183">
        <f t="shared" si="97"/>
        <v>180.03224706637513</v>
      </c>
      <c r="F92" s="183">
        <f t="shared" si="97"/>
        <v>198.9169865683499</v>
      </c>
      <c r="G92" s="183">
        <f t="shared" si="97"/>
        <v>213.48071765449268</v>
      </c>
      <c r="H92" s="183">
        <f t="shared" si="97"/>
        <v>224.58730589449274</v>
      </c>
      <c r="I92" s="183">
        <f t="shared" si="97"/>
        <v>279.35992587370094</v>
      </c>
      <c r="J92" s="183">
        <f t="shared" si="97"/>
        <v>285.13458133841522</v>
      </c>
      <c r="K92" s="183">
        <f t="shared" si="97"/>
        <v>307.53420412268508</v>
      </c>
      <c r="L92" s="183">
        <f t="shared" si="97"/>
        <v>321.08663736317703</v>
      </c>
      <c r="M92" s="183">
        <f t="shared" si="97"/>
        <v>361.03944408545442</v>
      </c>
      <c r="N92" s="183">
        <f t="shared" si="97"/>
        <v>454.81358040647291</v>
      </c>
      <c r="O92" s="183">
        <f t="shared" si="97"/>
        <v>470.24131149926279</v>
      </c>
      <c r="P92" s="183">
        <f t="shared" si="97"/>
        <v>526.52052719059611</v>
      </c>
      <c r="Q92" s="183">
        <f t="shared" si="97"/>
        <v>546.91464483594905</v>
      </c>
      <c r="R92" s="183">
        <f t="shared" si="97"/>
        <v>555.40435071965476</v>
      </c>
      <c r="S92" s="183">
        <f t="shared" si="97"/>
        <v>567.06611542577241</v>
      </c>
      <c r="T92" s="183">
        <f t="shared" si="97"/>
        <v>572.69111542583119</v>
      </c>
      <c r="U92" s="183">
        <f t="shared" si="97"/>
        <v>593.51464484236067</v>
      </c>
      <c r="V92" s="183">
        <f t="shared" si="97"/>
        <v>595.22052719536055</v>
      </c>
      <c r="W92" s="183">
        <f t="shared" si="97"/>
        <v>596.92640954836065</v>
      </c>
      <c r="X92" s="178"/>
      <c r="Y92" s="178"/>
      <c r="Z92" s="178"/>
    </row>
    <row r="93" spans="2:26" s="169" customFormat="1">
      <c r="B93" s="184" t="s">
        <v>184</v>
      </c>
      <c r="C93" s="172"/>
      <c r="D93" s="172"/>
      <c r="E93" s="185"/>
      <c r="F93" s="172"/>
      <c r="G93" s="172"/>
      <c r="H93" s="172"/>
      <c r="I93" s="172"/>
      <c r="J93" s="172"/>
      <c r="K93" s="172"/>
      <c r="L93" s="172"/>
      <c r="M93" s="172"/>
      <c r="N93" s="172"/>
      <c r="O93" s="172"/>
      <c r="P93" s="172"/>
      <c r="Q93" s="172"/>
      <c r="R93" s="172"/>
      <c r="S93" s="172"/>
      <c r="T93" s="172"/>
      <c r="U93" s="172"/>
      <c r="V93" s="172"/>
      <c r="W93" s="172"/>
      <c r="X93" s="172"/>
      <c r="Y93" s="172"/>
      <c r="Z93" s="172"/>
    </row>
    <row r="94" spans="2:26" s="169" customFormat="1">
      <c r="B94" s="184"/>
      <c r="C94" s="172"/>
      <c r="D94" s="172"/>
      <c r="E94" s="185"/>
      <c r="F94" s="172"/>
      <c r="G94" s="172"/>
      <c r="H94" s="172"/>
      <c r="I94" s="172"/>
      <c r="J94" s="172"/>
      <c r="K94" s="172"/>
      <c r="L94" s="172"/>
      <c r="M94" s="172"/>
      <c r="N94" s="172"/>
      <c r="O94" s="172"/>
      <c r="P94" s="172"/>
      <c r="Q94" s="172"/>
      <c r="R94" s="172"/>
      <c r="S94" s="172"/>
      <c r="T94" s="172"/>
      <c r="U94" s="172"/>
      <c r="V94" s="172"/>
      <c r="W94" s="172"/>
      <c r="X94" s="172"/>
      <c r="Y94" s="172"/>
      <c r="Z94" s="172"/>
    </row>
    <row r="95" spans="2:26" s="169" customFormat="1">
      <c r="B95" s="160" t="s">
        <v>27</v>
      </c>
      <c r="C95" s="172"/>
      <c r="D95" s="172"/>
      <c r="E95" s="185"/>
      <c r="F95" s="172"/>
      <c r="G95" s="172"/>
      <c r="H95" s="172"/>
      <c r="I95" s="172"/>
      <c r="J95" s="172"/>
      <c r="K95" s="172"/>
      <c r="L95" s="172"/>
      <c r="M95" s="172"/>
      <c r="N95" s="172"/>
      <c r="O95" s="172"/>
      <c r="P95" s="172"/>
      <c r="Q95" s="172"/>
      <c r="R95" s="172"/>
      <c r="S95" s="172"/>
      <c r="T95" s="172"/>
      <c r="U95" s="172"/>
      <c r="V95" s="172"/>
      <c r="W95" s="172"/>
      <c r="X95" s="172"/>
      <c r="Y95" s="172"/>
      <c r="Z95" s="172"/>
    </row>
    <row r="96" spans="2:26" s="169" customFormat="1">
      <c r="B96" s="186" t="s">
        <v>26</v>
      </c>
      <c r="C96" s="162">
        <v>2020</v>
      </c>
      <c r="D96" s="162">
        <v>2021</v>
      </c>
      <c r="E96" s="162">
        <v>2022</v>
      </c>
      <c r="F96" s="162">
        <v>2023</v>
      </c>
      <c r="G96" s="162">
        <v>2024</v>
      </c>
      <c r="H96" s="162">
        <v>2025</v>
      </c>
      <c r="I96" s="162">
        <v>2026</v>
      </c>
      <c r="J96" s="162">
        <v>2027</v>
      </c>
      <c r="K96" s="162">
        <v>2028</v>
      </c>
      <c r="L96" s="162">
        <v>2029</v>
      </c>
      <c r="M96" s="162">
        <v>2030</v>
      </c>
      <c r="N96" s="162">
        <v>2031</v>
      </c>
      <c r="O96" s="162">
        <v>2032</v>
      </c>
      <c r="P96" s="162">
        <v>2033</v>
      </c>
      <c r="Q96" s="162">
        <v>2034</v>
      </c>
      <c r="R96" s="162">
        <v>2035</v>
      </c>
      <c r="S96" s="162">
        <v>2036</v>
      </c>
      <c r="T96" s="162">
        <v>2037</v>
      </c>
      <c r="U96" s="162">
        <v>2038</v>
      </c>
      <c r="V96" s="162">
        <v>2039</v>
      </c>
      <c r="W96" s="162">
        <v>2040</v>
      </c>
      <c r="X96" s="172"/>
      <c r="Y96" s="172"/>
      <c r="Z96" s="172"/>
    </row>
    <row r="97" spans="2:26" s="169" customFormat="1">
      <c r="B97" s="187" t="s">
        <v>292</v>
      </c>
      <c r="C97" s="188">
        <v>7.3613538601815476</v>
      </c>
      <c r="D97" s="188">
        <v>14.097830543545982</v>
      </c>
      <c r="E97" s="188">
        <v>21.237830543545982</v>
      </c>
      <c r="F97" s="188">
        <v>32.777830543545974</v>
      </c>
      <c r="G97" s="188">
        <v>39.637830543545974</v>
      </c>
      <c r="H97" s="188">
        <v>41.037830543545979</v>
      </c>
      <c r="I97" s="188">
        <v>69.653703559418929</v>
      </c>
      <c r="J97" s="188">
        <v>71.939417845133207</v>
      </c>
      <c r="K97" s="188">
        <v>80.225132130847527</v>
      </c>
      <c r="L97" s="188">
        <v>96.510846416561833</v>
      </c>
      <c r="M97" s="188">
        <v>99.033068638784044</v>
      </c>
      <c r="N97" s="188">
        <v>136.49338609910137</v>
      </c>
      <c r="O97" s="188">
        <v>159.35052895624418</v>
      </c>
      <c r="P97" s="188">
        <v>162.20767181338707</v>
      </c>
      <c r="Q97" s="188">
        <v>214.69544959116479</v>
      </c>
      <c r="R97" s="188">
        <v>214.69544959116479</v>
      </c>
      <c r="S97" s="188">
        <v>214.69544959116479</v>
      </c>
      <c r="T97" s="188">
        <v>214.69544959116479</v>
      </c>
      <c r="U97" s="188">
        <v>229.40100514672031</v>
      </c>
      <c r="V97" s="188">
        <v>229.40100514672031</v>
      </c>
      <c r="W97" s="188">
        <v>229.40100514672031</v>
      </c>
      <c r="X97" s="172"/>
      <c r="Y97" s="172"/>
      <c r="Z97" s="172"/>
    </row>
    <row r="98" spans="2:26" s="169" customFormat="1">
      <c r="B98" s="187" t="s">
        <v>293</v>
      </c>
      <c r="C98" s="188">
        <v>19.960906882649113</v>
      </c>
      <c r="D98" s="188">
        <v>49.532351943467255</v>
      </c>
      <c r="E98" s="188">
        <v>75.077907500467262</v>
      </c>
      <c r="F98" s="188">
        <v>101.00746305746726</v>
      </c>
      <c r="G98" s="188">
        <v>126.55301861446731</v>
      </c>
      <c r="H98" s="188">
        <v>152.09857417146719</v>
      </c>
      <c r="I98" s="188">
        <v>153.30968528346719</v>
      </c>
      <c r="J98" s="188">
        <v>154.52079639546727</v>
      </c>
      <c r="K98" s="188">
        <v>155.73190750746718</v>
      </c>
      <c r="L98" s="188">
        <v>156.94301861946727</v>
      </c>
      <c r="M98" s="188">
        <v>158.15412973146718</v>
      </c>
      <c r="N98" s="188">
        <v>158.15412973146718</v>
      </c>
      <c r="O98" s="188">
        <v>158.15412973146718</v>
      </c>
      <c r="P98" s="188">
        <v>158.15412973146718</v>
      </c>
      <c r="Q98" s="188">
        <v>158.15412973146718</v>
      </c>
      <c r="R98" s="188">
        <v>158.15412973146718</v>
      </c>
      <c r="S98" s="188">
        <v>158.15412973146718</v>
      </c>
      <c r="T98" s="188">
        <v>158.15412973146718</v>
      </c>
      <c r="U98" s="188">
        <v>158.23412973146719</v>
      </c>
      <c r="V98" s="188">
        <v>158.23412973146719</v>
      </c>
      <c r="W98" s="188">
        <v>158.23412973146719</v>
      </c>
      <c r="X98" s="172"/>
      <c r="Y98" s="172"/>
      <c r="Z98" s="172"/>
    </row>
    <row r="99" spans="2:26" s="169" customFormat="1">
      <c r="B99" s="186" t="s">
        <v>182</v>
      </c>
      <c r="C99" s="188">
        <v>27.322260742830661</v>
      </c>
      <c r="D99" s="188">
        <v>63.630182487013236</v>
      </c>
      <c r="E99" s="188">
        <v>96.315738044013244</v>
      </c>
      <c r="F99" s="188">
        <v>133.78529360101322</v>
      </c>
      <c r="G99" s="188">
        <v>166.19084915801329</v>
      </c>
      <c r="H99" s="188">
        <v>193.13640471501316</v>
      </c>
      <c r="I99" s="188">
        <v>222.9633888428861</v>
      </c>
      <c r="J99" s="188">
        <v>226.46021424060046</v>
      </c>
      <c r="K99" s="188">
        <v>235.95703963831471</v>
      </c>
      <c r="L99" s="188">
        <v>253.4538650360291</v>
      </c>
      <c r="M99" s="188">
        <v>257.18719837025122</v>
      </c>
      <c r="N99" s="188">
        <v>294.64751583056852</v>
      </c>
      <c r="O99" s="188">
        <v>317.50465868771136</v>
      </c>
      <c r="P99" s="188">
        <v>320.36180154485425</v>
      </c>
      <c r="Q99" s="188">
        <v>372.84957932263194</v>
      </c>
      <c r="R99" s="188">
        <v>372.84957932263194</v>
      </c>
      <c r="S99" s="188">
        <v>372.84957932263194</v>
      </c>
      <c r="T99" s="188">
        <v>372.84957932263194</v>
      </c>
      <c r="U99" s="188">
        <v>387.6351348781875</v>
      </c>
      <c r="V99" s="188">
        <v>387.6351348781875</v>
      </c>
      <c r="W99" s="188">
        <v>387.6351348781875</v>
      </c>
      <c r="X99" s="172"/>
      <c r="Y99" s="172"/>
      <c r="Z99" s="172"/>
    </row>
    <row r="101" spans="2:26" s="317" customFormat="1">
      <c r="B101" s="317" t="s">
        <v>32</v>
      </c>
    </row>
    <row r="102" spans="2:26" s="170" customFormat="1"/>
    <row r="103" spans="2:26" s="149" customFormat="1">
      <c r="B103" s="148" t="s">
        <v>20</v>
      </c>
      <c r="C103" s="148">
        <v>2020</v>
      </c>
      <c r="D103" s="148">
        <v>2021</v>
      </c>
      <c r="E103" s="148">
        <v>2022</v>
      </c>
      <c r="F103" s="148">
        <v>2023</v>
      </c>
      <c r="G103" s="148">
        <v>2024</v>
      </c>
      <c r="H103" s="148">
        <v>2025</v>
      </c>
      <c r="I103" s="148">
        <v>2026</v>
      </c>
      <c r="J103" s="148">
        <v>2027</v>
      </c>
      <c r="K103" s="148">
        <v>2028</v>
      </c>
      <c r="L103" s="148">
        <v>2029</v>
      </c>
      <c r="M103" s="148">
        <v>2030</v>
      </c>
      <c r="N103" s="148">
        <v>2031</v>
      </c>
      <c r="O103" s="148">
        <v>2032</v>
      </c>
      <c r="P103" s="148">
        <v>2033</v>
      </c>
      <c r="Q103" s="148">
        <v>2034</v>
      </c>
      <c r="R103" s="148">
        <v>2035</v>
      </c>
      <c r="S103" s="148">
        <v>2036</v>
      </c>
      <c r="T103" s="148">
        <v>2037</v>
      </c>
      <c r="U103" s="148">
        <v>2038</v>
      </c>
      <c r="V103" s="148">
        <v>2039</v>
      </c>
      <c r="W103" s="148">
        <v>2040</v>
      </c>
    </row>
    <row r="104" spans="2:26" s="169" customFormat="1">
      <c r="B104" s="171" t="s">
        <v>14</v>
      </c>
      <c r="C104" s="172"/>
      <c r="D104" s="189"/>
      <c r="E104" s="189"/>
      <c r="F104" s="189"/>
      <c r="G104" s="189"/>
      <c r="H104" s="189"/>
      <c r="I104" s="189"/>
      <c r="J104" s="189"/>
      <c r="K104" s="189"/>
      <c r="L104" s="189"/>
      <c r="M104" s="189"/>
      <c r="N104" s="189"/>
      <c r="O104" s="189"/>
      <c r="P104" s="189"/>
      <c r="Q104" s="189"/>
      <c r="R104" s="189"/>
      <c r="S104" s="189"/>
      <c r="T104" s="189"/>
      <c r="U104" s="189"/>
      <c r="V104" s="189"/>
      <c r="W104" s="189"/>
      <c r="X104" s="173"/>
      <c r="Y104" s="173"/>
      <c r="Z104" s="173"/>
    </row>
    <row r="105" spans="2:26" s="169" customFormat="1">
      <c r="B105" s="174" t="s">
        <v>292</v>
      </c>
      <c r="C105" s="190">
        <v>43.608551104983931</v>
      </c>
      <c r="D105" s="190">
        <v>68.921830944031612</v>
      </c>
      <c r="E105" s="190">
        <v>139.93155641417758</v>
      </c>
      <c r="F105" s="190">
        <v>141.26205787377842</v>
      </c>
      <c r="G105" s="190">
        <v>142.9996737596617</v>
      </c>
      <c r="H105" s="190">
        <v>152.4536184823194</v>
      </c>
      <c r="I105" s="190">
        <v>260.36622535557268</v>
      </c>
      <c r="J105" s="190">
        <v>316.02207896910613</v>
      </c>
      <c r="K105" s="190">
        <v>405.93812239456213</v>
      </c>
      <c r="L105" s="190">
        <v>434.5264881642924</v>
      </c>
      <c r="M105" s="190">
        <v>486.84648940503843</v>
      </c>
      <c r="N105" s="190">
        <v>775.40753253104413</v>
      </c>
      <c r="O105" s="190">
        <v>786.85209246897762</v>
      </c>
      <c r="P105" s="190">
        <v>787.66193334554032</v>
      </c>
      <c r="Q105" s="190">
        <v>847.2606752194248</v>
      </c>
      <c r="R105" s="190">
        <v>855.05446802610822</v>
      </c>
      <c r="S105" s="190">
        <v>861.31616800645816</v>
      </c>
      <c r="T105" s="190">
        <v>863.13004215308069</v>
      </c>
      <c r="U105" s="190">
        <v>961.36890749512293</v>
      </c>
      <c r="V105" s="190">
        <v>969.6399168245631</v>
      </c>
      <c r="W105" s="190">
        <v>988.94884758092496</v>
      </c>
      <c r="X105" s="176"/>
      <c r="Y105" s="176"/>
      <c r="Z105" s="176"/>
    </row>
    <row r="106" spans="2:26" s="169" customFormat="1">
      <c r="B106" s="172" t="s">
        <v>293</v>
      </c>
      <c r="C106" s="191">
        <v>194.50906056219324</v>
      </c>
      <c r="D106" s="190">
        <v>362.01412460357284</v>
      </c>
      <c r="E106" s="190">
        <v>553.84774606394615</v>
      </c>
      <c r="F106" s="190">
        <v>580.03321799999958</v>
      </c>
      <c r="G106" s="190">
        <v>602.35409730086212</v>
      </c>
      <c r="H106" s="190">
        <v>651.18389604327297</v>
      </c>
      <c r="I106" s="190">
        <v>685.27621601914859</v>
      </c>
      <c r="J106" s="190">
        <v>700.19970202590798</v>
      </c>
      <c r="K106" s="190">
        <v>732.07485596705067</v>
      </c>
      <c r="L106" s="190">
        <v>735.61402863264959</v>
      </c>
      <c r="M106" s="190">
        <v>750.86609465987215</v>
      </c>
      <c r="N106" s="190">
        <v>833.09779162042219</v>
      </c>
      <c r="O106" s="190">
        <v>848.30575766093386</v>
      </c>
      <c r="P106" s="190">
        <v>857.70294219946754</v>
      </c>
      <c r="Q106" s="190">
        <v>882.57199743524961</v>
      </c>
      <c r="R106" s="190">
        <v>912.73826069957727</v>
      </c>
      <c r="S106" s="190">
        <v>985.66600813458126</v>
      </c>
      <c r="T106" s="190">
        <v>1015.6140549476921</v>
      </c>
      <c r="U106" s="190">
        <v>1036.4083291161908</v>
      </c>
      <c r="V106" s="190">
        <v>1047.1747620129158</v>
      </c>
      <c r="W106" s="190">
        <v>1062.7213943541124</v>
      </c>
      <c r="X106" s="176"/>
      <c r="Y106" s="176"/>
      <c r="Z106" s="176"/>
    </row>
    <row r="107" spans="2:26" s="169" customFormat="1">
      <c r="B107" s="171" t="str">
        <f>"I alt, "&amp;B104</f>
        <v>I alt, Vestdanmark (DK1)</v>
      </c>
      <c r="C107" s="385">
        <f>C105+C106</f>
        <v>238.11761166717719</v>
      </c>
      <c r="D107" s="385">
        <f t="shared" ref="D107:W107" si="98">D105+D106</f>
        <v>430.93595554760446</v>
      </c>
      <c r="E107" s="385">
        <f t="shared" si="98"/>
        <v>693.77930247812378</v>
      </c>
      <c r="F107" s="385">
        <f t="shared" si="98"/>
        <v>721.295275873778</v>
      </c>
      <c r="G107" s="385">
        <f t="shared" si="98"/>
        <v>745.35377106052385</v>
      </c>
      <c r="H107" s="385">
        <f t="shared" si="98"/>
        <v>803.63751452559234</v>
      </c>
      <c r="I107" s="385">
        <f t="shared" si="98"/>
        <v>945.64244137472133</v>
      </c>
      <c r="J107" s="385">
        <f t="shared" si="98"/>
        <v>1016.2217809950141</v>
      </c>
      <c r="K107" s="385">
        <f t="shared" si="98"/>
        <v>1138.0129783616128</v>
      </c>
      <c r="L107" s="385">
        <f t="shared" si="98"/>
        <v>1170.1405167969419</v>
      </c>
      <c r="M107" s="385">
        <f t="shared" si="98"/>
        <v>1237.7125840649105</v>
      </c>
      <c r="N107" s="385">
        <f t="shared" si="98"/>
        <v>1608.5053241514663</v>
      </c>
      <c r="O107" s="385">
        <f t="shared" si="98"/>
        <v>1635.1578501299114</v>
      </c>
      <c r="P107" s="385">
        <f t="shared" si="98"/>
        <v>1645.3648755450079</v>
      </c>
      <c r="Q107" s="385">
        <f t="shared" si="98"/>
        <v>1729.8326726546743</v>
      </c>
      <c r="R107" s="385">
        <f t="shared" si="98"/>
        <v>1767.7927287256855</v>
      </c>
      <c r="S107" s="385">
        <f t="shared" si="98"/>
        <v>1846.9821761410394</v>
      </c>
      <c r="T107" s="385">
        <f t="shared" si="98"/>
        <v>1878.7440971007727</v>
      </c>
      <c r="U107" s="385">
        <f t="shared" si="98"/>
        <v>1997.7772366113136</v>
      </c>
      <c r="V107" s="385">
        <f t="shared" si="98"/>
        <v>2016.8146788374788</v>
      </c>
      <c r="W107" s="385">
        <f t="shared" si="98"/>
        <v>2051.6702419350372</v>
      </c>
      <c r="X107" s="178"/>
      <c r="Y107" s="178"/>
      <c r="Z107" s="178"/>
    </row>
    <row r="108" spans="2:26" s="169" customFormat="1">
      <c r="B108" s="171"/>
      <c r="C108" s="385"/>
      <c r="D108" s="385"/>
      <c r="E108" s="385"/>
      <c r="F108" s="385"/>
      <c r="G108" s="385"/>
      <c r="H108" s="385"/>
      <c r="I108" s="385"/>
      <c r="J108" s="385"/>
      <c r="K108" s="385"/>
      <c r="L108" s="385"/>
      <c r="M108" s="385"/>
      <c r="N108" s="385"/>
      <c r="O108" s="385"/>
      <c r="P108" s="385"/>
      <c r="Q108" s="385"/>
      <c r="R108" s="385"/>
      <c r="S108" s="385"/>
      <c r="T108" s="385"/>
      <c r="U108" s="385"/>
      <c r="V108" s="385"/>
      <c r="W108" s="385"/>
      <c r="X108" s="178"/>
      <c r="Y108" s="178"/>
      <c r="Z108" s="178"/>
    </row>
    <row r="109" spans="2:26" s="169" customFormat="1">
      <c r="B109" s="171" t="s">
        <v>15</v>
      </c>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173"/>
      <c r="Y109" s="173"/>
      <c r="Z109" s="173"/>
    </row>
    <row r="110" spans="2:26" s="169" customFormat="1">
      <c r="B110" s="174" t="s">
        <v>292</v>
      </c>
      <c r="C110" s="192">
        <v>16.756648336115255</v>
      </c>
      <c r="D110" s="190">
        <v>35.972057090005549</v>
      </c>
      <c r="E110" s="190">
        <v>31.555789656429809</v>
      </c>
      <c r="F110" s="190">
        <v>39.068372805471782</v>
      </c>
      <c r="G110" s="190">
        <v>48.659123769198743</v>
      </c>
      <c r="H110" s="190">
        <v>52.568721554521581</v>
      </c>
      <c r="I110" s="190">
        <v>62.385415148687848</v>
      </c>
      <c r="J110" s="190">
        <v>66.104481773447233</v>
      </c>
      <c r="K110" s="190">
        <v>67.751938869737202</v>
      </c>
      <c r="L110" s="190">
        <v>93.938893781491885</v>
      </c>
      <c r="M110" s="190">
        <v>186.21820551569402</v>
      </c>
      <c r="N110" s="190">
        <v>275.55291743711081</v>
      </c>
      <c r="O110" s="190">
        <v>354.29373179333362</v>
      </c>
      <c r="P110" s="190">
        <v>510.70756232512929</v>
      </c>
      <c r="Q110" s="190">
        <v>521.72539106785359</v>
      </c>
      <c r="R110" s="190">
        <v>515.32390594174376</v>
      </c>
      <c r="S110" s="190">
        <v>495.61090343506885</v>
      </c>
      <c r="T110" s="190">
        <v>490.35316330050114</v>
      </c>
      <c r="U110" s="190">
        <v>489.70361689480541</v>
      </c>
      <c r="V110" s="190">
        <v>481.59184051729471</v>
      </c>
      <c r="W110" s="190">
        <v>492.46090431017313</v>
      </c>
      <c r="X110" s="176"/>
      <c r="Y110" s="176"/>
      <c r="Z110" s="176"/>
    </row>
    <row r="111" spans="2:26" s="169" customFormat="1">
      <c r="B111" s="172" t="s">
        <v>293</v>
      </c>
      <c r="C111" s="192">
        <v>18.055946935983357</v>
      </c>
      <c r="D111" s="190">
        <v>59.909747654392795</v>
      </c>
      <c r="E111" s="190">
        <v>143.82889643210248</v>
      </c>
      <c r="F111" s="190">
        <v>153.80735872291623</v>
      </c>
      <c r="G111" s="190">
        <v>182.21358548321811</v>
      </c>
      <c r="H111" s="190">
        <v>191.48653871552858</v>
      </c>
      <c r="I111" s="190">
        <v>201.71662865291879</v>
      </c>
      <c r="J111" s="190">
        <v>206.02240631870211</v>
      </c>
      <c r="K111" s="190">
        <v>209.23441550290502</v>
      </c>
      <c r="L111" s="190">
        <v>211.70078061911244</v>
      </c>
      <c r="M111" s="190">
        <v>223.05960300853675</v>
      </c>
      <c r="N111" s="190">
        <v>277.72305991753467</v>
      </c>
      <c r="O111" s="190">
        <v>277.847944131536</v>
      </c>
      <c r="P111" s="190">
        <v>279.87624561120066</v>
      </c>
      <c r="Q111" s="190">
        <v>280.14084294795646</v>
      </c>
      <c r="R111" s="190">
        <v>280.22763270713068</v>
      </c>
      <c r="S111" s="190">
        <v>280.53820840847266</v>
      </c>
      <c r="T111" s="190">
        <v>280.63183951325777</v>
      </c>
      <c r="U111" s="190">
        <v>282.29207172168287</v>
      </c>
      <c r="V111" s="190">
        <v>281.72809881764232</v>
      </c>
      <c r="W111" s="190">
        <v>281.64579758956819</v>
      </c>
      <c r="X111" s="176"/>
      <c r="Y111" s="176"/>
      <c r="Z111" s="176"/>
    </row>
    <row r="112" spans="2:26" s="169" customFormat="1">
      <c r="B112" s="171" t="str">
        <f>"I alt, "&amp;B109</f>
        <v>I alt, Østdanmark (DK2)</v>
      </c>
      <c r="C112" s="385">
        <f>C110+C111</f>
        <v>34.812595272098612</v>
      </c>
      <c r="D112" s="385">
        <f t="shared" ref="D112" si="99">D110+D111</f>
        <v>95.881804744398352</v>
      </c>
      <c r="E112" s="385">
        <f t="shared" ref="E112" si="100">E110+E111</f>
        <v>175.38468608853231</v>
      </c>
      <c r="F112" s="385">
        <f t="shared" ref="F112" si="101">F110+F111</f>
        <v>192.87573152838803</v>
      </c>
      <c r="G112" s="385">
        <f t="shared" ref="G112" si="102">G110+G111</f>
        <v>230.87270925241685</v>
      </c>
      <c r="H112" s="385">
        <f t="shared" ref="H112" si="103">H110+H111</f>
        <v>244.05526027005016</v>
      </c>
      <c r="I112" s="385">
        <f t="shared" ref="I112" si="104">I110+I111</f>
        <v>264.10204380160661</v>
      </c>
      <c r="J112" s="385">
        <f t="shared" ref="J112" si="105">J110+J111</f>
        <v>272.12688809214933</v>
      </c>
      <c r="K112" s="385">
        <f t="shared" ref="K112" si="106">K110+K111</f>
        <v>276.98635437264221</v>
      </c>
      <c r="L112" s="385">
        <f t="shared" ref="L112" si="107">L110+L111</f>
        <v>305.63967440060435</v>
      </c>
      <c r="M112" s="385">
        <f t="shared" ref="M112" si="108">M110+M111</f>
        <v>409.27780852423075</v>
      </c>
      <c r="N112" s="385">
        <f t="shared" ref="N112" si="109">N110+N111</f>
        <v>553.27597735464542</v>
      </c>
      <c r="O112" s="385">
        <f t="shared" ref="O112" si="110">O110+O111</f>
        <v>632.14167592486956</v>
      </c>
      <c r="P112" s="385">
        <f t="shared" ref="P112" si="111">P110+P111</f>
        <v>790.58380793633</v>
      </c>
      <c r="Q112" s="385">
        <f t="shared" ref="Q112" si="112">Q110+Q111</f>
        <v>801.86623401581005</v>
      </c>
      <c r="R112" s="385">
        <f t="shared" ref="R112" si="113">R110+R111</f>
        <v>795.55153864887438</v>
      </c>
      <c r="S112" s="385">
        <f t="shared" ref="S112" si="114">S110+S111</f>
        <v>776.1491118435415</v>
      </c>
      <c r="T112" s="385">
        <f t="shared" ref="T112" si="115">T110+T111</f>
        <v>770.98500281375891</v>
      </c>
      <c r="U112" s="385">
        <f t="shared" ref="U112" si="116">U110+U111</f>
        <v>771.99568861648822</v>
      </c>
      <c r="V112" s="385">
        <f t="shared" ref="V112" si="117">V110+V111</f>
        <v>763.31993933493709</v>
      </c>
      <c r="W112" s="385">
        <f t="shared" ref="W112" si="118">W110+W111</f>
        <v>774.10670189974132</v>
      </c>
      <c r="X112" s="178"/>
      <c r="Y112" s="178"/>
      <c r="Z112" s="178"/>
    </row>
    <row r="113" spans="2:26" s="169" customFormat="1">
      <c r="B113" s="172"/>
      <c r="C113" s="387"/>
      <c r="D113" s="387"/>
      <c r="E113" s="387"/>
      <c r="F113" s="387"/>
      <c r="G113" s="387"/>
      <c r="H113" s="387"/>
      <c r="I113" s="387"/>
      <c r="J113" s="387"/>
      <c r="K113" s="387"/>
      <c r="L113" s="387"/>
      <c r="M113" s="387"/>
      <c r="N113" s="387"/>
      <c r="O113" s="387"/>
      <c r="P113" s="387"/>
      <c r="Q113" s="387"/>
      <c r="R113" s="387"/>
      <c r="S113" s="387"/>
      <c r="T113" s="387"/>
      <c r="U113" s="387"/>
      <c r="V113" s="387"/>
      <c r="W113" s="387"/>
      <c r="X113" s="173"/>
      <c r="Y113" s="173"/>
      <c r="Z113" s="173"/>
    </row>
    <row r="114" spans="2:26" s="169" customFormat="1">
      <c r="B114" s="171" t="s">
        <v>26</v>
      </c>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78"/>
      <c r="Y114" s="178"/>
      <c r="Z114" s="178"/>
    </row>
    <row r="115" spans="2:26" s="169" customFormat="1">
      <c r="B115" s="174" t="s">
        <v>292</v>
      </c>
      <c r="C115" s="192">
        <f t="shared" ref="C115:W115" si="119">C105+C110</f>
        <v>60.365199441099186</v>
      </c>
      <c r="D115" s="192">
        <f t="shared" si="119"/>
        <v>104.89388803403716</v>
      </c>
      <c r="E115" s="192">
        <f t="shared" si="119"/>
        <v>171.48734607060737</v>
      </c>
      <c r="F115" s="192">
        <f t="shared" si="119"/>
        <v>180.33043067925018</v>
      </c>
      <c r="G115" s="192">
        <f t="shared" si="119"/>
        <v>191.65879752886045</v>
      </c>
      <c r="H115" s="192">
        <f t="shared" si="119"/>
        <v>205.02234003684097</v>
      </c>
      <c r="I115" s="192">
        <f t="shared" si="119"/>
        <v>322.75164050426054</v>
      </c>
      <c r="J115" s="192">
        <f t="shared" si="119"/>
        <v>382.12656074255335</v>
      </c>
      <c r="K115" s="192">
        <f t="shared" si="119"/>
        <v>473.69006126429935</v>
      </c>
      <c r="L115" s="192">
        <f t="shared" si="119"/>
        <v>528.46538194578432</v>
      </c>
      <c r="M115" s="192">
        <f t="shared" si="119"/>
        <v>673.06469492073245</v>
      </c>
      <c r="N115" s="192">
        <f t="shared" si="119"/>
        <v>1050.960449968155</v>
      </c>
      <c r="O115" s="192">
        <f t="shared" si="119"/>
        <v>1141.1458242623112</v>
      </c>
      <c r="P115" s="192">
        <f t="shared" si="119"/>
        <v>1298.3694956706695</v>
      </c>
      <c r="Q115" s="192">
        <f t="shared" si="119"/>
        <v>1368.9860662872784</v>
      </c>
      <c r="R115" s="192">
        <f t="shared" si="119"/>
        <v>1370.378373967852</v>
      </c>
      <c r="S115" s="192">
        <f t="shared" si="119"/>
        <v>1356.927071441527</v>
      </c>
      <c r="T115" s="192">
        <f t="shared" si="119"/>
        <v>1353.4832054535818</v>
      </c>
      <c r="U115" s="192">
        <f t="shared" si="119"/>
        <v>1451.0725243899283</v>
      </c>
      <c r="V115" s="192">
        <f t="shared" si="119"/>
        <v>1451.2317573418577</v>
      </c>
      <c r="W115" s="192">
        <f t="shared" si="119"/>
        <v>1481.409751891098</v>
      </c>
      <c r="X115" s="173"/>
      <c r="Y115" s="173"/>
      <c r="Z115" s="173"/>
    </row>
    <row r="116" spans="2:26" s="169" customFormat="1">
      <c r="B116" s="172" t="s">
        <v>293</v>
      </c>
      <c r="C116" s="192">
        <f t="shared" ref="C116:W116" si="120">C106+C111</f>
        <v>212.56500749817661</v>
      </c>
      <c r="D116" s="192">
        <f t="shared" si="120"/>
        <v>421.92387225796563</v>
      </c>
      <c r="E116" s="192">
        <f t="shared" si="120"/>
        <v>697.67664249604866</v>
      </c>
      <c r="F116" s="192">
        <f t="shared" si="120"/>
        <v>733.84057672291578</v>
      </c>
      <c r="G116" s="192">
        <f t="shared" si="120"/>
        <v>784.56768278408026</v>
      </c>
      <c r="H116" s="192">
        <f t="shared" si="120"/>
        <v>842.67043475880155</v>
      </c>
      <c r="I116" s="192">
        <f t="shared" si="120"/>
        <v>886.99284467206735</v>
      </c>
      <c r="J116" s="192">
        <f t="shared" si="120"/>
        <v>906.22210834461009</v>
      </c>
      <c r="K116" s="192">
        <f t="shared" si="120"/>
        <v>941.30927146995566</v>
      </c>
      <c r="L116" s="192">
        <f t="shared" si="120"/>
        <v>947.31480925176197</v>
      </c>
      <c r="M116" s="192">
        <f t="shared" si="120"/>
        <v>973.92569766840893</v>
      </c>
      <c r="N116" s="192">
        <f t="shared" si="120"/>
        <v>1110.820851537957</v>
      </c>
      <c r="O116" s="192">
        <f t="shared" si="120"/>
        <v>1126.1537017924697</v>
      </c>
      <c r="P116" s="192">
        <f t="shared" si="120"/>
        <v>1137.5791878106681</v>
      </c>
      <c r="Q116" s="192">
        <f t="shared" si="120"/>
        <v>1162.7128403832062</v>
      </c>
      <c r="R116" s="192">
        <f t="shared" si="120"/>
        <v>1192.9658934067079</v>
      </c>
      <c r="S116" s="192">
        <f t="shared" si="120"/>
        <v>1266.2042165430539</v>
      </c>
      <c r="T116" s="192">
        <f t="shared" si="120"/>
        <v>1296.2458944609498</v>
      </c>
      <c r="U116" s="192">
        <f t="shared" si="120"/>
        <v>1318.7004008378735</v>
      </c>
      <c r="V116" s="192">
        <f t="shared" si="120"/>
        <v>1328.9028608305582</v>
      </c>
      <c r="W116" s="192">
        <f t="shared" si="120"/>
        <v>1344.3671919436806</v>
      </c>
      <c r="X116" s="173"/>
      <c r="Y116" s="173"/>
      <c r="Z116" s="173"/>
    </row>
    <row r="117" spans="2:26" s="172" customFormat="1">
      <c r="B117" s="171" t="s">
        <v>182</v>
      </c>
      <c r="C117" s="193">
        <f>C115+C116</f>
        <v>272.93020693927582</v>
      </c>
      <c r="D117" s="193">
        <f t="shared" ref="D117:W117" si="121">D115+D116</f>
        <v>526.81776029200273</v>
      </c>
      <c r="E117" s="193">
        <f t="shared" si="121"/>
        <v>869.16398856665603</v>
      </c>
      <c r="F117" s="193">
        <f t="shared" si="121"/>
        <v>914.17100740216597</v>
      </c>
      <c r="G117" s="193">
        <f t="shared" si="121"/>
        <v>976.22648031294068</v>
      </c>
      <c r="H117" s="193">
        <f t="shared" si="121"/>
        <v>1047.6927747956424</v>
      </c>
      <c r="I117" s="193">
        <f t="shared" si="121"/>
        <v>1209.744485176328</v>
      </c>
      <c r="J117" s="193">
        <f t="shared" si="121"/>
        <v>1288.3486690871634</v>
      </c>
      <c r="K117" s="193">
        <f t="shared" si="121"/>
        <v>1414.9993327342549</v>
      </c>
      <c r="L117" s="193">
        <f t="shared" si="121"/>
        <v>1475.7801911975462</v>
      </c>
      <c r="M117" s="193">
        <f t="shared" si="121"/>
        <v>1646.9903925891413</v>
      </c>
      <c r="N117" s="193">
        <f t="shared" si="121"/>
        <v>2161.781301506112</v>
      </c>
      <c r="O117" s="193">
        <f t="shared" si="121"/>
        <v>2267.2995260547809</v>
      </c>
      <c r="P117" s="193">
        <f t="shared" si="121"/>
        <v>2435.9486834813379</v>
      </c>
      <c r="Q117" s="193">
        <f t="shared" si="121"/>
        <v>2531.6989066704846</v>
      </c>
      <c r="R117" s="193">
        <f t="shared" si="121"/>
        <v>2563.3442673745599</v>
      </c>
      <c r="S117" s="193">
        <f t="shared" si="121"/>
        <v>2623.1312879845809</v>
      </c>
      <c r="T117" s="193">
        <f t="shared" si="121"/>
        <v>2649.7290999145316</v>
      </c>
      <c r="U117" s="193">
        <f t="shared" si="121"/>
        <v>2769.7729252278018</v>
      </c>
      <c r="V117" s="193">
        <f t="shared" si="121"/>
        <v>2780.1346181724157</v>
      </c>
      <c r="W117" s="193">
        <f t="shared" si="121"/>
        <v>2825.7769438347786</v>
      </c>
      <c r="X117" s="178"/>
      <c r="Y117" s="178"/>
      <c r="Z117" s="178"/>
    </row>
    <row r="118" spans="2:26" s="169" customFormat="1">
      <c r="B118" s="184" t="s">
        <v>184</v>
      </c>
      <c r="C118" s="172"/>
      <c r="D118" s="172"/>
      <c r="E118" s="185"/>
      <c r="F118" s="172"/>
      <c r="G118" s="172"/>
      <c r="H118" s="172"/>
      <c r="I118" s="172"/>
      <c r="J118" s="172"/>
      <c r="K118" s="172"/>
      <c r="L118" s="172"/>
      <c r="M118" s="172"/>
      <c r="N118" s="172"/>
      <c r="O118" s="172"/>
      <c r="P118" s="172"/>
      <c r="Q118" s="172"/>
      <c r="R118" s="172"/>
      <c r="S118" s="172"/>
      <c r="T118" s="172"/>
      <c r="U118" s="172"/>
      <c r="V118" s="172"/>
      <c r="W118" s="172"/>
      <c r="X118" s="172"/>
      <c r="Y118" s="172"/>
      <c r="Z118" s="172"/>
    </row>
    <row r="119" spans="2:26" s="169" customFormat="1">
      <c r="B119" s="184"/>
      <c r="C119" s="172"/>
      <c r="D119" s="172"/>
      <c r="E119" s="185"/>
      <c r="F119" s="172"/>
      <c r="G119" s="172"/>
      <c r="H119" s="172"/>
      <c r="I119" s="172"/>
      <c r="J119" s="172"/>
      <c r="K119" s="172"/>
      <c r="L119" s="172"/>
      <c r="M119" s="172"/>
      <c r="N119" s="172"/>
      <c r="O119" s="172"/>
      <c r="P119" s="172"/>
      <c r="Q119" s="172"/>
      <c r="R119" s="172"/>
      <c r="S119" s="172"/>
      <c r="T119" s="172"/>
      <c r="U119" s="172"/>
      <c r="V119" s="172"/>
      <c r="W119" s="172"/>
      <c r="X119" s="172"/>
      <c r="Y119" s="172"/>
      <c r="Z119" s="172"/>
    </row>
    <row r="120" spans="2:26" s="169" customFormat="1">
      <c r="B120" s="160" t="s">
        <v>27</v>
      </c>
      <c r="C120" s="172"/>
      <c r="D120" s="172"/>
      <c r="E120" s="185"/>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2:26" s="169" customFormat="1">
      <c r="B121" s="160"/>
      <c r="C121" s="162">
        <v>2020</v>
      </c>
      <c r="D121" s="162">
        <v>2021</v>
      </c>
      <c r="E121" s="162">
        <v>2022</v>
      </c>
      <c r="F121" s="162">
        <v>2023</v>
      </c>
      <c r="G121" s="162">
        <v>2024</v>
      </c>
      <c r="H121" s="162">
        <v>2025</v>
      </c>
      <c r="I121" s="162">
        <v>2026</v>
      </c>
      <c r="J121" s="162">
        <v>2027</v>
      </c>
      <c r="K121" s="162">
        <v>2028</v>
      </c>
      <c r="L121" s="162">
        <v>2029</v>
      </c>
      <c r="M121" s="162">
        <v>2030</v>
      </c>
      <c r="N121" s="162">
        <v>2031</v>
      </c>
      <c r="O121" s="162">
        <v>2032</v>
      </c>
      <c r="P121" s="162">
        <v>2033</v>
      </c>
      <c r="Q121" s="162">
        <v>2034</v>
      </c>
      <c r="R121" s="162">
        <v>2035</v>
      </c>
      <c r="S121" s="162">
        <v>2036</v>
      </c>
      <c r="T121" s="162">
        <v>2037</v>
      </c>
      <c r="U121" s="162">
        <v>2038</v>
      </c>
      <c r="V121" s="162">
        <v>2039</v>
      </c>
      <c r="W121" s="162">
        <v>2040</v>
      </c>
      <c r="X121" s="172"/>
      <c r="Y121" s="172"/>
      <c r="Z121" s="172"/>
    </row>
    <row r="122" spans="2:26" s="196" customFormat="1">
      <c r="B122" s="194" t="s">
        <v>14</v>
      </c>
      <c r="C122" s="195">
        <v>118.75186682994332</v>
      </c>
      <c r="D122" s="195">
        <v>294.3629805600213</v>
      </c>
      <c r="E122" s="195">
        <v>463.31238389983764</v>
      </c>
      <c r="F122" s="195">
        <v>589.34166647449229</v>
      </c>
      <c r="G122" s="195">
        <v>662.49733272573167</v>
      </c>
      <c r="H122" s="195">
        <v>745.98274371879052</v>
      </c>
      <c r="I122" s="195">
        <v>940.16639528960968</v>
      </c>
      <c r="J122" s="195">
        <v>979.10427756139472</v>
      </c>
      <c r="K122" s="195">
        <v>1024.5367236388061</v>
      </c>
      <c r="L122" s="195">
        <v>1073.2699784226384</v>
      </c>
      <c r="M122" s="195">
        <v>1105.6524128645597</v>
      </c>
      <c r="N122" s="195">
        <v>1264.3749658281972</v>
      </c>
      <c r="O122" s="195">
        <v>1274.5702054809763</v>
      </c>
      <c r="P122" s="195">
        <v>1285.528656733509</v>
      </c>
      <c r="Q122" s="195">
        <v>1366.4763363080797</v>
      </c>
      <c r="R122" s="195">
        <v>1376.3766587300802</v>
      </c>
      <c r="S122" s="195">
        <v>1366.014757503443</v>
      </c>
      <c r="T122" s="195">
        <v>1365.4316959164194</v>
      </c>
      <c r="U122" s="195">
        <v>1435.5056284850286</v>
      </c>
      <c r="V122" s="195">
        <v>1435.9787544805304</v>
      </c>
      <c r="W122" s="195">
        <v>1431.8516878167407</v>
      </c>
      <c r="X122" s="171"/>
      <c r="Y122" s="171"/>
      <c r="Z122" s="171"/>
    </row>
    <row r="123" spans="2:26" s="169" customFormat="1">
      <c r="B123" s="184" t="s">
        <v>292</v>
      </c>
      <c r="C123" s="188">
        <v>14.925640532022069</v>
      </c>
      <c r="D123" s="188">
        <v>45.125136756503089</v>
      </c>
      <c r="E123" s="188">
        <v>89.116172841338511</v>
      </c>
      <c r="F123" s="188">
        <v>142.7676561826807</v>
      </c>
      <c r="G123" s="188">
        <v>146.99858666829738</v>
      </c>
      <c r="H123" s="188">
        <v>149.17761122136829</v>
      </c>
      <c r="I123" s="188">
        <v>294.82340605365067</v>
      </c>
      <c r="J123" s="188">
        <v>313.54254151477483</v>
      </c>
      <c r="K123" s="188">
        <v>356.18591288126629</v>
      </c>
      <c r="L123" s="188">
        <v>425.51050510935619</v>
      </c>
      <c r="M123" s="188">
        <v>443.92214673295103</v>
      </c>
      <c r="N123" s="188">
        <v>597.91674813351608</v>
      </c>
      <c r="O123" s="188">
        <v>602.7380271878975</v>
      </c>
      <c r="P123" s="188">
        <v>607.92022528148448</v>
      </c>
      <c r="Q123" s="188">
        <v>687.44423675577366</v>
      </c>
      <c r="R123" s="188">
        <v>692.42487155360436</v>
      </c>
      <c r="S123" s="188">
        <v>687.21202659550602</v>
      </c>
      <c r="T123" s="188">
        <v>686.91870111520097</v>
      </c>
      <c r="U123" s="188">
        <v>760.79477585291056</v>
      </c>
      <c r="V123" s="188">
        <v>761.04552498168823</v>
      </c>
      <c r="W123" s="188">
        <v>758.85824637051235</v>
      </c>
      <c r="X123" s="172"/>
      <c r="Y123" s="172"/>
      <c r="Z123" s="172"/>
    </row>
    <row r="124" spans="2:26" s="169" customFormat="1">
      <c r="B124" s="184" t="s">
        <v>293</v>
      </c>
      <c r="C124" s="188">
        <v>103.82622629792125</v>
      </c>
      <c r="D124" s="188">
        <v>249.23784380351822</v>
      </c>
      <c r="E124" s="188">
        <v>374.19621105849916</v>
      </c>
      <c r="F124" s="188">
        <v>446.57401029181153</v>
      </c>
      <c r="G124" s="188">
        <v>515.49874605743435</v>
      </c>
      <c r="H124" s="188">
        <v>596.80513249742228</v>
      </c>
      <c r="I124" s="188">
        <v>645.34298923595907</v>
      </c>
      <c r="J124" s="188">
        <v>665.5617360466199</v>
      </c>
      <c r="K124" s="188">
        <v>668.35081075753976</v>
      </c>
      <c r="L124" s="188">
        <v>647.75947331328223</v>
      </c>
      <c r="M124" s="188">
        <v>661.73026613160869</v>
      </c>
      <c r="N124" s="188">
        <v>666.45821769468103</v>
      </c>
      <c r="O124" s="188">
        <v>671.83217829307875</v>
      </c>
      <c r="P124" s="188">
        <v>677.60843145202455</v>
      </c>
      <c r="Q124" s="188">
        <v>679.03209955230602</v>
      </c>
      <c r="R124" s="188">
        <v>683.95178717647582</v>
      </c>
      <c r="S124" s="188">
        <v>678.80273090793708</v>
      </c>
      <c r="T124" s="188">
        <v>678.5129948012185</v>
      </c>
      <c r="U124" s="188">
        <v>674.71085263211808</v>
      </c>
      <c r="V124" s="188">
        <v>674.93322949884225</v>
      </c>
      <c r="W124" s="188">
        <v>672.99344144622842</v>
      </c>
      <c r="X124" s="172"/>
      <c r="Y124" s="172"/>
      <c r="Z124" s="172"/>
    </row>
    <row r="125" spans="2:26" s="196" customFormat="1">
      <c r="B125" s="194" t="s">
        <v>15</v>
      </c>
      <c r="C125" s="195">
        <v>33.688278018725406</v>
      </c>
      <c r="D125" s="195">
        <v>77.568412890040648</v>
      </c>
      <c r="E125" s="195">
        <v>116.00178423120923</v>
      </c>
      <c r="F125" s="195">
        <v>144.23740961482844</v>
      </c>
      <c r="G125" s="195">
        <v>191.08811480667148</v>
      </c>
      <c r="H125" s="195">
        <v>212.96158149828659</v>
      </c>
      <c r="I125" s="195">
        <v>221.90392482076993</v>
      </c>
      <c r="J125" s="195">
        <v>223.44003608806199</v>
      </c>
      <c r="K125" s="195">
        <v>230.40149029767127</v>
      </c>
      <c r="L125" s="195">
        <v>232.15237720012107</v>
      </c>
      <c r="M125" s="195">
        <v>247.6285822355913</v>
      </c>
      <c r="N125" s="195">
        <v>304.55090191402053</v>
      </c>
      <c r="O125" s="195">
        <v>371.15921620371324</v>
      </c>
      <c r="P125" s="195">
        <v>412.52842579418791</v>
      </c>
      <c r="Q125" s="195">
        <v>583.77975477860036</v>
      </c>
      <c r="R125" s="195">
        <v>589.01594511181793</v>
      </c>
      <c r="S125" s="195">
        <v>579.8407835180775</v>
      </c>
      <c r="T125" s="195">
        <v>587.01117849055902</v>
      </c>
      <c r="U125" s="195">
        <v>588.10465840081588</v>
      </c>
      <c r="V125" s="195">
        <v>591.55885018677486</v>
      </c>
      <c r="W125" s="195">
        <v>590.8945169513413</v>
      </c>
      <c r="X125" s="171"/>
      <c r="Y125" s="171"/>
      <c r="Z125" s="171"/>
    </row>
    <row r="126" spans="2:26" s="169" customFormat="1">
      <c r="B126" s="184" t="s">
        <v>292</v>
      </c>
      <c r="C126" s="188">
        <v>23.093857841828491</v>
      </c>
      <c r="D126" s="188">
        <v>35.418387590495406</v>
      </c>
      <c r="E126" s="188">
        <v>38.124328365151342</v>
      </c>
      <c r="F126" s="188">
        <v>37.027756249086593</v>
      </c>
      <c r="G126" s="188">
        <v>57.462016416134681</v>
      </c>
      <c r="H126" s="188">
        <v>55.250104336550294</v>
      </c>
      <c r="I126" s="188">
        <v>68.238263628842091</v>
      </c>
      <c r="J126" s="188">
        <v>68.579446091165153</v>
      </c>
      <c r="K126" s="188">
        <v>70.581330994740227</v>
      </c>
      <c r="L126" s="188">
        <v>70.982428239241344</v>
      </c>
      <c r="M126" s="188">
        <v>75.570660193465883</v>
      </c>
      <c r="N126" s="188">
        <v>127.51231815655885</v>
      </c>
      <c r="O126" s="188">
        <v>220.87277822409004</v>
      </c>
      <c r="P126" s="188">
        <v>251.59555166880418</v>
      </c>
      <c r="Q126" s="188">
        <v>430.23405931402698</v>
      </c>
      <c r="R126" s="188">
        <v>434.09302736483824</v>
      </c>
      <c r="S126" s="188">
        <v>427.33111589904206</v>
      </c>
      <c r="T126" s="188">
        <v>432.61555426923803</v>
      </c>
      <c r="U126" s="188">
        <v>433.12261595239795</v>
      </c>
      <c r="V126" s="188">
        <v>435.66653149696111</v>
      </c>
      <c r="W126" s="188">
        <v>435.17726866816878</v>
      </c>
      <c r="X126" s="172"/>
      <c r="Y126" s="172"/>
      <c r="Z126" s="172"/>
    </row>
    <row r="127" spans="2:26" s="169" customFormat="1">
      <c r="B127" s="184" t="s">
        <v>293</v>
      </c>
      <c r="C127" s="188">
        <v>10.594420176896913</v>
      </c>
      <c r="D127" s="188">
        <v>42.150025299545241</v>
      </c>
      <c r="E127" s="188">
        <v>77.877455866057886</v>
      </c>
      <c r="F127" s="188">
        <v>107.20965336574184</v>
      </c>
      <c r="G127" s="188">
        <v>133.62609839053681</v>
      </c>
      <c r="H127" s="188">
        <v>157.7114771617363</v>
      </c>
      <c r="I127" s="188">
        <v>153.66566119192785</v>
      </c>
      <c r="J127" s="188">
        <v>154.86058999689683</v>
      </c>
      <c r="K127" s="188">
        <v>159.82015930293105</v>
      </c>
      <c r="L127" s="188">
        <v>161.16994896087974</v>
      </c>
      <c r="M127" s="188">
        <v>172.05792204212543</v>
      </c>
      <c r="N127" s="188">
        <v>177.03858375746168</v>
      </c>
      <c r="O127" s="188">
        <v>150.2864379796232</v>
      </c>
      <c r="P127" s="188">
        <v>160.93287412538376</v>
      </c>
      <c r="Q127" s="188">
        <v>153.54569546457338</v>
      </c>
      <c r="R127" s="188">
        <v>154.92291774697966</v>
      </c>
      <c r="S127" s="188">
        <v>152.50966761903544</v>
      </c>
      <c r="T127" s="188">
        <v>154.39562422132101</v>
      </c>
      <c r="U127" s="188">
        <v>154.98204244841793</v>
      </c>
      <c r="V127" s="188">
        <v>155.89231868981378</v>
      </c>
      <c r="W127" s="188">
        <v>155.71724828317247</v>
      </c>
      <c r="X127" s="172"/>
      <c r="Y127" s="172"/>
      <c r="Z127" s="172"/>
    </row>
    <row r="128" spans="2:26" s="196" customFormat="1">
      <c r="B128" s="194" t="s">
        <v>182</v>
      </c>
      <c r="C128" s="195">
        <v>152.44014484866872</v>
      </c>
      <c r="D128" s="195">
        <v>371.93139345006193</v>
      </c>
      <c r="E128" s="195">
        <v>579.31416813104693</v>
      </c>
      <c r="F128" s="195">
        <v>733.57907608932078</v>
      </c>
      <c r="G128" s="195">
        <v>853.58544753240312</v>
      </c>
      <c r="H128" s="195">
        <v>958.94432521707711</v>
      </c>
      <c r="I128" s="195">
        <v>1162.0703201103797</v>
      </c>
      <c r="J128" s="195">
        <v>1202.5443136494566</v>
      </c>
      <c r="K128" s="195">
        <v>1254.9382139364773</v>
      </c>
      <c r="L128" s="195">
        <v>1305.4223556227594</v>
      </c>
      <c r="M128" s="195">
        <v>1353.2809951001509</v>
      </c>
      <c r="N128" s="195">
        <v>1568.9258677422176</v>
      </c>
      <c r="O128" s="195">
        <v>1645.7294216846894</v>
      </c>
      <c r="P128" s="195">
        <v>1698.0570825276968</v>
      </c>
      <c r="Q128" s="195">
        <v>1950.25609108668</v>
      </c>
      <c r="R128" s="195">
        <v>1965.3926038418981</v>
      </c>
      <c r="S128" s="195">
        <v>1945.8555410215204</v>
      </c>
      <c r="T128" s="195">
        <v>1952.4428744069783</v>
      </c>
      <c r="U128" s="195">
        <v>2023.6102868858445</v>
      </c>
      <c r="V128" s="195">
        <v>2027.5376046673052</v>
      </c>
      <c r="W128" s="195">
        <v>2022.746204768082</v>
      </c>
      <c r="X128" s="171"/>
      <c r="Y128" s="171"/>
      <c r="Z128" s="171"/>
    </row>
    <row r="130" spans="2:23" s="315" customFormat="1" ht="17">
      <c r="B130" s="315" t="s">
        <v>180</v>
      </c>
      <c r="D130" s="316"/>
    </row>
    <row r="132" spans="2:23" s="149" customFormat="1">
      <c r="B132" s="148" t="s">
        <v>183</v>
      </c>
      <c r="C132" s="197">
        <v>2020</v>
      </c>
      <c r="D132" s="197">
        <v>2021</v>
      </c>
      <c r="E132" s="197">
        <v>2022</v>
      </c>
      <c r="F132" s="197">
        <v>2023</v>
      </c>
      <c r="G132" s="197">
        <v>2024</v>
      </c>
      <c r="H132" s="197">
        <v>2025</v>
      </c>
      <c r="I132" s="197">
        <v>2026</v>
      </c>
      <c r="J132" s="197">
        <v>2027</v>
      </c>
      <c r="K132" s="197">
        <v>2028</v>
      </c>
      <c r="L132" s="197">
        <v>2029</v>
      </c>
      <c r="M132" s="197">
        <v>2030</v>
      </c>
      <c r="N132" s="197">
        <v>2031</v>
      </c>
      <c r="O132" s="197">
        <v>2032</v>
      </c>
      <c r="P132" s="197">
        <v>2033</v>
      </c>
      <c r="Q132" s="197">
        <v>2034</v>
      </c>
      <c r="R132" s="197">
        <v>2035</v>
      </c>
      <c r="S132" s="197">
        <v>2036</v>
      </c>
      <c r="T132" s="197">
        <v>2037</v>
      </c>
      <c r="U132" s="197">
        <v>2038</v>
      </c>
      <c r="V132" s="197">
        <v>2039</v>
      </c>
      <c r="W132" s="197">
        <v>2040</v>
      </c>
    </row>
    <row r="133" spans="2:23">
      <c r="B133" s="150" t="s">
        <v>185</v>
      </c>
      <c r="C133" s="191">
        <v>593.70999999999992</v>
      </c>
      <c r="D133" s="191">
        <v>655.70999999999992</v>
      </c>
      <c r="E133" s="191">
        <v>695.70999999999992</v>
      </c>
      <c r="F133" s="191">
        <v>775.70999999999992</v>
      </c>
      <c r="G133" s="191">
        <v>840.70999999999992</v>
      </c>
      <c r="H133" s="191">
        <v>905.70999999999992</v>
      </c>
      <c r="I133" s="191">
        <v>960.70999999999992</v>
      </c>
      <c r="J133" s="191">
        <v>1000.7099999999999</v>
      </c>
      <c r="K133" s="191">
        <v>1025.71</v>
      </c>
      <c r="L133" s="191">
        <v>1155.71</v>
      </c>
      <c r="M133" s="191">
        <v>1180.71</v>
      </c>
      <c r="N133" s="191">
        <v>1185.71</v>
      </c>
      <c r="O133" s="191">
        <v>1185.71</v>
      </c>
      <c r="P133" s="191">
        <v>1235.71</v>
      </c>
      <c r="Q133" s="191">
        <v>1330.71</v>
      </c>
      <c r="R133" s="191">
        <v>1340.71</v>
      </c>
      <c r="S133" s="191">
        <v>1355.71</v>
      </c>
      <c r="T133" s="191">
        <v>1355.71</v>
      </c>
      <c r="U133" s="191">
        <v>1445.71</v>
      </c>
      <c r="V133" s="191">
        <v>1510.71</v>
      </c>
      <c r="W133" s="191">
        <v>1510.71</v>
      </c>
    </row>
    <row r="134" spans="2:23">
      <c r="B134" s="150" t="s">
        <v>15</v>
      </c>
      <c r="C134" s="191">
        <v>283.60000000000002</v>
      </c>
      <c r="D134" s="191">
        <v>293.60000000000002</v>
      </c>
      <c r="E134" s="191">
        <v>318.60000000000002</v>
      </c>
      <c r="F134" s="191">
        <v>338.6</v>
      </c>
      <c r="G134" s="191">
        <v>348.6</v>
      </c>
      <c r="H134" s="191">
        <v>383.6</v>
      </c>
      <c r="I134" s="191">
        <v>428.6</v>
      </c>
      <c r="J134" s="191">
        <v>438.6</v>
      </c>
      <c r="K134" s="191">
        <v>448.6</v>
      </c>
      <c r="L134" s="191">
        <v>448.6</v>
      </c>
      <c r="M134" s="191">
        <v>498.6</v>
      </c>
      <c r="N134" s="191">
        <v>503.6</v>
      </c>
      <c r="O134" s="191">
        <v>573.6</v>
      </c>
      <c r="P134" s="191">
        <v>573.6</v>
      </c>
      <c r="Q134" s="191">
        <v>573.6</v>
      </c>
      <c r="R134" s="191">
        <v>583.6</v>
      </c>
      <c r="S134" s="191">
        <v>583.6</v>
      </c>
      <c r="T134" s="191">
        <v>593.6</v>
      </c>
      <c r="U134" s="191">
        <v>593.6</v>
      </c>
      <c r="V134" s="191">
        <v>593.6</v>
      </c>
      <c r="W134" s="191">
        <v>593.6</v>
      </c>
    </row>
    <row r="135" spans="2:23" s="157" customFormat="1">
      <c r="B135" s="157" t="s">
        <v>182</v>
      </c>
      <c r="C135" s="198">
        <f>C133+C134</f>
        <v>877.31</v>
      </c>
      <c r="D135" s="198">
        <f t="shared" ref="D135" si="122">D133+D134</f>
        <v>949.31</v>
      </c>
      <c r="E135" s="198">
        <f t="shared" ref="E135" si="123">E133+E134</f>
        <v>1014.31</v>
      </c>
      <c r="F135" s="198">
        <f t="shared" ref="F135" si="124">F133+F134</f>
        <v>1114.31</v>
      </c>
      <c r="G135" s="198">
        <f t="shared" ref="G135" si="125">G133+G134</f>
        <v>1189.31</v>
      </c>
      <c r="H135" s="198">
        <f t="shared" ref="H135" si="126">H133+H134</f>
        <v>1289.31</v>
      </c>
      <c r="I135" s="198">
        <f t="shared" ref="I135" si="127">I133+I134</f>
        <v>1389.31</v>
      </c>
      <c r="J135" s="198">
        <f t="shared" ref="J135" si="128">J133+J134</f>
        <v>1439.31</v>
      </c>
      <c r="K135" s="198">
        <f t="shared" ref="K135" si="129">K133+K134</f>
        <v>1474.31</v>
      </c>
      <c r="L135" s="198">
        <f t="shared" ref="L135" si="130">L133+L134</f>
        <v>1604.31</v>
      </c>
      <c r="M135" s="198">
        <f t="shared" ref="M135" si="131">M133+M134</f>
        <v>1679.31</v>
      </c>
      <c r="N135" s="198">
        <f t="shared" ref="N135" si="132">N133+N134</f>
        <v>1689.31</v>
      </c>
      <c r="O135" s="198">
        <f t="shared" ref="O135" si="133">O133+O134</f>
        <v>1759.31</v>
      </c>
      <c r="P135" s="198">
        <f t="shared" ref="P135" si="134">P133+P134</f>
        <v>1809.31</v>
      </c>
      <c r="Q135" s="198">
        <f t="shared" ref="Q135" si="135">Q133+Q134</f>
        <v>1904.31</v>
      </c>
      <c r="R135" s="198">
        <f t="shared" ref="R135" si="136">R133+R134</f>
        <v>1924.31</v>
      </c>
      <c r="S135" s="198">
        <f t="shared" ref="S135" si="137">S133+S134</f>
        <v>1939.31</v>
      </c>
      <c r="T135" s="198">
        <f t="shared" ref="T135" si="138">T133+T134</f>
        <v>1949.31</v>
      </c>
      <c r="U135" s="198">
        <f t="shared" ref="U135" si="139">U133+U134</f>
        <v>2039.31</v>
      </c>
      <c r="V135" s="198">
        <f t="shared" ref="V135" si="140">V133+V134</f>
        <v>2104.31</v>
      </c>
      <c r="W135" s="198">
        <f t="shared" ref="W135" si="141">W133+W134</f>
        <v>2104.31</v>
      </c>
    </row>
    <row r="137" spans="2:23" s="149" customFormat="1">
      <c r="B137" s="148" t="s">
        <v>186</v>
      </c>
      <c r="C137" s="197">
        <v>2020</v>
      </c>
      <c r="D137" s="197">
        <v>2021</v>
      </c>
      <c r="E137" s="197">
        <v>2022</v>
      </c>
      <c r="F137" s="197">
        <v>2023</v>
      </c>
      <c r="G137" s="197">
        <v>2024</v>
      </c>
      <c r="H137" s="197">
        <v>2025</v>
      </c>
      <c r="I137" s="197">
        <v>2026</v>
      </c>
      <c r="J137" s="197">
        <v>2027</v>
      </c>
      <c r="K137" s="197">
        <v>2028</v>
      </c>
      <c r="L137" s="197">
        <v>2029</v>
      </c>
      <c r="M137" s="197">
        <v>2030</v>
      </c>
      <c r="N137" s="197">
        <v>2031</v>
      </c>
      <c r="O137" s="197">
        <v>2032</v>
      </c>
      <c r="P137" s="197">
        <v>2033</v>
      </c>
      <c r="Q137" s="197">
        <v>2034</v>
      </c>
      <c r="R137" s="197">
        <v>2035</v>
      </c>
      <c r="S137" s="197">
        <v>2036</v>
      </c>
      <c r="T137" s="197">
        <v>2037</v>
      </c>
      <c r="U137" s="197">
        <v>2038</v>
      </c>
      <c r="V137" s="197">
        <v>2039</v>
      </c>
      <c r="W137" s="197">
        <v>2040</v>
      </c>
    </row>
    <row r="138" spans="2:23">
      <c r="B138" s="150" t="s">
        <v>185</v>
      </c>
      <c r="C138" s="155">
        <v>111.54144250600761</v>
      </c>
      <c r="D138" s="155">
        <v>67.429172117551047</v>
      </c>
      <c r="E138" s="155">
        <v>60.579185177032066</v>
      </c>
      <c r="F138" s="155">
        <v>87.393905356204627</v>
      </c>
      <c r="G138" s="155">
        <v>88.70630294460338</v>
      </c>
      <c r="H138" s="155">
        <v>79.841094607691545</v>
      </c>
      <c r="I138" s="155">
        <v>95.145564032705451</v>
      </c>
      <c r="J138" s="155">
        <v>110.97674402404675</v>
      </c>
      <c r="K138" s="155">
        <v>109.35278002774717</v>
      </c>
      <c r="L138" s="155">
        <v>156.83581235881181</v>
      </c>
      <c r="M138" s="155">
        <v>177.74588514276954</v>
      </c>
      <c r="N138" s="155">
        <v>156.02323124533586</v>
      </c>
      <c r="O138" s="155">
        <v>170.12483295636596</v>
      </c>
      <c r="P138" s="155">
        <v>197.40819646429517</v>
      </c>
      <c r="Q138" s="155">
        <v>221.19826130978677</v>
      </c>
      <c r="R138" s="155">
        <v>249.05793496735251</v>
      </c>
      <c r="S138" s="155">
        <v>282.41926725301772</v>
      </c>
      <c r="T138" s="155">
        <v>311.87894883187676</v>
      </c>
      <c r="U138" s="155">
        <v>359.71940353621284</v>
      </c>
      <c r="V138" s="155">
        <v>409.80460131184759</v>
      </c>
      <c r="W138" s="155">
        <v>452.04568823687589</v>
      </c>
    </row>
    <row r="139" spans="2:23">
      <c r="B139" s="150" t="s">
        <v>15</v>
      </c>
      <c r="C139" s="155">
        <v>35.001755108614987</v>
      </c>
      <c r="D139" s="155">
        <v>21.516597648639308</v>
      </c>
      <c r="E139" s="155">
        <v>22.886732664954298</v>
      </c>
      <c r="F139" s="155">
        <v>17.259133514022015</v>
      </c>
      <c r="G139" s="155">
        <v>13.420982710471538</v>
      </c>
      <c r="H139" s="155">
        <v>13.082415863531386</v>
      </c>
      <c r="I139" s="155">
        <v>25.328508930138327</v>
      </c>
      <c r="J139" s="155">
        <v>47.771109336046486</v>
      </c>
      <c r="K139" s="155">
        <v>43.647028063847159</v>
      </c>
      <c r="L139" s="155">
        <v>58.010695520608884</v>
      </c>
      <c r="M139" s="155">
        <v>64.364004137818952</v>
      </c>
      <c r="N139" s="155">
        <v>73.901783368518579</v>
      </c>
      <c r="O139" s="155">
        <v>95.514570928208713</v>
      </c>
      <c r="P139" s="155">
        <v>89.880966187423411</v>
      </c>
      <c r="Q139" s="155">
        <v>97.373899103122653</v>
      </c>
      <c r="R139" s="155">
        <v>102.47938021580281</v>
      </c>
      <c r="S139" s="155">
        <v>104.03947772992611</v>
      </c>
      <c r="T139" s="155">
        <v>116.02430194675695</v>
      </c>
      <c r="U139" s="155">
        <v>129.02450374034362</v>
      </c>
      <c r="V139" s="155">
        <v>136.34566697498997</v>
      </c>
      <c r="W139" s="155">
        <v>110.61412712404666</v>
      </c>
    </row>
    <row r="140" spans="2:23" s="157" customFormat="1">
      <c r="B140" s="157" t="s">
        <v>182</v>
      </c>
      <c r="C140" s="158">
        <f>C138+C139</f>
        <v>146.54319761462261</v>
      </c>
      <c r="D140" s="158">
        <f t="shared" ref="D140:W140" si="142">D138+D139</f>
        <v>88.945769766190352</v>
      </c>
      <c r="E140" s="158">
        <f t="shared" si="142"/>
        <v>83.465917841986368</v>
      </c>
      <c r="F140" s="158">
        <f t="shared" si="142"/>
        <v>104.65303887022664</v>
      </c>
      <c r="G140" s="158">
        <f t="shared" si="142"/>
        <v>102.12728565507491</v>
      </c>
      <c r="H140" s="158">
        <f t="shared" si="142"/>
        <v>92.923510471222926</v>
      </c>
      <c r="I140" s="158">
        <f t="shared" si="142"/>
        <v>120.47407296284378</v>
      </c>
      <c r="J140" s="158">
        <f t="shared" si="142"/>
        <v>158.74785336009325</v>
      </c>
      <c r="K140" s="158">
        <f t="shared" si="142"/>
        <v>152.99980809159433</v>
      </c>
      <c r="L140" s="158">
        <f t="shared" si="142"/>
        <v>214.8465078794207</v>
      </c>
      <c r="M140" s="158">
        <f t="shared" si="142"/>
        <v>242.1098892805885</v>
      </c>
      <c r="N140" s="158">
        <f t="shared" si="142"/>
        <v>229.92501461385444</v>
      </c>
      <c r="O140" s="158">
        <f t="shared" si="142"/>
        <v>265.63940388457468</v>
      </c>
      <c r="P140" s="158">
        <f t="shared" si="142"/>
        <v>287.28916265171858</v>
      </c>
      <c r="Q140" s="158">
        <f t="shared" si="142"/>
        <v>318.5721604129094</v>
      </c>
      <c r="R140" s="158">
        <f t="shared" si="142"/>
        <v>351.53731518315533</v>
      </c>
      <c r="S140" s="158">
        <f t="shared" si="142"/>
        <v>386.45874498294381</v>
      </c>
      <c r="T140" s="158">
        <f t="shared" si="142"/>
        <v>427.90325077863372</v>
      </c>
      <c r="U140" s="158">
        <f t="shared" si="142"/>
        <v>488.74390727655646</v>
      </c>
      <c r="V140" s="158">
        <f t="shared" si="142"/>
        <v>546.15026828683756</v>
      </c>
      <c r="W140" s="158">
        <f t="shared" si="142"/>
        <v>562.65981536092249</v>
      </c>
    </row>
    <row r="141" spans="2:23">
      <c r="C141" s="199"/>
      <c r="D141" s="199"/>
      <c r="E141" s="199"/>
      <c r="F141" s="199"/>
      <c r="G141" s="199"/>
      <c r="H141" s="199"/>
      <c r="I141" s="199"/>
      <c r="J141" s="199"/>
      <c r="K141" s="199"/>
      <c r="L141" s="199"/>
      <c r="M141" s="199"/>
      <c r="N141" s="199"/>
      <c r="O141" s="199"/>
      <c r="P141" s="199"/>
      <c r="Q141" s="199"/>
      <c r="R141" s="199"/>
      <c r="S141" s="199"/>
      <c r="T141" s="199"/>
      <c r="U141" s="199"/>
      <c r="V141" s="199"/>
      <c r="W141" s="199"/>
    </row>
    <row r="142" spans="2:23">
      <c r="B142" s="160" t="s">
        <v>27</v>
      </c>
      <c r="C142" s="199"/>
      <c r="D142" s="199"/>
      <c r="E142" s="199"/>
      <c r="F142" s="199"/>
      <c r="G142" s="199"/>
      <c r="H142" s="199"/>
      <c r="I142" s="199"/>
      <c r="J142" s="199"/>
      <c r="K142" s="199"/>
      <c r="L142" s="199"/>
      <c r="M142" s="199"/>
      <c r="N142" s="199"/>
      <c r="O142" s="199"/>
      <c r="P142" s="199"/>
      <c r="Q142" s="199"/>
      <c r="R142" s="199"/>
      <c r="S142" s="199"/>
      <c r="T142" s="199"/>
      <c r="U142" s="199"/>
      <c r="V142" s="199"/>
      <c r="W142" s="199"/>
    </row>
    <row r="143" spans="2:23" s="202" customFormat="1">
      <c r="B143" s="200" t="s">
        <v>295</v>
      </c>
      <c r="C143" s="201">
        <v>2020</v>
      </c>
      <c r="D143" s="201">
        <v>2021</v>
      </c>
      <c r="E143" s="201">
        <v>2022</v>
      </c>
      <c r="F143" s="201">
        <v>2023</v>
      </c>
      <c r="G143" s="201">
        <v>2024</v>
      </c>
      <c r="H143" s="201">
        <v>2025</v>
      </c>
      <c r="I143" s="201">
        <v>2026</v>
      </c>
      <c r="J143" s="201">
        <v>2027</v>
      </c>
      <c r="K143" s="201">
        <v>2028</v>
      </c>
      <c r="L143" s="201">
        <v>2029</v>
      </c>
      <c r="M143" s="201">
        <v>2030</v>
      </c>
      <c r="N143" s="201">
        <v>2031</v>
      </c>
      <c r="O143" s="201">
        <v>2032</v>
      </c>
      <c r="P143" s="201">
        <v>2033</v>
      </c>
      <c r="Q143" s="201">
        <v>2034</v>
      </c>
      <c r="R143" s="201">
        <v>2035</v>
      </c>
      <c r="S143" s="201">
        <v>2036</v>
      </c>
      <c r="T143" s="201">
        <v>2037</v>
      </c>
      <c r="U143" s="201">
        <v>2038</v>
      </c>
      <c r="V143" s="201">
        <v>2039</v>
      </c>
      <c r="W143" s="201">
        <v>2040</v>
      </c>
    </row>
    <row r="144" spans="2:23">
      <c r="B144" s="203" t="s">
        <v>14</v>
      </c>
      <c r="C144" s="204">
        <v>635.29999999999995</v>
      </c>
      <c r="D144" s="204">
        <v>692.3</v>
      </c>
      <c r="E144" s="204">
        <v>742.3</v>
      </c>
      <c r="F144" s="204">
        <v>764.55937499999993</v>
      </c>
      <c r="G144" s="204">
        <v>786.81874999999991</v>
      </c>
      <c r="H144" s="204">
        <v>809.07812499999989</v>
      </c>
      <c r="I144" s="204">
        <v>831.33749999999986</v>
      </c>
      <c r="J144" s="204">
        <v>853.59687499999984</v>
      </c>
      <c r="K144" s="204">
        <v>875.85624999999982</v>
      </c>
      <c r="L144" s="204">
        <v>898.1156249999998</v>
      </c>
      <c r="M144" s="204">
        <v>920.37499999999977</v>
      </c>
      <c r="N144" s="204">
        <v>942.63437499999975</v>
      </c>
      <c r="O144" s="204">
        <v>964.89374999999973</v>
      </c>
      <c r="P144" s="204">
        <v>987.1531249999997</v>
      </c>
      <c r="Q144" s="204">
        <v>1009.4124999999997</v>
      </c>
      <c r="R144" s="204">
        <v>1031.6718749999998</v>
      </c>
      <c r="S144" s="204">
        <v>1053.9312499999999</v>
      </c>
      <c r="T144" s="204">
        <v>1076.190625</v>
      </c>
      <c r="U144" s="204">
        <v>1098.45</v>
      </c>
      <c r="V144" s="204">
        <v>1120.7093750000001</v>
      </c>
      <c r="W144" s="204">
        <v>1142.9687500000002</v>
      </c>
    </row>
    <row r="145" spans="2:23">
      <c r="B145" s="203" t="s">
        <v>15</v>
      </c>
      <c r="C145" s="204">
        <v>216.9</v>
      </c>
      <c r="D145" s="204">
        <v>296.89999999999998</v>
      </c>
      <c r="E145" s="204">
        <v>303.36562499999997</v>
      </c>
      <c r="F145" s="204">
        <v>309.83124999999995</v>
      </c>
      <c r="G145" s="204">
        <v>316.29687499999994</v>
      </c>
      <c r="H145" s="204">
        <v>322.76249999999993</v>
      </c>
      <c r="I145" s="204">
        <v>329.22812499999992</v>
      </c>
      <c r="J145" s="204">
        <v>335.69374999999991</v>
      </c>
      <c r="K145" s="204">
        <v>342.1593749999999</v>
      </c>
      <c r="L145" s="204">
        <v>348.62499999999989</v>
      </c>
      <c r="M145" s="204">
        <v>355.09062499999987</v>
      </c>
      <c r="N145" s="204">
        <v>361.55624999999986</v>
      </c>
      <c r="O145" s="204">
        <v>368.02187499999985</v>
      </c>
      <c r="P145" s="204">
        <v>374.48749999999984</v>
      </c>
      <c r="Q145" s="204">
        <v>380.95312499999983</v>
      </c>
      <c r="R145" s="204">
        <v>387.41874999999982</v>
      </c>
      <c r="S145" s="204">
        <v>393.88437499999981</v>
      </c>
      <c r="T145" s="204">
        <v>400.3499999999998</v>
      </c>
      <c r="U145" s="204">
        <v>406.81562499999978</v>
      </c>
      <c r="V145" s="204">
        <v>413.28124999999977</v>
      </c>
      <c r="W145" s="204">
        <v>419.74687499999976</v>
      </c>
    </row>
    <row r="146" spans="2:23" s="157" customFormat="1">
      <c r="B146" s="167" t="s">
        <v>182</v>
      </c>
      <c r="C146" s="205">
        <v>852.19999999999993</v>
      </c>
      <c r="D146" s="205">
        <v>989.19999999999993</v>
      </c>
      <c r="E146" s="205">
        <v>1045.6656249999999</v>
      </c>
      <c r="F146" s="205">
        <v>1074.390625</v>
      </c>
      <c r="G146" s="205">
        <v>1103.1156249999999</v>
      </c>
      <c r="H146" s="205">
        <v>1131.8406249999998</v>
      </c>
      <c r="I146" s="205">
        <v>1160.5656249999997</v>
      </c>
      <c r="J146" s="205">
        <v>1189.2906249999996</v>
      </c>
      <c r="K146" s="205">
        <v>1218.0156249999998</v>
      </c>
      <c r="L146" s="205">
        <v>1246.7406249999997</v>
      </c>
      <c r="M146" s="205">
        <v>1275.4656249999996</v>
      </c>
      <c r="N146" s="205">
        <v>1304.1906249999997</v>
      </c>
      <c r="O146" s="205">
        <v>1332.9156249999996</v>
      </c>
      <c r="P146" s="205">
        <v>1361.6406249999995</v>
      </c>
      <c r="Q146" s="205">
        <v>1390.3656249999995</v>
      </c>
      <c r="R146" s="205">
        <v>1419.0906249999996</v>
      </c>
      <c r="S146" s="205">
        <v>1447.8156249999997</v>
      </c>
      <c r="T146" s="205">
        <v>1476.5406249999996</v>
      </c>
      <c r="U146" s="205">
        <v>1505.2656249999998</v>
      </c>
      <c r="V146" s="205">
        <v>1533.9906249999999</v>
      </c>
      <c r="W146" s="205">
        <v>1562.715625</v>
      </c>
    </row>
    <row r="147" spans="2:23">
      <c r="B147" s="206"/>
      <c r="C147" s="207"/>
      <c r="D147" s="207"/>
      <c r="E147" s="207"/>
      <c r="F147" s="207"/>
      <c r="G147" s="207"/>
      <c r="H147" s="207"/>
      <c r="I147" s="207"/>
      <c r="J147" s="207"/>
      <c r="K147" s="207"/>
      <c r="L147" s="207"/>
      <c r="M147" s="207"/>
      <c r="N147" s="207"/>
      <c r="O147" s="207"/>
      <c r="P147" s="207"/>
      <c r="Q147" s="207"/>
      <c r="R147" s="207"/>
      <c r="S147" s="207"/>
      <c r="T147" s="207"/>
      <c r="U147" s="207"/>
      <c r="V147" s="207"/>
      <c r="W147" s="207"/>
    </row>
    <row r="148" spans="2:23" s="202" customFormat="1">
      <c r="B148" s="161" t="s">
        <v>296</v>
      </c>
      <c r="C148" s="201">
        <v>2020</v>
      </c>
      <c r="D148" s="201">
        <v>2021</v>
      </c>
      <c r="E148" s="201">
        <v>2022</v>
      </c>
      <c r="F148" s="201">
        <v>2023</v>
      </c>
      <c r="G148" s="201">
        <v>2024</v>
      </c>
      <c r="H148" s="201">
        <v>2025</v>
      </c>
      <c r="I148" s="201">
        <v>2026</v>
      </c>
      <c r="J148" s="201">
        <v>2027</v>
      </c>
      <c r="K148" s="201">
        <v>2028</v>
      </c>
      <c r="L148" s="201">
        <v>2029</v>
      </c>
      <c r="M148" s="201">
        <v>2030</v>
      </c>
      <c r="N148" s="201">
        <v>2031</v>
      </c>
      <c r="O148" s="201">
        <v>2032</v>
      </c>
      <c r="P148" s="201">
        <v>2033</v>
      </c>
      <c r="Q148" s="201">
        <v>2034</v>
      </c>
      <c r="R148" s="201">
        <v>2035</v>
      </c>
      <c r="S148" s="201">
        <v>2036</v>
      </c>
      <c r="T148" s="201">
        <v>2037</v>
      </c>
      <c r="U148" s="201">
        <v>2038</v>
      </c>
      <c r="V148" s="201">
        <v>2039</v>
      </c>
      <c r="W148" s="201">
        <v>2040</v>
      </c>
    </row>
    <row r="149" spans="2:23">
      <c r="B149" s="206" t="s">
        <v>14</v>
      </c>
      <c r="C149" s="207">
        <v>444.70999999999992</v>
      </c>
      <c r="D149" s="207">
        <v>484.60999999999996</v>
      </c>
      <c r="E149" s="207">
        <v>519.6099999999999</v>
      </c>
      <c r="F149" s="207">
        <v>535.19156250000003</v>
      </c>
      <c r="G149" s="207">
        <v>550.77312499999994</v>
      </c>
      <c r="H149" s="207">
        <v>566.35468749999984</v>
      </c>
      <c r="I149" s="207">
        <v>581.93624999999986</v>
      </c>
      <c r="J149" s="207">
        <v>597.51781249999988</v>
      </c>
      <c r="K149" s="207">
        <v>613.0993749999999</v>
      </c>
      <c r="L149" s="207">
        <v>628.68093749999991</v>
      </c>
      <c r="M149" s="207">
        <v>644.26249999999993</v>
      </c>
      <c r="N149" s="207">
        <v>659.84406249999972</v>
      </c>
      <c r="O149" s="207">
        <v>675.42562499999974</v>
      </c>
      <c r="P149" s="207">
        <v>691.00718749999976</v>
      </c>
      <c r="Q149" s="207">
        <v>706.58874999999978</v>
      </c>
      <c r="R149" s="207">
        <v>722.17031249999991</v>
      </c>
      <c r="S149" s="207">
        <v>737.75187499999993</v>
      </c>
      <c r="T149" s="207">
        <v>753.33343749999995</v>
      </c>
      <c r="U149" s="207">
        <v>768.91499999999996</v>
      </c>
      <c r="V149" s="207">
        <v>784.4965625000001</v>
      </c>
      <c r="W149" s="207">
        <v>800.07812500000011</v>
      </c>
    </row>
    <row r="150" spans="2:23">
      <c r="B150" s="206" t="s">
        <v>15</v>
      </c>
      <c r="C150" s="207">
        <v>86.76</v>
      </c>
      <c r="D150" s="207">
        <v>118.75999999999999</v>
      </c>
      <c r="E150" s="207">
        <v>121.34624999999998</v>
      </c>
      <c r="F150" s="207">
        <v>123.93249999999999</v>
      </c>
      <c r="G150" s="207">
        <v>126.51874999999997</v>
      </c>
      <c r="H150" s="207">
        <v>129.10499999999996</v>
      </c>
      <c r="I150" s="207">
        <v>131.69124999999997</v>
      </c>
      <c r="J150" s="207">
        <v>134.27749999999997</v>
      </c>
      <c r="K150" s="207">
        <v>136.86374999999998</v>
      </c>
      <c r="L150" s="207">
        <v>139.44999999999993</v>
      </c>
      <c r="M150" s="207">
        <v>142.03624999999994</v>
      </c>
      <c r="N150" s="207">
        <v>144.62249999999995</v>
      </c>
      <c r="O150" s="207">
        <v>147.20874999999995</v>
      </c>
      <c r="P150" s="207">
        <v>149.79499999999993</v>
      </c>
      <c r="Q150" s="207">
        <v>152.38124999999994</v>
      </c>
      <c r="R150" s="207">
        <v>154.96749999999994</v>
      </c>
      <c r="S150" s="207">
        <v>157.55374999999992</v>
      </c>
      <c r="T150" s="207">
        <v>160.1399999999999</v>
      </c>
      <c r="U150" s="207">
        <v>162.72624999999991</v>
      </c>
      <c r="V150" s="207">
        <v>165.31249999999991</v>
      </c>
      <c r="W150" s="207">
        <v>167.89874999999992</v>
      </c>
    </row>
    <row r="151" spans="2:23" s="157" customFormat="1">
      <c r="B151" s="167" t="s">
        <v>182</v>
      </c>
      <c r="C151" s="208">
        <v>531.46999999999991</v>
      </c>
      <c r="D151" s="208">
        <v>603.36999999999989</v>
      </c>
      <c r="E151" s="208">
        <v>640.95624999999984</v>
      </c>
      <c r="F151" s="208">
        <v>659.12406250000004</v>
      </c>
      <c r="G151" s="208">
        <v>677.29187499999989</v>
      </c>
      <c r="H151" s="208">
        <v>695.45968749999975</v>
      </c>
      <c r="I151" s="208">
        <v>713.62749999999983</v>
      </c>
      <c r="J151" s="208">
        <v>731.79531249999991</v>
      </c>
      <c r="K151" s="208">
        <v>749.96312499999988</v>
      </c>
      <c r="L151" s="208">
        <v>768.13093749999985</v>
      </c>
      <c r="M151" s="208">
        <v>786.29874999999993</v>
      </c>
      <c r="N151" s="208">
        <v>804.46656249999967</v>
      </c>
      <c r="O151" s="208">
        <v>822.63437499999964</v>
      </c>
      <c r="P151" s="208">
        <v>840.80218749999972</v>
      </c>
      <c r="Q151" s="208">
        <v>858.96999999999969</v>
      </c>
      <c r="R151" s="208">
        <v>877.13781249999988</v>
      </c>
      <c r="S151" s="208">
        <v>895.30562499999985</v>
      </c>
      <c r="T151" s="208">
        <v>913.47343749999982</v>
      </c>
      <c r="U151" s="208">
        <v>931.6412499999999</v>
      </c>
      <c r="V151" s="208">
        <v>949.80906249999998</v>
      </c>
      <c r="W151" s="208">
        <v>967.97687500000006</v>
      </c>
    </row>
    <row r="153" spans="2:23" s="315" customFormat="1" ht="17">
      <c r="B153" s="315" t="s">
        <v>74</v>
      </c>
      <c r="D153" s="316"/>
    </row>
    <row r="155" spans="2:23" s="149" customFormat="1">
      <c r="B155" s="148" t="s">
        <v>183</v>
      </c>
      <c r="C155" s="197">
        <v>2020</v>
      </c>
      <c r="D155" s="197">
        <v>2021</v>
      </c>
      <c r="E155" s="197">
        <v>2022</v>
      </c>
      <c r="F155" s="197">
        <v>2023</v>
      </c>
      <c r="G155" s="197">
        <v>2024</v>
      </c>
      <c r="H155" s="197">
        <v>2025</v>
      </c>
      <c r="I155" s="197">
        <v>2026</v>
      </c>
      <c r="J155" s="197">
        <v>2027</v>
      </c>
      <c r="K155" s="197">
        <v>2028</v>
      </c>
      <c r="L155" s="197">
        <v>2029</v>
      </c>
      <c r="M155" s="197">
        <v>2030</v>
      </c>
      <c r="N155" s="197">
        <v>2031</v>
      </c>
      <c r="O155" s="197">
        <v>2032</v>
      </c>
      <c r="P155" s="197">
        <v>2033</v>
      </c>
      <c r="Q155" s="197">
        <v>2034</v>
      </c>
      <c r="R155" s="197">
        <v>2035</v>
      </c>
      <c r="S155" s="197">
        <v>2036</v>
      </c>
      <c r="T155" s="197">
        <v>2037</v>
      </c>
      <c r="U155" s="197">
        <v>2038</v>
      </c>
      <c r="V155" s="197">
        <v>2039</v>
      </c>
      <c r="W155" s="197">
        <v>2040</v>
      </c>
    </row>
    <row r="156" spans="2:23">
      <c r="B156" s="150" t="s">
        <v>185</v>
      </c>
      <c r="C156" s="190">
        <v>82.777777777777786</v>
      </c>
      <c r="D156" s="190">
        <v>157.79155555555556</v>
      </c>
      <c r="E156" s="190">
        <v>220.91373333333334</v>
      </c>
      <c r="F156" s="190">
        <v>316.11111111111114</v>
      </c>
      <c r="G156" s="190">
        <v>407.22222222222223</v>
      </c>
      <c r="H156" s="190">
        <v>476.11111111111109</v>
      </c>
      <c r="I156" s="190">
        <v>531.66666666666674</v>
      </c>
      <c r="J156" s="190">
        <v>573.33333333333326</v>
      </c>
      <c r="K156" s="190">
        <v>615</v>
      </c>
      <c r="L156" s="190">
        <v>660.83333333333337</v>
      </c>
      <c r="M156" s="190">
        <v>692.77777777777771</v>
      </c>
      <c r="N156" s="190">
        <v>728.8888888888888</v>
      </c>
      <c r="O156" s="190">
        <v>739.99999999999989</v>
      </c>
      <c r="P156" s="190">
        <v>754.58333333333326</v>
      </c>
      <c r="Q156" s="190">
        <v>769.16666666666652</v>
      </c>
      <c r="R156" s="190">
        <v>783.74999999999989</v>
      </c>
      <c r="S156" s="190">
        <v>798.33333333333326</v>
      </c>
      <c r="T156" s="190">
        <v>812.91666666666652</v>
      </c>
      <c r="U156" s="190">
        <v>827.49999999999989</v>
      </c>
      <c r="V156" s="190">
        <v>842.08333333333326</v>
      </c>
      <c r="W156" s="190">
        <v>856.66666666666663</v>
      </c>
    </row>
    <row r="157" spans="2:23">
      <c r="B157" s="150" t="s">
        <v>15</v>
      </c>
      <c r="C157" s="190">
        <v>0</v>
      </c>
      <c r="D157" s="190">
        <v>7.5</v>
      </c>
      <c r="E157" s="190">
        <v>10.104166666666666</v>
      </c>
      <c r="F157" s="190">
        <v>26.708333333333332</v>
      </c>
      <c r="G157" s="190">
        <v>50.145833333333329</v>
      </c>
      <c r="H157" s="190">
        <v>59.583333333333329</v>
      </c>
      <c r="I157" s="190">
        <v>62.1875</v>
      </c>
      <c r="J157" s="190">
        <v>73.611111111111114</v>
      </c>
      <c r="K157" s="190">
        <v>84.722222222222214</v>
      </c>
      <c r="L157" s="190">
        <v>95.833333333333329</v>
      </c>
      <c r="M157" s="190">
        <v>106.94444444444443</v>
      </c>
      <c r="N157" s="190">
        <v>118.05555555555554</v>
      </c>
      <c r="O157" s="190">
        <v>129.16666666666666</v>
      </c>
      <c r="P157" s="190">
        <v>143.75</v>
      </c>
      <c r="Q157" s="190">
        <v>158.33333333333331</v>
      </c>
      <c r="R157" s="190">
        <v>172.91666666666663</v>
      </c>
      <c r="S157" s="190">
        <v>187.49999999999997</v>
      </c>
      <c r="T157" s="190">
        <v>202.08333333333331</v>
      </c>
      <c r="U157" s="190">
        <v>216.66666666666666</v>
      </c>
      <c r="V157" s="190">
        <v>231.25</v>
      </c>
      <c r="W157" s="190">
        <v>245.83333333333334</v>
      </c>
    </row>
    <row r="158" spans="2:23">
      <c r="B158" s="157" t="s">
        <v>182</v>
      </c>
      <c r="C158" s="209">
        <f>C156+C157</f>
        <v>82.777777777777786</v>
      </c>
      <c r="D158" s="209">
        <f t="shared" ref="D158:W158" si="143">D156+D157</f>
        <v>165.29155555555556</v>
      </c>
      <c r="E158" s="209">
        <f t="shared" si="143"/>
        <v>231.0179</v>
      </c>
      <c r="F158" s="209">
        <f t="shared" si="143"/>
        <v>342.81944444444446</v>
      </c>
      <c r="G158" s="209">
        <f t="shared" si="143"/>
        <v>457.36805555555554</v>
      </c>
      <c r="H158" s="209">
        <f t="shared" si="143"/>
        <v>535.69444444444446</v>
      </c>
      <c r="I158" s="209">
        <f t="shared" si="143"/>
        <v>593.85416666666674</v>
      </c>
      <c r="J158" s="209">
        <f t="shared" si="143"/>
        <v>646.94444444444434</v>
      </c>
      <c r="K158" s="209">
        <f t="shared" si="143"/>
        <v>699.72222222222217</v>
      </c>
      <c r="L158" s="209">
        <f t="shared" si="143"/>
        <v>756.66666666666674</v>
      </c>
      <c r="M158" s="209">
        <f t="shared" si="143"/>
        <v>799.72222222222217</v>
      </c>
      <c r="N158" s="209">
        <f t="shared" si="143"/>
        <v>846.94444444444434</v>
      </c>
      <c r="O158" s="209">
        <f t="shared" si="143"/>
        <v>869.16666666666652</v>
      </c>
      <c r="P158" s="209">
        <f t="shared" si="143"/>
        <v>898.33333333333326</v>
      </c>
      <c r="Q158" s="209">
        <f t="shared" si="143"/>
        <v>927.49999999999977</v>
      </c>
      <c r="R158" s="209">
        <f t="shared" si="143"/>
        <v>956.66666666666652</v>
      </c>
      <c r="S158" s="209">
        <f t="shared" si="143"/>
        <v>985.83333333333326</v>
      </c>
      <c r="T158" s="209">
        <f t="shared" si="143"/>
        <v>1014.9999999999998</v>
      </c>
      <c r="U158" s="209">
        <f t="shared" si="143"/>
        <v>1044.1666666666665</v>
      </c>
      <c r="V158" s="209">
        <f t="shared" si="143"/>
        <v>1073.3333333333333</v>
      </c>
      <c r="W158" s="209">
        <f t="shared" si="143"/>
        <v>1102.5</v>
      </c>
    </row>
    <row r="160" spans="2:23" s="149" customFormat="1">
      <c r="B160" s="148" t="s">
        <v>186</v>
      </c>
      <c r="C160" s="197">
        <v>2020</v>
      </c>
      <c r="D160" s="197">
        <v>2021</v>
      </c>
      <c r="E160" s="197">
        <v>2022</v>
      </c>
      <c r="F160" s="197">
        <v>2023</v>
      </c>
      <c r="G160" s="197">
        <v>2024</v>
      </c>
      <c r="H160" s="197">
        <v>2025</v>
      </c>
      <c r="I160" s="197">
        <v>2026</v>
      </c>
      <c r="J160" s="197">
        <v>2027</v>
      </c>
      <c r="K160" s="197">
        <v>2028</v>
      </c>
      <c r="L160" s="197">
        <v>2029</v>
      </c>
      <c r="M160" s="197">
        <v>2030</v>
      </c>
      <c r="N160" s="197">
        <v>2031</v>
      </c>
      <c r="O160" s="197">
        <v>2032</v>
      </c>
      <c r="P160" s="197">
        <v>2033</v>
      </c>
      <c r="Q160" s="197">
        <v>2034</v>
      </c>
      <c r="R160" s="197">
        <v>2035</v>
      </c>
      <c r="S160" s="197">
        <v>2036</v>
      </c>
      <c r="T160" s="197">
        <v>2037</v>
      </c>
      <c r="U160" s="197">
        <v>2038</v>
      </c>
      <c r="V160" s="197">
        <v>2039</v>
      </c>
      <c r="W160" s="197">
        <v>2040</v>
      </c>
    </row>
    <row r="161" spans="2:23">
      <c r="B161" s="150" t="s">
        <v>185</v>
      </c>
      <c r="C161" s="190">
        <v>377.16666666666669</v>
      </c>
      <c r="D161" s="190">
        <v>894.25000000000011</v>
      </c>
      <c r="E161" s="190">
        <v>1658.7291653333334</v>
      </c>
      <c r="F161" s="190">
        <v>2352.1688186666665</v>
      </c>
      <c r="G161" s="190">
        <v>3168.2</v>
      </c>
      <c r="H161" s="190">
        <v>3869</v>
      </c>
      <c r="I161" s="190">
        <v>4414.0666666666666</v>
      </c>
      <c r="J161" s="190">
        <v>4839.9000000000005</v>
      </c>
      <c r="K161" s="190">
        <v>5204.8999999999996</v>
      </c>
      <c r="L161" s="190">
        <v>5588.1500000000005</v>
      </c>
      <c r="M161" s="190">
        <v>5928.8166666666666</v>
      </c>
      <c r="N161" s="190">
        <v>6226.9</v>
      </c>
      <c r="O161" s="190">
        <v>6433.7333333333327</v>
      </c>
      <c r="P161" s="190">
        <v>6546.2749999999996</v>
      </c>
      <c r="Q161" s="190">
        <v>6674.0249999999996</v>
      </c>
      <c r="R161" s="190">
        <v>6801.7749999999996</v>
      </c>
      <c r="S161" s="190">
        <v>6929.5249999999996</v>
      </c>
      <c r="T161" s="190">
        <v>7057.2749999999996</v>
      </c>
      <c r="U161" s="190">
        <v>7185.0249999999996</v>
      </c>
      <c r="V161" s="190">
        <v>7312.7749999999996</v>
      </c>
      <c r="W161" s="190">
        <v>7440.5249999999996</v>
      </c>
    </row>
    <row r="162" spans="2:23">
      <c r="B162" s="150" t="s">
        <v>15</v>
      </c>
      <c r="C162" s="190">
        <v>0</v>
      </c>
      <c r="D162" s="190">
        <v>32.85</v>
      </c>
      <c r="E162" s="190">
        <v>77.106249999999989</v>
      </c>
      <c r="F162" s="190">
        <v>161.23875000000001</v>
      </c>
      <c r="G162" s="190">
        <v>336.62124999999997</v>
      </c>
      <c r="H162" s="190">
        <v>480.61374999999998</v>
      </c>
      <c r="I162" s="190">
        <v>533.35625000000005</v>
      </c>
      <c r="J162" s="190">
        <v>594.79791666666665</v>
      </c>
      <c r="K162" s="190">
        <v>693.5</v>
      </c>
      <c r="L162" s="190">
        <v>790.83333333333326</v>
      </c>
      <c r="M162" s="190">
        <v>888.16666666666663</v>
      </c>
      <c r="N162" s="190">
        <v>985.49999999999989</v>
      </c>
      <c r="O162" s="190">
        <v>1082.8333333333333</v>
      </c>
      <c r="P162" s="190">
        <v>1195.375</v>
      </c>
      <c r="Q162" s="190">
        <v>1323.125</v>
      </c>
      <c r="R162" s="190">
        <v>1450.8749999999998</v>
      </c>
      <c r="S162" s="190">
        <v>1578.6249999999998</v>
      </c>
      <c r="T162" s="190">
        <v>1706.3749999999998</v>
      </c>
      <c r="U162" s="190">
        <v>1834.125</v>
      </c>
      <c r="V162" s="190">
        <v>1961.8749999999998</v>
      </c>
      <c r="W162" s="190">
        <v>2089.625</v>
      </c>
    </row>
    <row r="163" spans="2:23" s="157" customFormat="1">
      <c r="B163" s="157" t="s">
        <v>182</v>
      </c>
      <c r="C163" s="210">
        <f>C161+C162</f>
        <v>377.16666666666669</v>
      </c>
      <c r="D163" s="210">
        <f t="shared" ref="D163:W163" si="144">D161+D162</f>
        <v>927.10000000000014</v>
      </c>
      <c r="E163" s="210">
        <f t="shared" si="144"/>
        <v>1735.8354153333335</v>
      </c>
      <c r="F163" s="210">
        <f t="shared" si="144"/>
        <v>2513.4075686666665</v>
      </c>
      <c r="G163" s="210">
        <f t="shared" si="144"/>
        <v>3504.82125</v>
      </c>
      <c r="H163" s="210">
        <f t="shared" si="144"/>
        <v>4349.6137500000004</v>
      </c>
      <c r="I163" s="210">
        <f t="shared" si="144"/>
        <v>4947.4229166666664</v>
      </c>
      <c r="J163" s="210">
        <f t="shared" si="144"/>
        <v>5434.697916666667</v>
      </c>
      <c r="K163" s="210">
        <f t="shared" si="144"/>
        <v>5898.4</v>
      </c>
      <c r="L163" s="210">
        <f t="shared" si="144"/>
        <v>6378.9833333333336</v>
      </c>
      <c r="M163" s="210">
        <f t="shared" si="144"/>
        <v>6816.9833333333336</v>
      </c>
      <c r="N163" s="210">
        <f t="shared" si="144"/>
        <v>7212.4</v>
      </c>
      <c r="O163" s="210">
        <f t="shared" si="144"/>
        <v>7516.5666666666657</v>
      </c>
      <c r="P163" s="210">
        <f t="shared" si="144"/>
        <v>7741.65</v>
      </c>
      <c r="Q163" s="210">
        <f t="shared" si="144"/>
        <v>7997.15</v>
      </c>
      <c r="R163" s="210">
        <f t="shared" si="144"/>
        <v>8252.65</v>
      </c>
      <c r="S163" s="210">
        <f t="shared" si="144"/>
        <v>8508.15</v>
      </c>
      <c r="T163" s="210">
        <f t="shared" si="144"/>
        <v>8763.65</v>
      </c>
      <c r="U163" s="210">
        <f t="shared" si="144"/>
        <v>9019.15</v>
      </c>
      <c r="V163" s="210">
        <f t="shared" si="144"/>
        <v>9274.65</v>
      </c>
      <c r="W163" s="210">
        <f t="shared" si="144"/>
        <v>9530.15</v>
      </c>
    </row>
    <row r="164" spans="2:23">
      <c r="C164" s="199"/>
      <c r="D164" s="199"/>
      <c r="E164" s="199"/>
      <c r="F164" s="199"/>
      <c r="G164" s="199"/>
      <c r="H164" s="199"/>
      <c r="I164" s="199"/>
      <c r="J164" s="199"/>
      <c r="K164" s="199"/>
      <c r="L164" s="199"/>
      <c r="M164" s="199"/>
      <c r="N164" s="199"/>
      <c r="O164" s="199"/>
      <c r="P164" s="199"/>
      <c r="Q164" s="199"/>
      <c r="R164" s="199"/>
      <c r="S164" s="199"/>
      <c r="T164" s="199"/>
      <c r="U164" s="199"/>
      <c r="V164" s="199"/>
      <c r="W164" s="199"/>
    </row>
    <row r="165" spans="2:23">
      <c r="B165" s="160" t="s">
        <v>27</v>
      </c>
      <c r="C165" s="199"/>
      <c r="D165" s="199"/>
      <c r="E165" s="199"/>
      <c r="F165" s="199"/>
      <c r="G165" s="199"/>
      <c r="H165" s="199"/>
      <c r="I165" s="199"/>
      <c r="J165" s="199"/>
      <c r="K165" s="199"/>
      <c r="L165" s="199"/>
      <c r="M165" s="199"/>
      <c r="N165" s="199"/>
      <c r="O165" s="199"/>
      <c r="P165" s="199"/>
      <c r="Q165" s="199"/>
      <c r="R165" s="199"/>
      <c r="S165" s="199"/>
      <c r="T165" s="199"/>
      <c r="U165" s="199"/>
      <c r="V165" s="199"/>
      <c r="W165" s="199"/>
    </row>
    <row r="166" spans="2:23" s="163" customFormat="1">
      <c r="B166" s="161" t="s">
        <v>289</v>
      </c>
      <c r="C166" s="200">
        <v>2020</v>
      </c>
      <c r="D166" s="200">
        <v>2021</v>
      </c>
      <c r="E166" s="200">
        <v>2022</v>
      </c>
      <c r="F166" s="200">
        <v>2023</v>
      </c>
      <c r="G166" s="200">
        <v>2024</v>
      </c>
      <c r="H166" s="200">
        <v>2025</v>
      </c>
      <c r="I166" s="200">
        <v>2026</v>
      </c>
      <c r="J166" s="200">
        <v>2027</v>
      </c>
      <c r="K166" s="200">
        <v>2028</v>
      </c>
      <c r="L166" s="200">
        <v>2029</v>
      </c>
      <c r="M166" s="200">
        <v>2030</v>
      </c>
      <c r="N166" s="200">
        <v>2031</v>
      </c>
      <c r="O166" s="200">
        <v>2032</v>
      </c>
      <c r="P166" s="200">
        <v>2033</v>
      </c>
      <c r="Q166" s="200">
        <v>2034</v>
      </c>
      <c r="R166" s="200">
        <v>2035</v>
      </c>
      <c r="S166" s="200">
        <v>2036</v>
      </c>
      <c r="T166" s="200">
        <v>2037</v>
      </c>
      <c r="U166" s="200">
        <v>2038</v>
      </c>
      <c r="V166" s="200">
        <v>2039</v>
      </c>
      <c r="W166" s="200">
        <v>2040</v>
      </c>
    </row>
    <row r="167" spans="2:23">
      <c r="B167" s="206" t="s">
        <v>14</v>
      </c>
      <c r="C167" s="211">
        <v>879.35835123255572</v>
      </c>
      <c r="D167" s="211">
        <v>1758.7167024651098</v>
      </c>
      <c r="E167" s="211">
        <v>2616.0910949168483</v>
      </c>
      <c r="F167" s="211">
        <v>3407.5136110261465</v>
      </c>
      <c r="G167" s="211">
        <v>4111.0002920121897</v>
      </c>
      <c r="H167" s="211">
        <v>4726.5511378749788</v>
      </c>
      <c r="I167" s="211">
        <v>5254.1661486145103</v>
      </c>
      <c r="J167" s="211">
        <v>5715.8292830116006</v>
      </c>
      <c r="K167" s="211">
        <v>6155.5084586278772</v>
      </c>
      <c r="L167" s="211">
        <v>6595.1876342441547</v>
      </c>
      <c r="M167" s="211">
        <v>7034.8668098604294</v>
      </c>
      <c r="N167" s="211">
        <v>7474.5459854767059</v>
      </c>
      <c r="O167" s="211">
        <v>7914.2251610929816</v>
      </c>
      <c r="P167" s="211">
        <v>8353.9043367092563</v>
      </c>
      <c r="Q167" s="211">
        <v>8793.5835123255347</v>
      </c>
      <c r="R167" s="211">
        <v>9233.2626879418112</v>
      </c>
      <c r="S167" s="211">
        <v>9672.941863558086</v>
      </c>
      <c r="T167" s="211">
        <v>10112.621039174361</v>
      </c>
      <c r="U167" s="211">
        <v>10552</v>
      </c>
      <c r="V167" s="211">
        <v>10992</v>
      </c>
      <c r="W167" s="211">
        <v>11432</v>
      </c>
    </row>
    <row r="168" spans="2:23">
      <c r="B168" s="206" t="s">
        <v>15</v>
      </c>
      <c r="C168" s="211">
        <v>0</v>
      </c>
      <c r="D168" s="211">
        <v>0</v>
      </c>
      <c r="E168" s="211">
        <v>0</v>
      </c>
      <c r="F168" s="211">
        <v>0</v>
      </c>
      <c r="G168" s="211">
        <v>0</v>
      </c>
      <c r="H168" s="211">
        <v>0</v>
      </c>
      <c r="I168" s="211">
        <v>0</v>
      </c>
      <c r="J168" s="211">
        <v>0</v>
      </c>
      <c r="K168" s="211">
        <v>0</v>
      </c>
      <c r="L168" s="211">
        <v>0</v>
      </c>
      <c r="M168" s="211">
        <v>0</v>
      </c>
      <c r="N168" s="211">
        <v>0</v>
      </c>
      <c r="O168" s="211">
        <v>0</v>
      </c>
      <c r="P168" s="211">
        <v>0</v>
      </c>
      <c r="Q168" s="211">
        <v>0</v>
      </c>
      <c r="R168" s="211">
        <v>0</v>
      </c>
      <c r="S168" s="211">
        <v>0</v>
      </c>
      <c r="T168" s="211">
        <v>0</v>
      </c>
      <c r="U168" s="211">
        <v>0</v>
      </c>
      <c r="V168" s="211">
        <v>0</v>
      </c>
      <c r="W168" s="211">
        <v>0</v>
      </c>
    </row>
    <row r="169" spans="2:23" s="157" customFormat="1">
      <c r="B169" s="167" t="s">
        <v>294</v>
      </c>
      <c r="C169" s="212">
        <v>879.35835123255572</v>
      </c>
      <c r="D169" s="212">
        <v>1758.7167024651098</v>
      </c>
      <c r="E169" s="212">
        <v>2616.0910949168483</v>
      </c>
      <c r="F169" s="212">
        <v>3407.5136110261465</v>
      </c>
      <c r="G169" s="212">
        <v>4111.0002920121897</v>
      </c>
      <c r="H169" s="212">
        <v>4726.5511378749788</v>
      </c>
      <c r="I169" s="212">
        <v>5254.1661486145103</v>
      </c>
      <c r="J169" s="212">
        <v>5715.8292830116006</v>
      </c>
      <c r="K169" s="212">
        <v>6155.5084586278772</v>
      </c>
      <c r="L169" s="212">
        <v>6595.1876342441547</v>
      </c>
      <c r="M169" s="212">
        <v>7034.8668098604294</v>
      </c>
      <c r="N169" s="212">
        <v>7474.5459854767059</v>
      </c>
      <c r="O169" s="212">
        <v>7914.2251610929816</v>
      </c>
      <c r="P169" s="212">
        <v>8353.9043367092563</v>
      </c>
      <c r="Q169" s="212">
        <v>8793.5835123255347</v>
      </c>
      <c r="R169" s="212">
        <v>9233.2626879418112</v>
      </c>
      <c r="S169" s="212">
        <v>9672.941863558086</v>
      </c>
      <c r="T169" s="212">
        <v>10112.621039174361</v>
      </c>
      <c r="U169" s="212">
        <v>10552</v>
      </c>
      <c r="V169" s="212">
        <v>10992</v>
      </c>
      <c r="W169" s="212">
        <v>11432</v>
      </c>
    </row>
    <row r="171" spans="2:23" s="315" customFormat="1" ht="17">
      <c r="B171" s="315" t="s">
        <v>325</v>
      </c>
      <c r="D171" s="316"/>
    </row>
    <row r="173" spans="2:23" s="149" customFormat="1">
      <c r="B173" s="148" t="s">
        <v>181</v>
      </c>
      <c r="C173" s="197">
        <v>2020</v>
      </c>
      <c r="D173" s="197">
        <v>2021</v>
      </c>
      <c r="E173" s="197">
        <v>2022</v>
      </c>
      <c r="F173" s="197">
        <v>2023</v>
      </c>
      <c r="G173" s="197">
        <v>2024</v>
      </c>
      <c r="H173" s="197">
        <v>2025</v>
      </c>
      <c r="I173" s="197">
        <v>2026</v>
      </c>
      <c r="J173" s="197">
        <v>2027</v>
      </c>
      <c r="K173" s="197">
        <v>2028</v>
      </c>
      <c r="L173" s="197">
        <v>2029</v>
      </c>
      <c r="M173" s="197">
        <v>2030</v>
      </c>
      <c r="N173" s="197">
        <v>2031</v>
      </c>
      <c r="O173" s="197">
        <v>2032</v>
      </c>
      <c r="P173" s="197">
        <v>2033</v>
      </c>
      <c r="Q173" s="197">
        <v>2034</v>
      </c>
      <c r="R173" s="197">
        <v>2035</v>
      </c>
      <c r="S173" s="197">
        <v>2036</v>
      </c>
      <c r="T173" s="197">
        <v>2037</v>
      </c>
      <c r="U173" s="197">
        <v>2038</v>
      </c>
      <c r="V173" s="197">
        <v>2039</v>
      </c>
      <c r="W173" s="197">
        <v>2040</v>
      </c>
    </row>
    <row r="174" spans="2:23">
      <c r="B174" s="150" t="s">
        <v>14</v>
      </c>
      <c r="C174" s="213"/>
      <c r="D174" s="190"/>
      <c r="E174" s="190">
        <v>30</v>
      </c>
      <c r="F174" s="190">
        <v>60</v>
      </c>
      <c r="G174" s="190">
        <v>90</v>
      </c>
      <c r="H174" s="190">
        <v>150</v>
      </c>
      <c r="I174" s="190">
        <v>240</v>
      </c>
      <c r="J174" s="190">
        <v>330</v>
      </c>
      <c r="K174" s="190">
        <v>420</v>
      </c>
      <c r="L174" s="190">
        <v>510</v>
      </c>
      <c r="M174" s="190">
        <v>600</v>
      </c>
      <c r="N174" s="190">
        <v>720</v>
      </c>
      <c r="O174" s="190">
        <v>840</v>
      </c>
      <c r="P174" s="190">
        <v>960</v>
      </c>
      <c r="Q174" s="190">
        <v>1080</v>
      </c>
      <c r="R174" s="190">
        <v>1200</v>
      </c>
      <c r="S174" s="190">
        <v>1400</v>
      </c>
      <c r="T174" s="190">
        <v>1600</v>
      </c>
      <c r="U174" s="190">
        <v>1800</v>
      </c>
      <c r="V174" s="190">
        <v>2000</v>
      </c>
      <c r="W174" s="190">
        <v>2200</v>
      </c>
    </row>
    <row r="175" spans="2:23">
      <c r="B175" s="150" t="s">
        <v>15</v>
      </c>
      <c r="C175" s="213"/>
      <c r="D175" s="190"/>
      <c r="E175" s="190">
        <v>20</v>
      </c>
      <c r="F175" s="190">
        <v>40</v>
      </c>
      <c r="G175" s="190">
        <v>60</v>
      </c>
      <c r="H175" s="190">
        <v>100</v>
      </c>
      <c r="I175" s="190">
        <v>160</v>
      </c>
      <c r="J175" s="190">
        <v>220</v>
      </c>
      <c r="K175" s="190">
        <v>280</v>
      </c>
      <c r="L175" s="190">
        <v>340</v>
      </c>
      <c r="M175" s="190">
        <v>400</v>
      </c>
      <c r="N175" s="190">
        <v>480</v>
      </c>
      <c r="O175" s="190">
        <v>560</v>
      </c>
      <c r="P175" s="190">
        <v>640</v>
      </c>
      <c r="Q175" s="190">
        <v>720</v>
      </c>
      <c r="R175" s="190">
        <v>800</v>
      </c>
      <c r="S175" s="190">
        <v>800</v>
      </c>
      <c r="T175" s="190">
        <v>800</v>
      </c>
      <c r="U175" s="190">
        <v>800</v>
      </c>
      <c r="V175" s="190">
        <v>800</v>
      </c>
      <c r="W175" s="190">
        <v>800</v>
      </c>
    </row>
    <row r="176" spans="2:23">
      <c r="B176" s="157" t="s">
        <v>26</v>
      </c>
      <c r="C176" s="213">
        <v>0</v>
      </c>
      <c r="D176" s="210">
        <f>SUM(D174:D175)</f>
        <v>0</v>
      </c>
      <c r="E176" s="210">
        <f t="shared" ref="E176:W176" si="145">SUM(E174:E175)</f>
        <v>50</v>
      </c>
      <c r="F176" s="210">
        <f t="shared" si="145"/>
        <v>100</v>
      </c>
      <c r="G176" s="210">
        <f t="shared" si="145"/>
        <v>150</v>
      </c>
      <c r="H176" s="210">
        <f t="shared" si="145"/>
        <v>250</v>
      </c>
      <c r="I176" s="210">
        <f t="shared" si="145"/>
        <v>400</v>
      </c>
      <c r="J176" s="210">
        <f t="shared" si="145"/>
        <v>550</v>
      </c>
      <c r="K176" s="210">
        <f t="shared" si="145"/>
        <v>700</v>
      </c>
      <c r="L176" s="210">
        <f t="shared" si="145"/>
        <v>850</v>
      </c>
      <c r="M176" s="210">
        <f t="shared" si="145"/>
        <v>1000</v>
      </c>
      <c r="N176" s="210">
        <f t="shared" si="145"/>
        <v>1200</v>
      </c>
      <c r="O176" s="210">
        <f t="shared" si="145"/>
        <v>1400</v>
      </c>
      <c r="P176" s="210">
        <f t="shared" si="145"/>
        <v>1600</v>
      </c>
      <c r="Q176" s="210">
        <f t="shared" si="145"/>
        <v>1800</v>
      </c>
      <c r="R176" s="210">
        <f t="shared" si="145"/>
        <v>2000</v>
      </c>
      <c r="S176" s="210">
        <f t="shared" si="145"/>
        <v>2200</v>
      </c>
      <c r="T176" s="210">
        <f t="shared" si="145"/>
        <v>2400</v>
      </c>
      <c r="U176" s="210">
        <f t="shared" si="145"/>
        <v>2600</v>
      </c>
      <c r="V176" s="210">
        <f t="shared" si="145"/>
        <v>2800</v>
      </c>
      <c r="W176" s="210">
        <f t="shared" si="145"/>
        <v>3000</v>
      </c>
    </row>
    <row r="178" spans="2:23" s="149" customFormat="1">
      <c r="B178" s="148" t="s">
        <v>289</v>
      </c>
      <c r="C178" s="197">
        <v>2020</v>
      </c>
      <c r="D178" s="197">
        <v>2021</v>
      </c>
      <c r="E178" s="197">
        <v>2022</v>
      </c>
      <c r="F178" s="197">
        <v>2023</v>
      </c>
      <c r="G178" s="197">
        <v>2024</v>
      </c>
      <c r="H178" s="197">
        <v>2025</v>
      </c>
      <c r="I178" s="197">
        <v>2026</v>
      </c>
      <c r="J178" s="197">
        <v>2027</v>
      </c>
      <c r="K178" s="197">
        <v>2028</v>
      </c>
      <c r="L178" s="197">
        <v>2029</v>
      </c>
      <c r="M178" s="197">
        <v>2030</v>
      </c>
      <c r="N178" s="197">
        <v>2031</v>
      </c>
      <c r="O178" s="197">
        <v>2032</v>
      </c>
      <c r="P178" s="197">
        <v>2033</v>
      </c>
      <c r="Q178" s="197">
        <v>2034</v>
      </c>
      <c r="R178" s="197">
        <v>2035</v>
      </c>
      <c r="S178" s="197">
        <v>2036</v>
      </c>
      <c r="T178" s="197">
        <v>2037</v>
      </c>
      <c r="U178" s="197">
        <v>2038</v>
      </c>
      <c r="V178" s="197">
        <v>2039</v>
      </c>
      <c r="W178" s="197">
        <v>2040</v>
      </c>
    </row>
    <row r="179" spans="2:23">
      <c r="B179" s="150" t="s">
        <v>14</v>
      </c>
      <c r="C179" s="213"/>
      <c r="D179" s="190"/>
      <c r="E179" s="190">
        <v>150</v>
      </c>
      <c r="F179" s="190">
        <v>300</v>
      </c>
      <c r="G179" s="190">
        <v>450</v>
      </c>
      <c r="H179" s="190">
        <v>750</v>
      </c>
      <c r="I179" s="190">
        <v>1200</v>
      </c>
      <c r="J179" s="190">
        <v>1650</v>
      </c>
      <c r="K179" s="190">
        <v>2100</v>
      </c>
      <c r="L179" s="190">
        <v>2550</v>
      </c>
      <c r="M179" s="190">
        <v>3000</v>
      </c>
      <c r="N179" s="190">
        <v>3600</v>
      </c>
      <c r="O179" s="190">
        <v>4200</v>
      </c>
      <c r="P179" s="190">
        <v>4800</v>
      </c>
      <c r="Q179" s="190">
        <v>5400</v>
      </c>
      <c r="R179" s="190">
        <v>6000</v>
      </c>
      <c r="S179" s="190">
        <v>7000</v>
      </c>
      <c r="T179" s="190">
        <v>8000</v>
      </c>
      <c r="U179" s="190">
        <v>9000</v>
      </c>
      <c r="V179" s="190">
        <v>10000</v>
      </c>
      <c r="W179" s="190">
        <v>11000</v>
      </c>
    </row>
    <row r="180" spans="2:23">
      <c r="B180" s="150" t="s">
        <v>15</v>
      </c>
      <c r="C180" s="213"/>
      <c r="D180" s="190"/>
      <c r="E180" s="190">
        <v>100</v>
      </c>
      <c r="F180" s="190">
        <v>200</v>
      </c>
      <c r="G180" s="190">
        <v>300</v>
      </c>
      <c r="H180" s="190">
        <v>500</v>
      </c>
      <c r="I180" s="190">
        <v>800</v>
      </c>
      <c r="J180" s="190">
        <v>1100</v>
      </c>
      <c r="K180" s="190">
        <v>1400</v>
      </c>
      <c r="L180" s="190">
        <v>1700</v>
      </c>
      <c r="M180" s="190">
        <v>2000</v>
      </c>
      <c r="N180" s="190">
        <v>2400</v>
      </c>
      <c r="O180" s="190">
        <v>2800</v>
      </c>
      <c r="P180" s="190">
        <v>3200</v>
      </c>
      <c r="Q180" s="190">
        <v>3600</v>
      </c>
      <c r="R180" s="190">
        <v>4000</v>
      </c>
      <c r="S180" s="190">
        <v>4000</v>
      </c>
      <c r="T180" s="190">
        <v>4000</v>
      </c>
      <c r="U180" s="190">
        <v>4000</v>
      </c>
      <c r="V180" s="190">
        <v>4000</v>
      </c>
      <c r="W180" s="190">
        <v>4000</v>
      </c>
    </row>
    <row r="181" spans="2:23" s="157" customFormat="1">
      <c r="B181" s="157" t="s">
        <v>26</v>
      </c>
      <c r="C181" s="210">
        <v>0</v>
      </c>
      <c r="D181" s="210">
        <f>SUM(D179:D180)</f>
        <v>0</v>
      </c>
      <c r="E181" s="210">
        <f t="shared" ref="E181" si="146">SUM(E179:E180)</f>
        <v>250</v>
      </c>
      <c r="F181" s="210">
        <f t="shared" ref="F181" si="147">SUM(F179:F180)</f>
        <v>500</v>
      </c>
      <c r="G181" s="210">
        <f t="shared" ref="G181" si="148">SUM(G179:G180)</f>
        <v>750</v>
      </c>
      <c r="H181" s="210">
        <f t="shared" ref="H181" si="149">SUM(H179:H180)</f>
        <v>1250</v>
      </c>
      <c r="I181" s="210">
        <f t="shared" ref="I181" si="150">SUM(I179:I180)</f>
        <v>2000</v>
      </c>
      <c r="J181" s="210">
        <f t="shared" ref="J181" si="151">SUM(J179:J180)</f>
        <v>2750</v>
      </c>
      <c r="K181" s="210">
        <f t="shared" ref="K181" si="152">SUM(K179:K180)</f>
        <v>3500</v>
      </c>
      <c r="L181" s="210">
        <f t="shared" ref="L181" si="153">SUM(L179:L180)</f>
        <v>4250</v>
      </c>
      <c r="M181" s="210">
        <f t="shared" ref="M181" si="154">SUM(M179:M180)</f>
        <v>5000</v>
      </c>
      <c r="N181" s="210">
        <f t="shared" ref="N181" si="155">SUM(N179:N180)</f>
        <v>6000</v>
      </c>
      <c r="O181" s="210">
        <f t="shared" ref="O181" si="156">SUM(O179:O180)</f>
        <v>7000</v>
      </c>
      <c r="P181" s="210">
        <f t="shared" ref="P181" si="157">SUM(P179:P180)</f>
        <v>8000</v>
      </c>
      <c r="Q181" s="210">
        <f t="shared" ref="Q181" si="158">SUM(Q179:Q180)</f>
        <v>9000</v>
      </c>
      <c r="R181" s="210">
        <f t="shared" ref="R181" si="159">SUM(R179:R180)</f>
        <v>10000</v>
      </c>
      <c r="S181" s="210">
        <f t="shared" ref="S181" si="160">SUM(S179:S180)</f>
        <v>11000</v>
      </c>
      <c r="T181" s="210">
        <f t="shared" ref="T181" si="161">SUM(T179:T180)</f>
        <v>12000</v>
      </c>
      <c r="U181" s="210">
        <f t="shared" ref="U181" si="162">SUM(U179:U180)</f>
        <v>13000</v>
      </c>
      <c r="V181" s="210">
        <f t="shared" ref="V181" si="163">SUM(V179:V180)</f>
        <v>14000</v>
      </c>
      <c r="W181" s="210">
        <f t="shared" ref="W181" si="164">SUM(W179:W180)</f>
        <v>15000</v>
      </c>
    </row>
    <row r="182" spans="2:23" s="157" customFormat="1">
      <c r="B182" s="163" t="s">
        <v>334</v>
      </c>
      <c r="C182" s="210"/>
      <c r="D182" s="210"/>
      <c r="E182" s="210"/>
      <c r="F182" s="210"/>
      <c r="G182" s="210"/>
      <c r="H182" s="210"/>
      <c r="I182" s="210"/>
      <c r="J182" s="210"/>
      <c r="K182" s="210"/>
      <c r="L182" s="210"/>
      <c r="M182" s="210"/>
      <c r="N182" s="210"/>
      <c r="O182" s="210"/>
      <c r="P182" s="210"/>
      <c r="Q182" s="210"/>
      <c r="R182" s="210"/>
      <c r="S182" s="210"/>
      <c r="T182" s="210"/>
      <c r="U182" s="210"/>
      <c r="V182" s="210"/>
      <c r="W182" s="210"/>
    </row>
    <row r="184" spans="2:23" s="315" customFormat="1" ht="17">
      <c r="B184" s="315" t="s">
        <v>92</v>
      </c>
      <c r="D184" s="316"/>
    </row>
    <row r="186" spans="2:23" s="317" customFormat="1">
      <c r="B186" s="317" t="s">
        <v>12</v>
      </c>
    </row>
    <row r="187" spans="2:23" s="169" customFormat="1"/>
    <row r="188" spans="2:23" s="149" customFormat="1">
      <c r="B188" s="214" t="s">
        <v>155</v>
      </c>
      <c r="C188" s="197">
        <v>2020</v>
      </c>
      <c r="D188" s="197">
        <v>2021</v>
      </c>
      <c r="E188" s="197">
        <v>2022</v>
      </c>
      <c r="F188" s="197">
        <v>2023</v>
      </c>
      <c r="G188" s="197">
        <v>2024</v>
      </c>
      <c r="H188" s="197">
        <v>2025</v>
      </c>
      <c r="I188" s="197">
        <v>2026</v>
      </c>
      <c r="J188" s="197">
        <v>2027</v>
      </c>
      <c r="K188" s="197">
        <v>2028</v>
      </c>
      <c r="L188" s="197">
        <v>2029</v>
      </c>
      <c r="M188" s="197">
        <v>2030</v>
      </c>
      <c r="N188" s="197">
        <v>2031</v>
      </c>
      <c r="O188" s="197">
        <v>2032</v>
      </c>
      <c r="P188" s="197">
        <v>2033</v>
      </c>
      <c r="Q188" s="197">
        <v>2034</v>
      </c>
      <c r="R188" s="197">
        <v>2035</v>
      </c>
      <c r="S188" s="197">
        <v>2036</v>
      </c>
      <c r="T188" s="197">
        <v>2037</v>
      </c>
      <c r="U188" s="197">
        <v>2038</v>
      </c>
      <c r="V188" s="197">
        <v>2039</v>
      </c>
      <c r="W188" s="197">
        <v>2040</v>
      </c>
    </row>
    <row r="189" spans="2:23" s="149" customFormat="1">
      <c r="B189" s="153" t="s">
        <v>14</v>
      </c>
    </row>
    <row r="190" spans="2:23" s="169" customFormat="1">
      <c r="B190" s="215" t="s">
        <v>156</v>
      </c>
      <c r="C190" s="216">
        <v>0.44683771599213779</v>
      </c>
      <c r="D190" s="216">
        <v>0.45574017523062132</v>
      </c>
      <c r="E190" s="216">
        <v>0.46464263446910486</v>
      </c>
      <c r="F190" s="216">
        <v>0.4735450937075884</v>
      </c>
      <c r="G190" s="216">
        <v>0.48244755294607194</v>
      </c>
      <c r="H190" s="216">
        <v>0.49135001218455548</v>
      </c>
      <c r="I190" s="216">
        <v>0.50025247142303897</v>
      </c>
      <c r="J190" s="216">
        <v>0.50915493066152251</v>
      </c>
      <c r="K190" s="216">
        <v>0.51805738990000605</v>
      </c>
      <c r="L190" s="216">
        <v>0.52695984913848959</v>
      </c>
      <c r="M190" s="216">
        <v>0.53586230837697313</v>
      </c>
      <c r="N190" s="216">
        <v>0.54476476761545667</v>
      </c>
      <c r="O190" s="216">
        <v>0.55366722685394021</v>
      </c>
      <c r="P190" s="216">
        <v>0.56256968609242375</v>
      </c>
      <c r="Q190" s="216">
        <v>0.57147214533090729</v>
      </c>
      <c r="R190" s="216">
        <v>0.58037460456939061</v>
      </c>
      <c r="S190" s="216">
        <v>0.58037460456939061</v>
      </c>
      <c r="T190" s="216">
        <v>0.58037460456939061</v>
      </c>
      <c r="U190" s="216">
        <v>0.58037460456939061</v>
      </c>
      <c r="V190" s="216">
        <v>0.58037460456939061</v>
      </c>
      <c r="W190" s="216">
        <v>0.58037460456939061</v>
      </c>
    </row>
    <row r="191" spans="2:23" s="169" customFormat="1">
      <c r="B191" s="215" t="s">
        <v>157</v>
      </c>
      <c r="C191" s="216">
        <v>0.15370224180264161</v>
      </c>
      <c r="D191" s="216">
        <v>0.18445366393315207</v>
      </c>
      <c r="E191" s="216">
        <v>0.21520508606366254</v>
      </c>
      <c r="F191" s="216">
        <v>0.245956508194173</v>
      </c>
      <c r="G191" s="216">
        <v>0.27670793032468344</v>
      </c>
      <c r="H191" s="216">
        <v>0.3074593524551939</v>
      </c>
      <c r="I191" s="216">
        <v>0.33821077458570437</v>
      </c>
      <c r="J191" s="216">
        <v>0.36896219671621483</v>
      </c>
      <c r="K191" s="216">
        <v>0.39971361884672529</v>
      </c>
      <c r="L191" s="216">
        <v>0.43046504097723576</v>
      </c>
      <c r="M191" s="216">
        <v>0.46121646310774622</v>
      </c>
      <c r="N191" s="216">
        <v>0.49196788523825669</v>
      </c>
      <c r="O191" s="216">
        <v>0.52271930736876715</v>
      </c>
      <c r="P191" s="216">
        <v>0.55347072949927756</v>
      </c>
      <c r="Q191" s="216">
        <v>0.58422215162978797</v>
      </c>
      <c r="R191" s="216">
        <v>0.61497357376029849</v>
      </c>
      <c r="S191" s="216">
        <v>0.61497357376029849</v>
      </c>
      <c r="T191" s="216">
        <v>0.61497357376029849</v>
      </c>
      <c r="U191" s="216">
        <v>0.61497357376029849</v>
      </c>
      <c r="V191" s="216">
        <v>0.61497357376029849</v>
      </c>
      <c r="W191" s="216">
        <v>0.61497357376029849</v>
      </c>
    </row>
    <row r="192" spans="2:23" s="169" customFormat="1">
      <c r="B192" s="215" t="s">
        <v>158</v>
      </c>
      <c r="C192" s="216">
        <v>3.0289748869768075E-2</v>
      </c>
      <c r="D192" s="216">
        <v>4.3275510056703222E-2</v>
      </c>
      <c r="E192" s="216">
        <v>5.5861916721320105E-2</v>
      </c>
      <c r="F192" s="216">
        <v>6.8067112063989813E-2</v>
      </c>
      <c r="G192" s="216">
        <v>7.9908156654305326E-2</v>
      </c>
      <c r="H192" s="216">
        <v>9.2326355621571946E-2</v>
      </c>
      <c r="I192" s="216">
        <v>0.10358412331197697</v>
      </c>
      <c r="J192" s="216">
        <v>0.11451723488154035</v>
      </c>
      <c r="K192" s="216">
        <v>0.12513953455702254</v>
      </c>
      <c r="L192" s="216">
        <v>0.13546409045596369</v>
      </c>
      <c r="M192" s="216">
        <v>0.14519553198987345</v>
      </c>
      <c r="N192" s="216">
        <v>0.16545729938264805</v>
      </c>
      <c r="O192" s="216">
        <v>0.18460480784692571</v>
      </c>
      <c r="P192" s="216">
        <v>0.20272751262389394</v>
      </c>
      <c r="Q192" s="216">
        <v>0.21990554296498929</v>
      </c>
      <c r="R192" s="216">
        <v>0.23621088659065115</v>
      </c>
      <c r="S192" s="216">
        <v>0.25170839810056461</v>
      </c>
      <c r="T192" s="216">
        <v>0.2664566611249678</v>
      </c>
      <c r="U192" s="216">
        <v>0.28050872838169782</v>
      </c>
      <c r="V192" s="216">
        <v>0.29391275934606187</v>
      </c>
      <c r="W192" s="216">
        <v>0.30840283160445597</v>
      </c>
    </row>
    <row r="193" spans="2:23" s="169" customFormat="1">
      <c r="B193" s="215" t="s">
        <v>159</v>
      </c>
      <c r="C193" s="217">
        <f t="shared" ref="C193:W193" si="165">C236/C$69</f>
        <v>0.1341660400820586</v>
      </c>
      <c r="D193" s="217">
        <f t="shared" si="165"/>
        <v>0.1313952471989776</v>
      </c>
      <c r="E193" s="217">
        <f t="shared" si="165"/>
        <v>0.12492560983611173</v>
      </c>
      <c r="F193" s="217">
        <f t="shared" si="165"/>
        <v>0.11907803705082973</v>
      </c>
      <c r="G193" s="217">
        <f t="shared" si="165"/>
        <v>0.1446574022707138</v>
      </c>
      <c r="H193" s="217">
        <f t="shared" si="165"/>
        <v>0.13851135530591321</v>
      </c>
      <c r="I193" s="217">
        <f t="shared" si="165"/>
        <v>0.12913045214024887</v>
      </c>
      <c r="J193" s="217">
        <f t="shared" si="165"/>
        <v>0.26077842934978973</v>
      </c>
      <c r="K193" s="217">
        <f t="shared" si="165"/>
        <v>0.23098434811911894</v>
      </c>
      <c r="L193" s="217">
        <f t="shared" si="165"/>
        <v>0.22782484737234884</v>
      </c>
      <c r="M193" s="217">
        <f t="shared" si="165"/>
        <v>0.21614242821445587</v>
      </c>
      <c r="N193" s="217">
        <f t="shared" si="165"/>
        <v>0.21184494665688036</v>
      </c>
      <c r="O193" s="217">
        <f t="shared" si="165"/>
        <v>0.20771502412032702</v>
      </c>
      <c r="P193" s="217">
        <f t="shared" si="165"/>
        <v>0.2037430482950881</v>
      </c>
      <c r="Q193" s="217">
        <f t="shared" si="165"/>
        <v>0.19992012831135419</v>
      </c>
      <c r="R193" s="217">
        <f t="shared" si="165"/>
        <v>0.19623802830233303</v>
      </c>
      <c r="S193" s="217">
        <f t="shared" si="165"/>
        <v>0.19449398117382014</v>
      </c>
      <c r="T193" s="217">
        <f t="shared" si="165"/>
        <v>0.19278066107329553</v>
      </c>
      <c r="U193" s="217">
        <f t="shared" si="165"/>
        <v>0.19109726305770661</v>
      </c>
      <c r="V193" s="217">
        <f t="shared" si="165"/>
        <v>0.18944301005628805</v>
      </c>
      <c r="W193" s="217">
        <f t="shared" si="165"/>
        <v>0.1878171516745184</v>
      </c>
    </row>
    <row r="194" spans="2:23" s="169" customFormat="1">
      <c r="B194" s="215"/>
      <c r="C194" s="218"/>
      <c r="D194" s="218"/>
      <c r="E194" s="218"/>
      <c r="F194" s="218"/>
      <c r="G194" s="218"/>
      <c r="H194" s="218"/>
      <c r="I194" s="218"/>
      <c r="J194" s="218"/>
      <c r="K194" s="218"/>
      <c r="L194" s="218"/>
      <c r="M194" s="218"/>
      <c r="N194" s="218"/>
      <c r="O194" s="218"/>
      <c r="P194" s="218"/>
      <c r="Q194" s="218"/>
      <c r="R194" s="218"/>
      <c r="S194" s="218"/>
      <c r="T194" s="218"/>
      <c r="U194" s="218"/>
      <c r="V194" s="218"/>
      <c r="W194" s="218"/>
    </row>
    <row r="195" spans="2:23" s="149" customFormat="1">
      <c r="B195" s="153" t="s">
        <v>15</v>
      </c>
      <c r="C195" s="197"/>
      <c r="D195" s="197"/>
      <c r="E195" s="197"/>
      <c r="F195" s="197"/>
      <c r="G195" s="197"/>
      <c r="H195" s="197"/>
      <c r="I195" s="197"/>
      <c r="J195" s="197"/>
      <c r="K195" s="197"/>
      <c r="L195" s="197"/>
      <c r="M195" s="197"/>
      <c r="N195" s="197"/>
      <c r="O195" s="197"/>
      <c r="P195" s="197"/>
      <c r="Q195" s="197"/>
      <c r="R195" s="197"/>
      <c r="S195" s="197"/>
      <c r="T195" s="197"/>
      <c r="U195" s="197"/>
      <c r="V195" s="197"/>
      <c r="W195" s="197"/>
    </row>
    <row r="196" spans="2:23" s="169" customFormat="1">
      <c r="B196" s="215" t="s">
        <v>156</v>
      </c>
      <c r="C196" s="216">
        <v>0.55316228400786227</v>
      </c>
      <c r="D196" s="216">
        <v>0.54425982476937862</v>
      </c>
      <c r="E196" s="216">
        <v>0.53535736553089519</v>
      </c>
      <c r="F196" s="216">
        <v>0.52645490629241154</v>
      </c>
      <c r="G196" s="216">
        <v>0.51755244705392811</v>
      </c>
      <c r="H196" s="216">
        <v>0.50864998781544446</v>
      </c>
      <c r="I196" s="216">
        <v>0.49974752857696103</v>
      </c>
      <c r="J196" s="216">
        <v>0.49084506933847749</v>
      </c>
      <c r="K196" s="216">
        <v>0.48194261009999395</v>
      </c>
      <c r="L196" s="216">
        <v>0.47304015086151041</v>
      </c>
      <c r="M196" s="216">
        <v>0.46413769162302687</v>
      </c>
      <c r="N196" s="216">
        <v>0.45523523238454333</v>
      </c>
      <c r="O196" s="216">
        <v>0.44633277314605979</v>
      </c>
      <c r="P196" s="216">
        <v>0.43743031390757625</v>
      </c>
      <c r="Q196" s="216">
        <v>0.42852785466909271</v>
      </c>
      <c r="R196" s="216">
        <v>0.41962539543060939</v>
      </c>
      <c r="S196" s="216">
        <v>0.41962539543060939</v>
      </c>
      <c r="T196" s="216">
        <v>0.41962539543060939</v>
      </c>
      <c r="U196" s="216">
        <v>0.41962539543060939</v>
      </c>
      <c r="V196" s="216">
        <v>0.41962539543060939</v>
      </c>
      <c r="W196" s="216">
        <v>0.41962539543060939</v>
      </c>
    </row>
    <row r="197" spans="2:23" s="169" customFormat="1">
      <c r="B197" s="215" t="s">
        <v>157</v>
      </c>
      <c r="C197" s="216">
        <v>0.84629775819735842</v>
      </c>
      <c r="D197" s="216">
        <v>0.8155463360668479</v>
      </c>
      <c r="E197" s="216">
        <v>0.78479491393633749</v>
      </c>
      <c r="F197" s="216">
        <v>0.75404349180582697</v>
      </c>
      <c r="G197" s="216">
        <v>0.72329206967531656</v>
      </c>
      <c r="H197" s="216">
        <v>0.69254064754480615</v>
      </c>
      <c r="I197" s="216">
        <v>0.66178922541429563</v>
      </c>
      <c r="J197" s="216">
        <v>0.63103780328378511</v>
      </c>
      <c r="K197" s="216">
        <v>0.60028638115327471</v>
      </c>
      <c r="L197" s="216">
        <v>0.5695349590227643</v>
      </c>
      <c r="M197" s="216">
        <v>0.53878353689225378</v>
      </c>
      <c r="N197" s="216">
        <v>0.50803211476174326</v>
      </c>
      <c r="O197" s="216">
        <v>0.47728069263123285</v>
      </c>
      <c r="P197" s="216">
        <v>0.44652927050072244</v>
      </c>
      <c r="Q197" s="216">
        <v>0.41577784837021203</v>
      </c>
      <c r="R197" s="216">
        <v>0.38502642623970151</v>
      </c>
      <c r="S197" s="216">
        <v>0.38502642623970151</v>
      </c>
      <c r="T197" s="216">
        <v>0.38502642623970151</v>
      </c>
      <c r="U197" s="216">
        <v>0.38502642623970151</v>
      </c>
      <c r="V197" s="216">
        <v>0.38502642623970151</v>
      </c>
      <c r="W197" s="216">
        <v>0.38502642623970151</v>
      </c>
    </row>
    <row r="198" spans="2:23" s="169" customFormat="1">
      <c r="B198" s="215" t="s">
        <v>158</v>
      </c>
      <c r="C198" s="216">
        <v>0.96971025113023179</v>
      </c>
      <c r="D198" s="216">
        <v>0.95672448994329673</v>
      </c>
      <c r="E198" s="216">
        <v>0.94413808327867998</v>
      </c>
      <c r="F198" s="216">
        <v>0.93193288793601015</v>
      </c>
      <c r="G198" s="216">
        <v>0.92009184334569472</v>
      </c>
      <c r="H198" s="216">
        <v>0.90767364437842801</v>
      </c>
      <c r="I198" s="216">
        <v>0.89641587668802303</v>
      </c>
      <c r="J198" s="216">
        <v>0.88548276511845958</v>
      </c>
      <c r="K198" s="216">
        <v>0.87486046544297746</v>
      </c>
      <c r="L198" s="216">
        <v>0.86453590954403625</v>
      </c>
      <c r="M198" s="216">
        <v>0.85480446801012655</v>
      </c>
      <c r="N198" s="216">
        <v>0.83454270061735192</v>
      </c>
      <c r="O198" s="216">
        <v>0.81539519215307432</v>
      </c>
      <c r="P198" s="216">
        <v>0.79727248737610601</v>
      </c>
      <c r="Q198" s="216">
        <v>0.78009445703501079</v>
      </c>
      <c r="R198" s="216">
        <v>0.76378911340934885</v>
      </c>
      <c r="S198" s="216">
        <v>0.74829160189943533</v>
      </c>
      <c r="T198" s="216">
        <v>0.7335433388750322</v>
      </c>
      <c r="U198" s="216">
        <v>0.71949127161830218</v>
      </c>
      <c r="V198" s="216">
        <v>0.70608724065393813</v>
      </c>
      <c r="W198" s="216">
        <v>0.69159716839554408</v>
      </c>
    </row>
    <row r="199" spans="2:23" s="169" customFormat="1">
      <c r="B199" s="215" t="s">
        <v>159</v>
      </c>
      <c r="C199" s="219">
        <f t="shared" ref="C199:W199" si="166">1-C193</f>
        <v>0.86583395991794143</v>
      </c>
      <c r="D199" s="219">
        <f t="shared" si="166"/>
        <v>0.86860475280102234</v>
      </c>
      <c r="E199" s="219">
        <f t="shared" si="166"/>
        <v>0.87507439016388822</v>
      </c>
      <c r="F199" s="219">
        <f t="shared" si="166"/>
        <v>0.88092196294917025</v>
      </c>
      <c r="G199" s="219">
        <f t="shared" si="166"/>
        <v>0.85534259772928622</v>
      </c>
      <c r="H199" s="219">
        <f t="shared" si="166"/>
        <v>0.86148864469408681</v>
      </c>
      <c r="I199" s="219">
        <f t="shared" si="166"/>
        <v>0.87086954785975113</v>
      </c>
      <c r="J199" s="219">
        <f t="shared" si="166"/>
        <v>0.73922157065021032</v>
      </c>
      <c r="K199" s="219">
        <f t="shared" si="166"/>
        <v>0.76901565188088106</v>
      </c>
      <c r="L199" s="219">
        <f t="shared" si="166"/>
        <v>0.77217515262765113</v>
      </c>
      <c r="M199" s="219">
        <f t="shared" si="166"/>
        <v>0.78385757178554416</v>
      </c>
      <c r="N199" s="219">
        <f t="shared" si="166"/>
        <v>0.78815505334311964</v>
      </c>
      <c r="O199" s="219">
        <f t="shared" si="166"/>
        <v>0.79228497587967295</v>
      </c>
      <c r="P199" s="219">
        <f t="shared" si="166"/>
        <v>0.79625695170491184</v>
      </c>
      <c r="Q199" s="219">
        <f t="shared" si="166"/>
        <v>0.80007987168864581</v>
      </c>
      <c r="R199" s="219">
        <f t="shared" si="166"/>
        <v>0.80376197169766694</v>
      </c>
      <c r="S199" s="219">
        <f t="shared" si="166"/>
        <v>0.80550601882617989</v>
      </c>
      <c r="T199" s="219">
        <f t="shared" si="166"/>
        <v>0.8072193389267045</v>
      </c>
      <c r="U199" s="219">
        <f t="shared" si="166"/>
        <v>0.80890273694229342</v>
      </c>
      <c r="V199" s="219">
        <f t="shared" si="166"/>
        <v>0.81055698994371195</v>
      </c>
      <c r="W199" s="219">
        <f t="shared" si="166"/>
        <v>0.8121828483254816</v>
      </c>
    </row>
    <row r="200" spans="2:23" s="169" customFormat="1"/>
    <row r="201" spans="2:23" s="317" customFormat="1">
      <c r="B201" s="317" t="s">
        <v>167</v>
      </c>
    </row>
    <row r="202" spans="2:23" s="169" customFormat="1"/>
    <row r="203" spans="2:23" s="169" customFormat="1">
      <c r="B203" s="220" t="s">
        <v>319</v>
      </c>
      <c r="C203" s="221">
        <v>2020</v>
      </c>
      <c r="D203" s="221">
        <v>2021</v>
      </c>
      <c r="E203" s="221">
        <v>2022</v>
      </c>
      <c r="F203" s="221">
        <v>2023</v>
      </c>
      <c r="G203" s="221">
        <v>2024</v>
      </c>
      <c r="H203" s="221">
        <v>2025</v>
      </c>
      <c r="I203" s="221">
        <v>2026</v>
      </c>
      <c r="J203" s="221">
        <v>2027</v>
      </c>
      <c r="K203" s="221">
        <v>2028</v>
      </c>
      <c r="L203" s="221">
        <v>2029</v>
      </c>
      <c r="M203" s="221">
        <v>2030</v>
      </c>
      <c r="N203" s="221">
        <v>2031</v>
      </c>
      <c r="O203" s="221">
        <v>2032</v>
      </c>
      <c r="P203" s="221">
        <v>2033</v>
      </c>
      <c r="Q203" s="221">
        <v>2034</v>
      </c>
      <c r="R203" s="221">
        <v>2035</v>
      </c>
      <c r="S203" s="221">
        <v>2036</v>
      </c>
      <c r="T203" s="221">
        <v>2037</v>
      </c>
      <c r="U203" s="221">
        <v>2038</v>
      </c>
      <c r="V203" s="221">
        <v>2039</v>
      </c>
      <c r="W203" s="221">
        <v>2040</v>
      </c>
    </row>
    <row r="204" spans="2:23" s="149" customFormat="1">
      <c r="B204" s="222" t="s">
        <v>25</v>
      </c>
    </row>
    <row r="205" spans="2:23" s="169" customFormat="1">
      <c r="B205" s="196" t="s">
        <v>24</v>
      </c>
      <c r="C205" s="223">
        <f>C206*(1+C$6)</f>
        <v>54.230960691157634</v>
      </c>
      <c r="D205" s="223">
        <f t="shared" ref="D205:W205" si="167">D206*(1+D$6)</f>
        <v>78.813400358329346</v>
      </c>
      <c r="E205" s="223">
        <f t="shared" si="167"/>
        <v>117.86079217500181</v>
      </c>
      <c r="F205" s="223">
        <f t="shared" si="167"/>
        <v>176.95803554344943</v>
      </c>
      <c r="G205" s="223">
        <f t="shared" si="167"/>
        <v>261.91735065798429</v>
      </c>
      <c r="H205" s="223">
        <f t="shared" si="167"/>
        <v>378.75971029247791</v>
      </c>
      <c r="I205" s="223">
        <f t="shared" si="167"/>
        <v>533.88824676658226</v>
      </c>
      <c r="J205" s="223">
        <f t="shared" si="167"/>
        <v>733.74643383642842</v>
      </c>
      <c r="K205" s="223">
        <f t="shared" si="167"/>
        <v>985.04553922402556</v>
      </c>
      <c r="L205" s="223">
        <f t="shared" si="167"/>
        <v>1294.3781417057198</v>
      </c>
      <c r="M205" s="223">
        <f t="shared" si="167"/>
        <v>1668.7270338710755</v>
      </c>
      <c r="N205" s="223">
        <f t="shared" si="167"/>
        <v>2096.1361041105374</v>
      </c>
      <c r="O205" s="223">
        <f t="shared" si="167"/>
        <v>2557.6886431451308</v>
      </c>
      <c r="P205" s="223">
        <f t="shared" si="167"/>
        <v>3052.8647149911117</v>
      </c>
      <c r="Q205" s="223">
        <f t="shared" si="167"/>
        <v>3580.6991579523983</v>
      </c>
      <c r="R205" s="223">
        <f t="shared" si="167"/>
        <v>4140.0856956359203</v>
      </c>
      <c r="S205" s="223">
        <f t="shared" si="167"/>
        <v>4627.8527173665907</v>
      </c>
      <c r="T205" s="223">
        <f t="shared" si="167"/>
        <v>5097.7873933444116</v>
      </c>
      <c r="U205" s="223">
        <f t="shared" si="167"/>
        <v>5547.5542674865655</v>
      </c>
      <c r="V205" s="223">
        <f t="shared" si="167"/>
        <v>5974.9873167483956</v>
      </c>
      <c r="W205" s="223">
        <f t="shared" si="167"/>
        <v>6377.7526219181436</v>
      </c>
    </row>
    <row r="206" spans="2:23" s="169" customFormat="1">
      <c r="B206" s="196" t="s">
        <v>23</v>
      </c>
      <c r="C206" s="223">
        <f t="shared" ref="C206:W206" si="168">SUM(C207:C209)</f>
        <v>50.683140832857596</v>
      </c>
      <c r="D206" s="223">
        <f t="shared" si="168"/>
        <v>73.657383512457329</v>
      </c>
      <c r="E206" s="223">
        <f t="shared" si="168"/>
        <v>110.15027306074934</v>
      </c>
      <c r="F206" s="223">
        <f t="shared" si="168"/>
        <v>165.38134162939198</v>
      </c>
      <c r="G206" s="223">
        <f t="shared" si="168"/>
        <v>244.78257070839652</v>
      </c>
      <c r="H206" s="223">
        <f t="shared" si="168"/>
        <v>353.98103765652138</v>
      </c>
      <c r="I206" s="223">
        <f t="shared" si="168"/>
        <v>498.9609782865254</v>
      </c>
      <c r="J206" s="223">
        <f t="shared" si="168"/>
        <v>685.74433068825078</v>
      </c>
      <c r="K206" s="223">
        <f t="shared" si="168"/>
        <v>920.60330768600511</v>
      </c>
      <c r="L206" s="223">
        <f t="shared" si="168"/>
        <v>1209.6991978558128</v>
      </c>
      <c r="M206" s="223">
        <f t="shared" si="168"/>
        <v>1559.5579755804442</v>
      </c>
      <c r="N206" s="223">
        <f t="shared" si="168"/>
        <v>1959.0057047762029</v>
      </c>
      <c r="O206" s="223">
        <f t="shared" si="168"/>
        <v>2390.3632178926455</v>
      </c>
      <c r="P206" s="223">
        <f t="shared" si="168"/>
        <v>2853.1445934496369</v>
      </c>
      <c r="Q206" s="223">
        <f t="shared" si="168"/>
        <v>3346.4478111704657</v>
      </c>
      <c r="R206" s="223">
        <f t="shared" si="168"/>
        <v>3869.2389678840373</v>
      </c>
      <c r="S206" s="223">
        <f t="shared" si="168"/>
        <v>4325.0959975388696</v>
      </c>
      <c r="T206" s="223">
        <f t="shared" si="168"/>
        <v>4764.2872834994496</v>
      </c>
      <c r="U206" s="223">
        <f t="shared" si="168"/>
        <v>5184.6301565294998</v>
      </c>
      <c r="V206" s="223">
        <f t="shared" si="168"/>
        <v>5584.1002960265378</v>
      </c>
      <c r="W206" s="223">
        <f t="shared" si="168"/>
        <v>5960.5164690823767</v>
      </c>
    </row>
    <row r="207" spans="2:23" s="169" customFormat="1">
      <c r="B207" s="224" t="s">
        <v>310</v>
      </c>
      <c r="C207" s="225">
        <v>47.411124234651794</v>
      </c>
      <c r="D207" s="225">
        <v>68.035743781235624</v>
      </c>
      <c r="E207" s="225">
        <v>100.89462657145528</v>
      </c>
      <c r="F207" s="225">
        <v>150.54030704959405</v>
      </c>
      <c r="G207" s="225">
        <v>221.66646462661905</v>
      </c>
      <c r="H207" s="225">
        <v>319.12402518601959</v>
      </c>
      <c r="I207" s="225">
        <v>448.17984772125618</v>
      </c>
      <c r="J207" s="225">
        <v>614.19397183725971</v>
      </c>
      <c r="K207" s="225">
        <v>822.7663548451543</v>
      </c>
      <c r="L207" s="225">
        <v>1079.4217304961414</v>
      </c>
      <c r="M207" s="225">
        <v>1390.125731110478</v>
      </c>
      <c r="N207" s="225">
        <v>1743.0326609987744</v>
      </c>
      <c r="O207" s="225">
        <v>2122.9747833205106</v>
      </c>
      <c r="P207" s="225">
        <v>2529.5210497356024</v>
      </c>
      <c r="Q207" s="225">
        <v>2961.8172740177724</v>
      </c>
      <c r="R207" s="225">
        <v>3418.8368024179863</v>
      </c>
      <c r="S207" s="225">
        <v>3827.4367276424036</v>
      </c>
      <c r="T207" s="225">
        <v>4218.9862009253711</v>
      </c>
      <c r="U207" s="225">
        <v>4591.2513334237683</v>
      </c>
      <c r="V207" s="225">
        <v>4942.1777247974242</v>
      </c>
      <c r="W207" s="225">
        <v>5269.5952086003053</v>
      </c>
    </row>
    <row r="208" spans="2:23" s="169" customFormat="1">
      <c r="B208" s="224" t="s">
        <v>311</v>
      </c>
      <c r="C208" s="225">
        <v>0.47780485309069975</v>
      </c>
      <c r="D208" s="225">
        <v>1.5660265727263294</v>
      </c>
      <c r="E208" s="225">
        <v>3.9385510041014169</v>
      </c>
      <c r="F208" s="225">
        <v>8.2623795305892322</v>
      </c>
      <c r="G208" s="225">
        <v>15.275817687880117</v>
      </c>
      <c r="H208" s="225">
        <v>25.755207735779582</v>
      </c>
      <c r="I208" s="225">
        <v>40.417574316089201</v>
      </c>
      <c r="J208" s="225">
        <v>59.924985308463867</v>
      </c>
      <c r="K208" s="225">
        <v>84.949699031078893</v>
      </c>
      <c r="L208" s="225">
        <v>116.1282729565016</v>
      </c>
      <c r="M208" s="225">
        <v>154.05364387063588</v>
      </c>
      <c r="N208" s="225">
        <v>197.93642001865786</v>
      </c>
      <c r="O208" s="225">
        <v>246.69331129529772</v>
      </c>
      <c r="P208" s="225">
        <v>300.26948280365855</v>
      </c>
      <c r="Q208" s="225">
        <v>358.61713474949198</v>
      </c>
      <c r="R208" s="225">
        <v>421.72904848632322</v>
      </c>
      <c r="S208" s="225">
        <v>466.32609298260451</v>
      </c>
      <c r="T208" s="225">
        <v>511.30752541365911</v>
      </c>
      <c r="U208" s="225">
        <v>556.72458806698228</v>
      </c>
      <c r="V208" s="225">
        <v>602.60738126899673</v>
      </c>
      <c r="W208" s="225">
        <v>649.02193291107017</v>
      </c>
    </row>
    <row r="209" spans="2:23" s="169" customFormat="1">
      <c r="B209" s="224" t="s">
        <v>312</v>
      </c>
      <c r="C209" s="225">
        <v>2.7942117451151014</v>
      </c>
      <c r="D209" s="225">
        <v>4.0556131584953699</v>
      </c>
      <c r="E209" s="225">
        <v>5.3170954851926524</v>
      </c>
      <c r="F209" s="225">
        <v>6.578655049208705</v>
      </c>
      <c r="G209" s="225">
        <v>7.8402883938973682</v>
      </c>
      <c r="H209" s="225">
        <v>9.1018047347222026</v>
      </c>
      <c r="I209" s="225">
        <v>10.363556249180002</v>
      </c>
      <c r="J209" s="225">
        <v>11.625373542527251</v>
      </c>
      <c r="K209" s="225">
        <v>12.887253809771835</v>
      </c>
      <c r="L209" s="225">
        <v>14.149194403169865</v>
      </c>
      <c r="M209" s="225">
        <v>15.378600599330385</v>
      </c>
      <c r="N209" s="225">
        <v>18.03662375877061</v>
      </c>
      <c r="O209" s="225">
        <v>20.695123276837009</v>
      </c>
      <c r="P209" s="225">
        <v>23.35406091037558</v>
      </c>
      <c r="Q209" s="225">
        <v>26.013402403201194</v>
      </c>
      <c r="R209" s="225">
        <v>28.673116979727745</v>
      </c>
      <c r="S209" s="225">
        <v>31.333176913861031</v>
      </c>
      <c r="T209" s="225">
        <v>33.993557160419094</v>
      </c>
      <c r="U209" s="225">
        <v>36.654235038749228</v>
      </c>
      <c r="V209" s="225">
        <v>39.315189960116719</v>
      </c>
      <c r="W209" s="225">
        <v>41.899327571001287</v>
      </c>
    </row>
    <row r="210" spans="2:23" s="169" customFormat="1"/>
    <row r="211" spans="2:23" s="149" customFormat="1">
      <c r="B211" s="222" t="s">
        <v>19</v>
      </c>
      <c r="C211" s="221"/>
      <c r="D211" s="221"/>
      <c r="E211" s="221"/>
      <c r="F211" s="221"/>
      <c r="G211" s="221"/>
      <c r="H211" s="221"/>
      <c r="I211" s="221"/>
      <c r="J211" s="221"/>
      <c r="K211" s="221"/>
      <c r="L211" s="221"/>
      <c r="M211" s="221"/>
      <c r="N211" s="221"/>
      <c r="O211" s="221"/>
      <c r="P211" s="221"/>
      <c r="Q211" s="221"/>
      <c r="R211" s="221"/>
      <c r="S211" s="221"/>
      <c r="T211" s="221"/>
      <c r="U211" s="221"/>
      <c r="V211" s="221"/>
      <c r="W211" s="221"/>
    </row>
    <row r="212" spans="2:23" s="169" customFormat="1">
      <c r="B212" s="196" t="s">
        <v>24</v>
      </c>
      <c r="C212" s="226">
        <f>C213*(1+C$7)</f>
        <v>159.82530957861977</v>
      </c>
      <c r="D212" s="226">
        <f t="shared" ref="D212:W212" si="169">D213*(1+D$7)</f>
        <v>188.50518293195444</v>
      </c>
      <c r="E212" s="226">
        <f t="shared" si="169"/>
        <v>233.70722853362642</v>
      </c>
      <c r="F212" s="226">
        <f t="shared" si="169"/>
        <v>299.72742879119198</v>
      </c>
      <c r="G212" s="226">
        <f t="shared" si="169"/>
        <v>390.08163852265773</v>
      </c>
      <c r="H212" s="226">
        <f t="shared" si="169"/>
        <v>506.52510292545674</v>
      </c>
      <c r="I212" s="226">
        <f t="shared" si="169"/>
        <v>653.49010044399938</v>
      </c>
      <c r="J212" s="226">
        <f t="shared" si="169"/>
        <v>831.55701818327759</v>
      </c>
      <c r="K212" s="226">
        <f t="shared" si="169"/>
        <v>1042.0671870685503</v>
      </c>
      <c r="L212" s="226">
        <f t="shared" si="169"/>
        <v>1285.694367781809</v>
      </c>
      <c r="M212" s="226">
        <f t="shared" si="169"/>
        <v>1563.0325451471122</v>
      </c>
      <c r="N212" s="226">
        <f t="shared" si="169"/>
        <v>1857.0640084618935</v>
      </c>
      <c r="O212" s="226">
        <f t="shared" si="169"/>
        <v>2149.7559729344648</v>
      </c>
      <c r="P212" s="226">
        <f t="shared" si="169"/>
        <v>2439.0016215032683</v>
      </c>
      <c r="Q212" s="226">
        <f t="shared" si="169"/>
        <v>2722.5757310725749</v>
      </c>
      <c r="R212" s="226">
        <f t="shared" si="169"/>
        <v>2998.3776234898123</v>
      </c>
      <c r="S212" s="226">
        <f t="shared" si="169"/>
        <v>3341.5884360465207</v>
      </c>
      <c r="T212" s="226">
        <f t="shared" si="169"/>
        <v>3671.9864299664464</v>
      </c>
      <c r="U212" s="226">
        <f t="shared" si="169"/>
        <v>3987.8935691805546</v>
      </c>
      <c r="V212" s="226">
        <f t="shared" si="169"/>
        <v>4287.7553456831502</v>
      </c>
      <c r="W212" s="226">
        <f t="shared" si="169"/>
        <v>4568.9740683652644</v>
      </c>
    </row>
    <row r="213" spans="2:23" s="169" customFormat="1">
      <c r="B213" s="196" t="s">
        <v>23</v>
      </c>
      <c r="C213" s="226">
        <f t="shared" ref="C213:W213" si="170">SUM(C214:C216)</f>
        <v>150.77859394209412</v>
      </c>
      <c r="D213" s="226">
        <f t="shared" si="170"/>
        <v>177.83507823769287</v>
      </c>
      <c r="E213" s="226">
        <f t="shared" si="170"/>
        <v>220.47851748455321</v>
      </c>
      <c r="F213" s="226">
        <f t="shared" si="170"/>
        <v>282.76172527470942</v>
      </c>
      <c r="G213" s="226">
        <f t="shared" si="170"/>
        <v>368.0015457760922</v>
      </c>
      <c r="H213" s="226">
        <f t="shared" si="170"/>
        <v>477.85387068439314</v>
      </c>
      <c r="I213" s="226">
        <f t="shared" si="170"/>
        <v>616.50009475848992</v>
      </c>
      <c r="J213" s="226">
        <f t="shared" si="170"/>
        <v>784.48775300309205</v>
      </c>
      <c r="K213" s="226">
        <f t="shared" si="170"/>
        <v>983.08225195146247</v>
      </c>
      <c r="L213" s="226">
        <f t="shared" si="170"/>
        <v>1212.919214888499</v>
      </c>
      <c r="M213" s="226">
        <f t="shared" si="170"/>
        <v>1474.559004855766</v>
      </c>
      <c r="N213" s="226">
        <f t="shared" si="170"/>
        <v>1751.947177794239</v>
      </c>
      <c r="O213" s="226">
        <f t="shared" si="170"/>
        <v>2028.0716725796838</v>
      </c>
      <c r="P213" s="226">
        <f t="shared" si="170"/>
        <v>2300.9449259464795</v>
      </c>
      <c r="Q213" s="226">
        <f t="shared" si="170"/>
        <v>2568.4676708231837</v>
      </c>
      <c r="R213" s="226">
        <f t="shared" si="170"/>
        <v>2828.6581353677475</v>
      </c>
      <c r="S213" s="226">
        <f t="shared" si="170"/>
        <v>3152.4419207986043</v>
      </c>
      <c r="T213" s="226">
        <f t="shared" si="170"/>
        <v>3464.1381414777793</v>
      </c>
      <c r="U213" s="226">
        <f t="shared" si="170"/>
        <v>3762.1637445099568</v>
      </c>
      <c r="V213" s="226">
        <f t="shared" si="170"/>
        <v>4045.0522129086321</v>
      </c>
      <c r="W213" s="226">
        <f t="shared" si="170"/>
        <v>4310.3528946842116</v>
      </c>
    </row>
    <row r="214" spans="2:23" s="169" customFormat="1">
      <c r="B214" s="224" t="s">
        <v>310</v>
      </c>
      <c r="C214" s="225">
        <v>58.692551748433765</v>
      </c>
      <c r="D214" s="225">
        <v>81.250510709729596</v>
      </c>
      <c r="E214" s="225">
        <v>116.24994666973313</v>
      </c>
      <c r="F214" s="225">
        <v>167.3603724209695</v>
      </c>
      <c r="G214" s="225">
        <v>237.79584018353091</v>
      </c>
      <c r="H214" s="225">
        <v>330.36008445546696</v>
      </c>
      <c r="I214" s="225">
        <v>447.72746573257876</v>
      </c>
      <c r="J214" s="225">
        <v>592.10677249465641</v>
      </c>
      <c r="K214" s="225">
        <v>765.4097254226366</v>
      </c>
      <c r="L214" s="225">
        <v>968.9729095525355</v>
      </c>
      <c r="M214" s="225">
        <v>1204.0588371621241</v>
      </c>
      <c r="N214" s="225">
        <v>1456.5734160028162</v>
      </c>
      <c r="O214" s="225">
        <v>1711.4128783507849</v>
      </c>
      <c r="P214" s="225">
        <v>1966.8482219638884</v>
      </c>
      <c r="Q214" s="225">
        <v>2220.9677457188436</v>
      </c>
      <c r="R214" s="225">
        <v>2471.9047557082431</v>
      </c>
      <c r="S214" s="225">
        <v>2767.3327497060636</v>
      </c>
      <c r="T214" s="225">
        <v>3050.4328393092565</v>
      </c>
      <c r="U214" s="225">
        <v>3319.5898668562663</v>
      </c>
      <c r="V214" s="225">
        <v>3573.318449374905</v>
      </c>
      <c r="W214" s="225">
        <v>3810.0495020949288</v>
      </c>
    </row>
    <row r="215" spans="2:23" s="169" customFormat="1">
      <c r="B215" s="224" t="s">
        <v>311</v>
      </c>
      <c r="C215" s="225">
        <v>2.6308346012655734</v>
      </c>
      <c r="D215" s="225">
        <v>6.9240545638233559</v>
      </c>
      <c r="E215" s="225">
        <v>14.362833392252043</v>
      </c>
      <c r="F215" s="225">
        <v>25.330468210062573</v>
      </c>
      <c r="G215" s="225">
        <v>39.929747508447235</v>
      </c>
      <c r="H215" s="225">
        <v>58.012638420511578</v>
      </c>
      <c r="I215" s="225">
        <v>79.086525946828871</v>
      </c>
      <c r="J215" s="225">
        <v>102.48998793757528</v>
      </c>
      <c r="K215" s="225">
        <v>127.5767074400847</v>
      </c>
      <c r="L215" s="225">
        <v>153.64572005549496</v>
      </c>
      <c r="M215" s="225">
        <v>179.96228182420845</v>
      </c>
      <c r="N215" s="225">
        <v>204.39963881330959</v>
      </c>
      <c r="O215" s="225">
        <v>225.24891050073197</v>
      </c>
      <c r="P215" s="225">
        <v>242.25149761984278</v>
      </c>
      <c r="Q215" s="225">
        <v>255.2197999662971</v>
      </c>
      <c r="R215" s="225">
        <v>264.03870882986803</v>
      </c>
      <c r="S215" s="225">
        <v>291.96029992891744</v>
      </c>
      <c r="T215" s="225">
        <v>320.1225509833377</v>
      </c>
      <c r="U215" s="225">
        <v>348.55754407871507</v>
      </c>
      <c r="V215" s="225">
        <v>377.2841246119994</v>
      </c>
      <c r="W215" s="225">
        <v>406.34363173031863</v>
      </c>
    </row>
    <row r="216" spans="2:23" s="169" customFormat="1">
      <c r="B216" s="224" t="s">
        <v>312</v>
      </c>
      <c r="C216" s="225">
        <v>89.455207592394771</v>
      </c>
      <c r="D216" s="225">
        <v>89.660512964139897</v>
      </c>
      <c r="E216" s="225">
        <v>89.865737422568017</v>
      </c>
      <c r="F216" s="225">
        <v>90.070884643677331</v>
      </c>
      <c r="G216" s="225">
        <v>90.275958084114038</v>
      </c>
      <c r="H216" s="225">
        <v>89.481147808414633</v>
      </c>
      <c r="I216" s="225">
        <v>89.686103079082216</v>
      </c>
      <c r="J216" s="225">
        <v>89.890992570860348</v>
      </c>
      <c r="K216" s="225">
        <v>90.095819088741138</v>
      </c>
      <c r="L216" s="225">
        <v>90.300585280468482</v>
      </c>
      <c r="M216" s="225">
        <v>90.537885869433367</v>
      </c>
      <c r="N216" s="225">
        <v>90.974122978113201</v>
      </c>
      <c r="O216" s="225">
        <v>91.409883728166903</v>
      </c>
      <c r="P216" s="225">
        <v>91.845206362748428</v>
      </c>
      <c r="Q216" s="225">
        <v>92.280125138042891</v>
      </c>
      <c r="R216" s="225">
        <v>92.714670829636418</v>
      </c>
      <c r="S216" s="225">
        <v>93.148871163623213</v>
      </c>
      <c r="T216" s="225">
        <v>93.582751185185231</v>
      </c>
      <c r="U216" s="225">
        <v>94.016333574975178</v>
      </c>
      <c r="V216" s="225">
        <v>94.449638921727811</v>
      </c>
      <c r="W216" s="225">
        <v>93.959760858963378</v>
      </c>
    </row>
    <row r="217" spans="2:23" s="169" customFormat="1"/>
    <row r="218" spans="2:23" s="149" customFormat="1">
      <c r="B218" s="222" t="s">
        <v>26</v>
      </c>
      <c r="C218" s="221"/>
      <c r="D218" s="221"/>
      <c r="E218" s="221"/>
      <c r="F218" s="221"/>
      <c r="G218" s="221"/>
      <c r="H218" s="221"/>
      <c r="I218" s="221"/>
      <c r="J218" s="221"/>
      <c r="K218" s="221"/>
      <c r="L218" s="221"/>
      <c r="M218" s="221"/>
      <c r="N218" s="221"/>
      <c r="O218" s="221"/>
      <c r="P218" s="221"/>
      <c r="Q218" s="221"/>
      <c r="R218" s="221"/>
      <c r="S218" s="221"/>
      <c r="T218" s="221"/>
      <c r="U218" s="221"/>
      <c r="V218" s="221"/>
      <c r="W218" s="221"/>
    </row>
    <row r="219" spans="2:23" s="169" customFormat="1">
      <c r="B219" s="196" t="s">
        <v>24</v>
      </c>
      <c r="C219" s="226">
        <f t="shared" ref="C219:W219" si="171">C205+C212</f>
        <v>214.0562702697774</v>
      </c>
      <c r="D219" s="226">
        <f t="shared" si="171"/>
        <v>267.31858329028375</v>
      </c>
      <c r="E219" s="226">
        <f t="shared" si="171"/>
        <v>351.56802070862824</v>
      </c>
      <c r="F219" s="226">
        <f t="shared" si="171"/>
        <v>476.68546433464144</v>
      </c>
      <c r="G219" s="226">
        <f t="shared" si="171"/>
        <v>651.99898918064196</v>
      </c>
      <c r="H219" s="226">
        <f t="shared" si="171"/>
        <v>885.2848132179347</v>
      </c>
      <c r="I219" s="226">
        <f t="shared" si="171"/>
        <v>1187.3783472105815</v>
      </c>
      <c r="J219" s="226">
        <f t="shared" si="171"/>
        <v>1565.3034520197061</v>
      </c>
      <c r="K219" s="226">
        <f t="shared" si="171"/>
        <v>2027.1127262925759</v>
      </c>
      <c r="L219" s="226">
        <f t="shared" si="171"/>
        <v>2580.0725094875288</v>
      </c>
      <c r="M219" s="226">
        <f t="shared" si="171"/>
        <v>3231.7595790181877</v>
      </c>
      <c r="N219" s="226">
        <f t="shared" si="171"/>
        <v>3953.200112572431</v>
      </c>
      <c r="O219" s="226">
        <f t="shared" si="171"/>
        <v>4707.444616079596</v>
      </c>
      <c r="P219" s="226">
        <f t="shared" si="171"/>
        <v>5491.8663364943804</v>
      </c>
      <c r="Q219" s="226">
        <f t="shared" si="171"/>
        <v>6303.2748890249732</v>
      </c>
      <c r="R219" s="226">
        <f t="shared" si="171"/>
        <v>7138.4633191257326</v>
      </c>
      <c r="S219" s="226">
        <f t="shared" si="171"/>
        <v>7969.4411534131114</v>
      </c>
      <c r="T219" s="226">
        <f t="shared" si="171"/>
        <v>8769.7738233108576</v>
      </c>
      <c r="U219" s="226">
        <f t="shared" si="171"/>
        <v>9535.447836667121</v>
      </c>
      <c r="V219" s="226">
        <f t="shared" si="171"/>
        <v>10262.742662431545</v>
      </c>
      <c r="W219" s="226">
        <f t="shared" si="171"/>
        <v>10946.726690283409</v>
      </c>
    </row>
    <row r="220" spans="2:23" s="169" customFormat="1">
      <c r="B220" s="196" t="s">
        <v>23</v>
      </c>
      <c r="C220" s="226">
        <f t="shared" ref="C220:W220" si="172">C206+C213</f>
        <v>201.46173477495171</v>
      </c>
      <c r="D220" s="226">
        <f t="shared" si="172"/>
        <v>251.4924617501502</v>
      </c>
      <c r="E220" s="226">
        <f t="shared" si="172"/>
        <v>330.62879054530254</v>
      </c>
      <c r="F220" s="226">
        <f t="shared" si="172"/>
        <v>448.14306690410137</v>
      </c>
      <c r="G220" s="226">
        <f t="shared" si="172"/>
        <v>612.78411648448878</v>
      </c>
      <c r="H220" s="226">
        <f t="shared" si="172"/>
        <v>831.83490834091458</v>
      </c>
      <c r="I220" s="226">
        <f t="shared" si="172"/>
        <v>1115.4610730450154</v>
      </c>
      <c r="J220" s="226">
        <f t="shared" si="172"/>
        <v>1470.2320836913427</v>
      </c>
      <c r="K220" s="226">
        <f t="shared" si="172"/>
        <v>1903.6855596374676</v>
      </c>
      <c r="L220" s="226">
        <f t="shared" si="172"/>
        <v>2422.6184127443121</v>
      </c>
      <c r="M220" s="226">
        <f t="shared" si="172"/>
        <v>3034.1169804362103</v>
      </c>
      <c r="N220" s="226">
        <f t="shared" si="172"/>
        <v>3710.9528825704419</v>
      </c>
      <c r="O220" s="226">
        <f t="shared" si="172"/>
        <v>4418.4348904723292</v>
      </c>
      <c r="P220" s="226">
        <f t="shared" si="172"/>
        <v>5154.0895193961169</v>
      </c>
      <c r="Q220" s="226">
        <f t="shared" si="172"/>
        <v>5914.9154819936493</v>
      </c>
      <c r="R220" s="226">
        <f t="shared" si="172"/>
        <v>6697.8971032517848</v>
      </c>
      <c r="S220" s="226">
        <f t="shared" si="172"/>
        <v>7477.5379183374735</v>
      </c>
      <c r="T220" s="226">
        <f t="shared" si="172"/>
        <v>8228.4254249772293</v>
      </c>
      <c r="U220" s="226">
        <f t="shared" si="172"/>
        <v>8946.7939010394566</v>
      </c>
      <c r="V220" s="226">
        <f t="shared" si="172"/>
        <v>9629.1525089351708</v>
      </c>
      <c r="W220" s="226">
        <f t="shared" si="172"/>
        <v>10270.869363766589</v>
      </c>
    </row>
    <row r="221" spans="2:23" s="169" customFormat="1">
      <c r="B221" s="224" t="s">
        <v>310</v>
      </c>
      <c r="C221" s="227">
        <f t="shared" ref="C221:W221" si="173">C207+C214</f>
        <v>106.10367598308557</v>
      </c>
      <c r="D221" s="227">
        <f t="shared" si="173"/>
        <v>149.28625449096523</v>
      </c>
      <c r="E221" s="227">
        <f t="shared" si="173"/>
        <v>217.14457324118843</v>
      </c>
      <c r="F221" s="227">
        <f t="shared" si="173"/>
        <v>317.90067947056355</v>
      </c>
      <c r="G221" s="227">
        <f t="shared" si="173"/>
        <v>459.46230481014993</v>
      </c>
      <c r="H221" s="227">
        <f t="shared" si="173"/>
        <v>649.48410964148661</v>
      </c>
      <c r="I221" s="227">
        <f t="shared" si="173"/>
        <v>895.90731345383494</v>
      </c>
      <c r="J221" s="227">
        <f t="shared" si="173"/>
        <v>1206.3007443319161</v>
      </c>
      <c r="K221" s="227">
        <f t="shared" si="173"/>
        <v>1588.1760802677909</v>
      </c>
      <c r="L221" s="227">
        <f t="shared" si="173"/>
        <v>2048.394640048677</v>
      </c>
      <c r="M221" s="227">
        <f t="shared" si="173"/>
        <v>2594.1845682726021</v>
      </c>
      <c r="N221" s="227">
        <f t="shared" si="173"/>
        <v>3199.6060770015906</v>
      </c>
      <c r="O221" s="227">
        <f t="shared" si="173"/>
        <v>3834.3876616712955</v>
      </c>
      <c r="P221" s="227">
        <f t="shared" si="173"/>
        <v>4496.369271699491</v>
      </c>
      <c r="Q221" s="227">
        <f t="shared" si="173"/>
        <v>5182.7850197366161</v>
      </c>
      <c r="R221" s="227">
        <f t="shared" si="173"/>
        <v>5890.7415581262294</v>
      </c>
      <c r="S221" s="227">
        <f t="shared" si="173"/>
        <v>6594.7694773484673</v>
      </c>
      <c r="T221" s="227">
        <f t="shared" si="173"/>
        <v>7269.4190402346276</v>
      </c>
      <c r="U221" s="227">
        <f t="shared" si="173"/>
        <v>7910.8412002800342</v>
      </c>
      <c r="V221" s="227">
        <f t="shared" si="173"/>
        <v>8515.4961741723291</v>
      </c>
      <c r="W221" s="227">
        <f t="shared" si="173"/>
        <v>9079.6447106952346</v>
      </c>
    </row>
    <row r="222" spans="2:23" s="169" customFormat="1">
      <c r="B222" s="224" t="s">
        <v>311</v>
      </c>
      <c r="C222" s="227">
        <f t="shared" ref="C222:W222" si="174">C208+C215</f>
        <v>3.1086394543562732</v>
      </c>
      <c r="D222" s="227">
        <f t="shared" si="174"/>
        <v>8.4900811365496853</v>
      </c>
      <c r="E222" s="227">
        <f t="shared" si="174"/>
        <v>18.301384396353459</v>
      </c>
      <c r="F222" s="227">
        <f t="shared" si="174"/>
        <v>33.592847740651806</v>
      </c>
      <c r="G222" s="227">
        <f t="shared" si="174"/>
        <v>55.205565196327356</v>
      </c>
      <c r="H222" s="227">
        <f t="shared" si="174"/>
        <v>83.767846156291156</v>
      </c>
      <c r="I222" s="227">
        <f t="shared" si="174"/>
        <v>119.50410026291807</v>
      </c>
      <c r="J222" s="227">
        <f t="shared" si="174"/>
        <v>162.41497324603915</v>
      </c>
      <c r="K222" s="227">
        <f t="shared" si="174"/>
        <v>212.5264064711636</v>
      </c>
      <c r="L222" s="227">
        <f t="shared" si="174"/>
        <v>269.77399301199659</v>
      </c>
      <c r="M222" s="227">
        <f t="shared" si="174"/>
        <v>334.01592569484433</v>
      </c>
      <c r="N222" s="227">
        <f t="shared" si="174"/>
        <v>402.33605883196742</v>
      </c>
      <c r="O222" s="227">
        <f t="shared" si="174"/>
        <v>471.94222179602968</v>
      </c>
      <c r="P222" s="227">
        <f t="shared" si="174"/>
        <v>542.52098042350133</v>
      </c>
      <c r="Q222" s="227">
        <f t="shared" si="174"/>
        <v>613.83693471578908</v>
      </c>
      <c r="R222" s="227">
        <f t="shared" si="174"/>
        <v>685.76775731619125</v>
      </c>
      <c r="S222" s="227">
        <f t="shared" si="174"/>
        <v>758.28639291152194</v>
      </c>
      <c r="T222" s="227">
        <f t="shared" si="174"/>
        <v>831.43007639699681</v>
      </c>
      <c r="U222" s="227">
        <f t="shared" si="174"/>
        <v>905.28213214569735</v>
      </c>
      <c r="V222" s="227">
        <f t="shared" si="174"/>
        <v>979.89150588099619</v>
      </c>
      <c r="W222" s="227">
        <f t="shared" si="174"/>
        <v>1055.3655646413888</v>
      </c>
    </row>
    <row r="223" spans="2:23" s="169" customFormat="1">
      <c r="B223" s="224" t="s">
        <v>312</v>
      </c>
      <c r="C223" s="227">
        <f t="shared" ref="C223:W223" si="175">C209+C216</f>
        <v>92.249419337509877</v>
      </c>
      <c r="D223" s="227">
        <f t="shared" si="175"/>
        <v>93.716126122635274</v>
      </c>
      <c r="E223" s="227">
        <f t="shared" si="175"/>
        <v>95.18283290776067</v>
      </c>
      <c r="F223" s="227">
        <f t="shared" si="175"/>
        <v>96.649539692886037</v>
      </c>
      <c r="G223" s="227">
        <f t="shared" si="175"/>
        <v>98.116246478011405</v>
      </c>
      <c r="H223" s="227">
        <f t="shared" si="175"/>
        <v>98.582952543136841</v>
      </c>
      <c r="I223" s="227">
        <f t="shared" si="175"/>
        <v>100.04965932826222</v>
      </c>
      <c r="J223" s="227">
        <f t="shared" si="175"/>
        <v>101.5163661133876</v>
      </c>
      <c r="K223" s="227">
        <f t="shared" si="175"/>
        <v>102.98307289851297</v>
      </c>
      <c r="L223" s="227">
        <f t="shared" si="175"/>
        <v>104.44977968363835</v>
      </c>
      <c r="M223" s="227">
        <f t="shared" si="175"/>
        <v>105.91648646876375</v>
      </c>
      <c r="N223" s="227">
        <f t="shared" si="175"/>
        <v>109.01074673688382</v>
      </c>
      <c r="O223" s="227">
        <f t="shared" si="175"/>
        <v>112.10500700500391</v>
      </c>
      <c r="P223" s="227">
        <f t="shared" si="175"/>
        <v>115.19926727312401</v>
      </c>
      <c r="Q223" s="227">
        <f t="shared" si="175"/>
        <v>118.29352754124409</v>
      </c>
      <c r="R223" s="227">
        <f t="shared" si="175"/>
        <v>121.38778780936417</v>
      </c>
      <c r="S223" s="227">
        <f t="shared" si="175"/>
        <v>124.48204807748425</v>
      </c>
      <c r="T223" s="227">
        <f t="shared" si="175"/>
        <v>127.57630834560433</v>
      </c>
      <c r="U223" s="227">
        <f t="shared" si="175"/>
        <v>130.67056861372441</v>
      </c>
      <c r="V223" s="227">
        <f t="shared" si="175"/>
        <v>133.76482888184452</v>
      </c>
      <c r="W223" s="227">
        <f t="shared" si="175"/>
        <v>135.85908842996466</v>
      </c>
    </row>
    <row r="224" spans="2:23" s="169" customFormat="1"/>
    <row r="225" spans="2:23" s="169" customFormat="1">
      <c r="B225" s="222" t="s">
        <v>27</v>
      </c>
    </row>
    <row r="226" spans="2:23" s="169" customFormat="1">
      <c r="B226" s="228" t="s">
        <v>20</v>
      </c>
      <c r="C226" s="229">
        <v>2020</v>
      </c>
      <c r="D226" s="229">
        <v>2021</v>
      </c>
      <c r="E226" s="229">
        <v>2022</v>
      </c>
      <c r="F226" s="229">
        <v>2023</v>
      </c>
      <c r="G226" s="229">
        <v>2024</v>
      </c>
      <c r="H226" s="229">
        <v>2025</v>
      </c>
      <c r="I226" s="229">
        <v>2026</v>
      </c>
      <c r="J226" s="229">
        <v>2027</v>
      </c>
      <c r="K226" s="229">
        <v>2028</v>
      </c>
      <c r="L226" s="229">
        <v>2029</v>
      </c>
      <c r="M226" s="229">
        <v>2030</v>
      </c>
      <c r="N226" s="229">
        <v>2031</v>
      </c>
      <c r="O226" s="229">
        <v>2032</v>
      </c>
      <c r="P226" s="229">
        <v>2033</v>
      </c>
      <c r="Q226" s="229">
        <v>2034</v>
      </c>
      <c r="R226" s="229">
        <v>2035</v>
      </c>
      <c r="S226" s="229">
        <v>2036</v>
      </c>
      <c r="T226" s="229">
        <v>2037</v>
      </c>
      <c r="U226" s="229">
        <v>2038</v>
      </c>
      <c r="V226" s="229">
        <v>2039</v>
      </c>
      <c r="W226" s="229">
        <v>2040</v>
      </c>
    </row>
    <row r="227" spans="2:23" s="169" customFormat="1">
      <c r="B227" s="230" t="s">
        <v>164</v>
      </c>
      <c r="C227" s="231">
        <v>158.64839292681643</v>
      </c>
      <c r="D227" s="231">
        <v>238.95847961777531</v>
      </c>
      <c r="E227" s="231">
        <v>332.62920640738542</v>
      </c>
      <c r="F227" s="231">
        <v>437.34196306117138</v>
      </c>
      <c r="G227" s="231">
        <v>558.38119982317141</v>
      </c>
      <c r="H227" s="231">
        <v>710.98988110721143</v>
      </c>
      <c r="I227" s="231">
        <v>911.78602552018106</v>
      </c>
      <c r="J227" s="231">
        <v>1175.3521811497155</v>
      </c>
      <c r="K227" s="231">
        <v>1516.3374044407731</v>
      </c>
      <c r="L227" s="231">
        <v>1950.3194290804684</v>
      </c>
      <c r="M227" s="231">
        <v>2491.6174807277848</v>
      </c>
      <c r="N227" s="231">
        <v>3043.905364867343</v>
      </c>
      <c r="O227" s="231">
        <v>3596.7553547952834</v>
      </c>
      <c r="P227" s="231">
        <v>4151.5578490323533</v>
      </c>
      <c r="Q227" s="231">
        <v>4707.9948146666356</v>
      </c>
      <c r="R227" s="231">
        <v>5264.2734178025803</v>
      </c>
      <c r="S227" s="231">
        <v>5819.6064510592751</v>
      </c>
      <c r="T227" s="231">
        <v>6374.025366413357</v>
      </c>
      <c r="U227" s="231">
        <v>6927.5842177970135</v>
      </c>
      <c r="V227" s="231">
        <v>7480.3880365477571</v>
      </c>
      <c r="W227" s="231">
        <v>8032.5582286885374</v>
      </c>
    </row>
    <row r="228" spans="2:23" s="169" customFormat="1">
      <c r="B228" s="232" t="s">
        <v>161</v>
      </c>
      <c r="C228" s="233">
        <v>132.05932762344167</v>
      </c>
      <c r="D228" s="233">
        <v>197.67759556917838</v>
      </c>
      <c r="E228" s="233">
        <v>275.99990009862086</v>
      </c>
      <c r="F228" s="233">
        <v>364.6364782203546</v>
      </c>
      <c r="G228" s="233">
        <v>468.69581506628708</v>
      </c>
      <c r="H228" s="233">
        <v>603.420715868618</v>
      </c>
      <c r="I228" s="233">
        <v>785.42620406485139</v>
      </c>
      <c r="J228" s="233">
        <v>1029.3108413503905</v>
      </c>
      <c r="K228" s="233">
        <v>1350.1570035862073</v>
      </c>
      <c r="L228" s="233">
        <v>1763.9166019229981</v>
      </c>
      <c r="M228" s="233">
        <v>2284.8602910149734</v>
      </c>
      <c r="N228" s="233">
        <v>2801.7467334562134</v>
      </c>
      <c r="O228" s="233">
        <v>3318.6331758974538</v>
      </c>
      <c r="P228" s="233">
        <v>3835.5196183386943</v>
      </c>
      <c r="Q228" s="233">
        <v>4352.4060607799347</v>
      </c>
      <c r="R228" s="233">
        <v>4869.2925032211742</v>
      </c>
      <c r="S228" s="233">
        <v>5386.1789456624147</v>
      </c>
      <c r="T228" s="233">
        <v>5903.0653881036551</v>
      </c>
      <c r="U228" s="233">
        <v>6419.9518305448955</v>
      </c>
      <c r="V228" s="233">
        <v>6936.838272986136</v>
      </c>
      <c r="W228" s="233">
        <v>7453.7247154273755</v>
      </c>
    </row>
    <row r="229" spans="2:23" s="169" customFormat="1">
      <c r="B229" s="232" t="s">
        <v>165</v>
      </c>
      <c r="C229" s="233">
        <v>26.589065303374745</v>
      </c>
      <c r="D229" s="233">
        <v>41.280884048596924</v>
      </c>
      <c r="E229" s="233">
        <v>56.629306308764583</v>
      </c>
      <c r="F229" s="233">
        <v>72.70548484081678</v>
      </c>
      <c r="G229" s="233">
        <v>89.685384756884304</v>
      </c>
      <c r="H229" s="233">
        <v>107.56916523859347</v>
      </c>
      <c r="I229" s="233">
        <v>126.35982145532962</v>
      </c>
      <c r="J229" s="233">
        <v>146.04133979932507</v>
      </c>
      <c r="K229" s="233">
        <v>166.18040085456582</v>
      </c>
      <c r="L229" s="233">
        <v>186.40282715747026</v>
      </c>
      <c r="M229" s="233">
        <v>206.75718971281123</v>
      </c>
      <c r="N229" s="233">
        <v>242.15863141112968</v>
      </c>
      <c r="O229" s="233">
        <v>278.12217889782977</v>
      </c>
      <c r="P229" s="233">
        <v>316.03823069365916</v>
      </c>
      <c r="Q229" s="233">
        <v>355.58875388670134</v>
      </c>
      <c r="R229" s="233">
        <v>394.98091458140635</v>
      </c>
      <c r="S229" s="233">
        <v>433.42750539686057</v>
      </c>
      <c r="T229" s="233">
        <v>470.95997830970163</v>
      </c>
      <c r="U229" s="233">
        <v>507.63238725211812</v>
      </c>
      <c r="V229" s="233">
        <v>543.54976356162103</v>
      </c>
      <c r="W229" s="233">
        <v>578.83351326116224</v>
      </c>
    </row>
    <row r="230" spans="2:23" s="169" customFormat="1">
      <c r="B230" s="196"/>
    </row>
    <row r="231" spans="2:23" s="317" customFormat="1">
      <c r="B231" s="317" t="s">
        <v>159</v>
      </c>
    </row>
    <row r="232" spans="2:23" s="169" customFormat="1"/>
    <row r="233" spans="2:23" s="169" customFormat="1">
      <c r="B233" s="220" t="s">
        <v>318</v>
      </c>
      <c r="C233" s="221">
        <v>2020</v>
      </c>
      <c r="D233" s="221">
        <v>2021</v>
      </c>
      <c r="E233" s="221">
        <v>2022</v>
      </c>
      <c r="F233" s="221">
        <v>2023</v>
      </c>
      <c r="G233" s="221">
        <v>2024</v>
      </c>
      <c r="H233" s="221">
        <v>2025</v>
      </c>
      <c r="I233" s="221">
        <v>2026</v>
      </c>
      <c r="J233" s="221">
        <v>2027</v>
      </c>
      <c r="K233" s="221">
        <v>2028</v>
      </c>
      <c r="L233" s="221">
        <v>2029</v>
      </c>
      <c r="M233" s="221">
        <v>2030</v>
      </c>
      <c r="N233" s="221">
        <v>2031</v>
      </c>
      <c r="O233" s="221">
        <v>2032</v>
      </c>
      <c r="P233" s="221">
        <v>2033</v>
      </c>
      <c r="Q233" s="221">
        <v>2034</v>
      </c>
      <c r="R233" s="221">
        <v>2035</v>
      </c>
      <c r="S233" s="221">
        <v>2036</v>
      </c>
      <c r="T233" s="221">
        <v>2037</v>
      </c>
      <c r="U233" s="221">
        <v>2038</v>
      </c>
      <c r="V233" s="221">
        <v>2039</v>
      </c>
      <c r="W233" s="221">
        <v>2040</v>
      </c>
    </row>
    <row r="234" spans="2:23" s="149" customFormat="1">
      <c r="B234" s="222" t="s">
        <v>25</v>
      </c>
    </row>
    <row r="235" spans="2:23" s="169" customFormat="1">
      <c r="B235" s="196" t="s">
        <v>24</v>
      </c>
      <c r="C235" s="234">
        <f>C236*(1+C$6)</f>
        <v>169.28363899512118</v>
      </c>
      <c r="D235" s="234">
        <f t="shared" ref="D235:W235" si="176">D236*(1+D$6)</f>
        <v>175.08932129907365</v>
      </c>
      <c r="E235" s="234">
        <f t="shared" si="176"/>
        <v>175.31200037116585</v>
      </c>
      <c r="F235" s="234">
        <f t="shared" si="176"/>
        <v>175.53568300402677</v>
      </c>
      <c r="G235" s="234">
        <f t="shared" si="176"/>
        <v>223.48339196372885</v>
      </c>
      <c r="H235" s="234">
        <f t="shared" si="176"/>
        <v>223.79375751250512</v>
      </c>
      <c r="I235" s="234">
        <f t="shared" si="176"/>
        <v>224.1046254574988</v>
      </c>
      <c r="J235" s="234">
        <f t="shared" si="176"/>
        <v>483.81526454461454</v>
      </c>
      <c r="K235" s="234">
        <f t="shared" si="176"/>
        <v>456.20714374158911</v>
      </c>
      <c r="L235" s="234">
        <f t="shared" si="176"/>
        <v>477.25653952395578</v>
      </c>
      <c r="M235" s="234">
        <f t="shared" si="176"/>
        <v>478.67397468578815</v>
      </c>
      <c r="N235" s="234">
        <f t="shared" si="176"/>
        <v>478.67397468578815</v>
      </c>
      <c r="O235" s="234">
        <f t="shared" si="176"/>
        <v>478.67397468578815</v>
      </c>
      <c r="P235" s="234">
        <f t="shared" si="176"/>
        <v>478.67397468578815</v>
      </c>
      <c r="Q235" s="234">
        <f t="shared" si="176"/>
        <v>478.67397468578815</v>
      </c>
      <c r="R235" s="234">
        <f t="shared" si="176"/>
        <v>478.67397468578815</v>
      </c>
      <c r="S235" s="234">
        <f t="shared" si="176"/>
        <v>478.67397468578815</v>
      </c>
      <c r="T235" s="234">
        <f t="shared" si="176"/>
        <v>478.67397468578815</v>
      </c>
      <c r="U235" s="234">
        <f t="shared" si="176"/>
        <v>478.67397468578815</v>
      </c>
      <c r="V235" s="234">
        <f t="shared" si="176"/>
        <v>478.67397468578815</v>
      </c>
      <c r="W235" s="234">
        <f t="shared" si="176"/>
        <v>478.67397468578815</v>
      </c>
    </row>
    <row r="236" spans="2:23" s="169" customFormat="1">
      <c r="B236" s="196" t="s">
        <v>23</v>
      </c>
      <c r="C236" s="226">
        <f t="shared" ref="C236:W236" si="177">SUM(C237:C239)</f>
        <v>158.2090084066553</v>
      </c>
      <c r="D236" s="226">
        <f t="shared" si="177"/>
        <v>163.6348797187604</v>
      </c>
      <c r="E236" s="226">
        <f t="shared" si="177"/>
        <v>163.84299100108956</v>
      </c>
      <c r="F236" s="226">
        <f t="shared" si="177"/>
        <v>164.05204019067921</v>
      </c>
      <c r="G236" s="226">
        <f t="shared" si="177"/>
        <v>208.86298314367181</v>
      </c>
      <c r="H236" s="226">
        <f t="shared" si="177"/>
        <v>209.15304440421039</v>
      </c>
      <c r="I236" s="226">
        <f t="shared" si="177"/>
        <v>209.44357519392409</v>
      </c>
      <c r="J236" s="226">
        <f t="shared" si="177"/>
        <v>452.16379863982667</v>
      </c>
      <c r="K236" s="226">
        <f t="shared" si="177"/>
        <v>426.36181658092437</v>
      </c>
      <c r="L236" s="226">
        <f t="shared" si="177"/>
        <v>446.03414908780911</v>
      </c>
      <c r="M236" s="226">
        <f t="shared" si="177"/>
        <v>447.35885484653096</v>
      </c>
      <c r="N236" s="226">
        <f t="shared" si="177"/>
        <v>447.35885484653096</v>
      </c>
      <c r="O236" s="226">
        <f t="shared" si="177"/>
        <v>447.35885484653096</v>
      </c>
      <c r="P236" s="226">
        <f t="shared" si="177"/>
        <v>447.35885484653096</v>
      </c>
      <c r="Q236" s="226">
        <f t="shared" si="177"/>
        <v>447.35885484653096</v>
      </c>
      <c r="R236" s="226">
        <f t="shared" si="177"/>
        <v>447.35885484653096</v>
      </c>
      <c r="S236" s="226">
        <f t="shared" si="177"/>
        <v>447.35885484653096</v>
      </c>
      <c r="T236" s="226">
        <f t="shared" si="177"/>
        <v>447.35885484653096</v>
      </c>
      <c r="U236" s="226">
        <f t="shared" si="177"/>
        <v>447.35885484653096</v>
      </c>
      <c r="V236" s="226">
        <f t="shared" si="177"/>
        <v>447.35885484653096</v>
      </c>
      <c r="W236" s="226">
        <f t="shared" si="177"/>
        <v>447.35885484653096</v>
      </c>
    </row>
    <row r="237" spans="2:23" s="169" customFormat="1">
      <c r="B237" s="235" t="s">
        <v>320</v>
      </c>
      <c r="C237" s="225">
        <v>79.411546702069685</v>
      </c>
      <c r="D237" s="225">
        <v>79.554128402576538</v>
      </c>
      <c r="E237" s="225">
        <v>79.696710103083433</v>
      </c>
      <c r="F237" s="225">
        <v>79.840164181268989</v>
      </c>
      <c r="G237" s="225">
        <v>124.63049628696088</v>
      </c>
      <c r="H237" s="225">
        <v>124.85483118027742</v>
      </c>
      <c r="I237" s="225">
        <v>125.07956987640189</v>
      </c>
      <c r="J237" s="225">
        <v>367.73393543662161</v>
      </c>
      <c r="K237" s="225">
        <v>383.84061893199669</v>
      </c>
      <c r="L237" s="225">
        <v>403.03264987859649</v>
      </c>
      <c r="M237" s="225">
        <v>403.86744804582764</v>
      </c>
      <c r="N237" s="225">
        <v>403.86744804582764</v>
      </c>
      <c r="O237" s="225">
        <v>403.86744804582764</v>
      </c>
      <c r="P237" s="225">
        <v>403.86744804582764</v>
      </c>
      <c r="Q237" s="225">
        <v>403.86744804582764</v>
      </c>
      <c r="R237" s="225">
        <v>403.86744804582764</v>
      </c>
      <c r="S237" s="225">
        <v>403.86744804582764</v>
      </c>
      <c r="T237" s="225">
        <v>403.86744804582764</v>
      </c>
      <c r="U237" s="225">
        <v>403.86744804582764</v>
      </c>
      <c r="V237" s="225">
        <v>403.86744804582764</v>
      </c>
      <c r="W237" s="225">
        <v>403.86744804582764</v>
      </c>
    </row>
    <row r="238" spans="2:23" s="169" customFormat="1">
      <c r="B238" s="224" t="s">
        <v>321</v>
      </c>
      <c r="C238" s="225">
        <v>65.46411770458559</v>
      </c>
      <c r="D238" s="225">
        <v>65.529581822290197</v>
      </c>
      <c r="E238" s="225">
        <v>65.595111404112473</v>
      </c>
      <c r="F238" s="225">
        <v>65.660706515516551</v>
      </c>
      <c r="G238" s="225">
        <v>65.726367222032067</v>
      </c>
      <c r="H238" s="225">
        <v>65.792093589254108</v>
      </c>
      <c r="I238" s="225">
        <v>65.857885682843346</v>
      </c>
      <c r="J238" s="225">
        <v>65.923743568526206</v>
      </c>
      <c r="K238" s="225">
        <v>24.015078014248829</v>
      </c>
      <c r="L238" s="225">
        <v>24.495379574533811</v>
      </c>
      <c r="M238" s="225">
        <v>24.985287166024481</v>
      </c>
      <c r="N238" s="225">
        <v>24.985287166024481</v>
      </c>
      <c r="O238" s="225">
        <v>24.985287166024481</v>
      </c>
      <c r="P238" s="225">
        <v>24.985287166024481</v>
      </c>
      <c r="Q238" s="225">
        <v>24.985287166024481</v>
      </c>
      <c r="R238" s="225">
        <v>24.985287166024481</v>
      </c>
      <c r="S238" s="225">
        <v>24.985287166024481</v>
      </c>
      <c r="T238" s="225">
        <v>24.985287166024481</v>
      </c>
      <c r="U238" s="225">
        <v>24.985287166024481</v>
      </c>
      <c r="V238" s="225">
        <v>24.985287166024481</v>
      </c>
      <c r="W238" s="225">
        <v>24.985287166024481</v>
      </c>
    </row>
    <row r="239" spans="2:23" s="169" customFormat="1">
      <c r="B239" s="224" t="s">
        <v>322</v>
      </c>
      <c r="C239" s="225">
        <v>13.333344000000002</v>
      </c>
      <c r="D239" s="225">
        <v>18.551169493893671</v>
      </c>
      <c r="E239" s="225">
        <v>18.551169493893671</v>
      </c>
      <c r="F239" s="225">
        <v>18.551169493893671</v>
      </c>
      <c r="G239" s="225">
        <v>18.506119634678857</v>
      </c>
      <c r="H239" s="225">
        <v>18.506119634678857</v>
      </c>
      <c r="I239" s="225">
        <v>18.506119634678857</v>
      </c>
      <c r="J239" s="225">
        <v>18.506119634678857</v>
      </c>
      <c r="K239" s="225">
        <v>18.506119634678857</v>
      </c>
      <c r="L239" s="225">
        <v>18.506119634678857</v>
      </c>
      <c r="M239" s="225">
        <v>18.506119634678857</v>
      </c>
      <c r="N239" s="225">
        <v>18.506119634678857</v>
      </c>
      <c r="O239" s="225">
        <v>18.506119634678857</v>
      </c>
      <c r="P239" s="225">
        <v>18.506119634678857</v>
      </c>
      <c r="Q239" s="225">
        <v>18.506119634678857</v>
      </c>
      <c r="R239" s="225">
        <v>18.506119634678857</v>
      </c>
      <c r="S239" s="225">
        <v>18.506119634678857</v>
      </c>
      <c r="T239" s="225">
        <v>18.506119634678857</v>
      </c>
      <c r="U239" s="225">
        <v>18.506119634678857</v>
      </c>
      <c r="V239" s="225">
        <v>18.506119634678857</v>
      </c>
      <c r="W239" s="225">
        <v>18.506119634678857</v>
      </c>
    </row>
    <row r="240" spans="2:23" s="169" customFormat="1"/>
    <row r="241" spans="2:23" s="149" customFormat="1">
      <c r="B241" s="222" t="s">
        <v>19</v>
      </c>
      <c r="C241" s="221"/>
      <c r="D241" s="221"/>
      <c r="E241" s="221"/>
      <c r="F241" s="221"/>
      <c r="G241" s="221"/>
      <c r="H241" s="221"/>
      <c r="I241" s="221"/>
      <c r="J241" s="221"/>
      <c r="K241" s="221"/>
      <c r="L241" s="221"/>
      <c r="M241" s="221"/>
      <c r="N241" s="221"/>
      <c r="O241" s="221"/>
      <c r="P241" s="221"/>
      <c r="Q241" s="221"/>
      <c r="R241" s="221"/>
      <c r="S241" s="221"/>
      <c r="T241" s="221"/>
      <c r="U241" s="221"/>
      <c r="V241" s="221"/>
      <c r="W241" s="221"/>
    </row>
    <row r="242" spans="2:23" s="169" customFormat="1">
      <c r="B242" s="196" t="s">
        <v>24</v>
      </c>
      <c r="C242" s="234">
        <f>C243*(1+C$7)</f>
        <v>282.79402976707007</v>
      </c>
      <c r="D242" s="234">
        <f t="shared" ref="D242:W242" si="178">D243*(1+D$7)</f>
        <v>282.46546016973042</v>
      </c>
      <c r="E242" s="234">
        <f t="shared" si="178"/>
        <v>282.1369368337007</v>
      </c>
      <c r="F242" s="234">
        <f t="shared" si="178"/>
        <v>281.80918637122306</v>
      </c>
      <c r="G242" s="234">
        <f t="shared" si="178"/>
        <v>339.78791588206093</v>
      </c>
      <c r="H242" s="234">
        <f t="shared" si="178"/>
        <v>339.52762033829646</v>
      </c>
      <c r="I242" s="234">
        <f t="shared" si="178"/>
        <v>339.26770755121794</v>
      </c>
      <c r="J242" s="234">
        <f t="shared" si="178"/>
        <v>540.91708763117231</v>
      </c>
      <c r="K242" s="234">
        <f t="shared" si="178"/>
        <v>604.90630344291355</v>
      </c>
      <c r="L242" s="234">
        <f t="shared" si="178"/>
        <v>622.47950144294759</v>
      </c>
      <c r="M242" s="234">
        <f t="shared" si="178"/>
        <v>630.18913050289348</v>
      </c>
      <c r="N242" s="234">
        <f t="shared" si="178"/>
        <v>630.18913050289348</v>
      </c>
      <c r="O242" s="234">
        <f t="shared" si="178"/>
        <v>630.18913050289348</v>
      </c>
      <c r="P242" s="234">
        <f t="shared" si="178"/>
        <v>630.18913050289348</v>
      </c>
      <c r="Q242" s="234">
        <f t="shared" si="178"/>
        <v>630.18913050289348</v>
      </c>
      <c r="R242" s="234">
        <f t="shared" si="178"/>
        <v>630.18913050289348</v>
      </c>
      <c r="S242" s="234">
        <f t="shared" si="178"/>
        <v>630.18913050289348</v>
      </c>
      <c r="T242" s="234">
        <f t="shared" si="178"/>
        <v>630.18913050289348</v>
      </c>
      <c r="U242" s="234">
        <f t="shared" si="178"/>
        <v>630.18913050289348</v>
      </c>
      <c r="V242" s="234">
        <f t="shared" si="178"/>
        <v>630.18913050289348</v>
      </c>
      <c r="W242" s="234">
        <f t="shared" si="178"/>
        <v>630.18913050289348</v>
      </c>
    </row>
    <row r="243" spans="2:23" s="169" customFormat="1">
      <c r="B243" s="196" t="s">
        <v>23</v>
      </c>
      <c r="C243" s="226">
        <f t="shared" ref="C243:W243" si="179">SUM(C244:C246)</f>
        <v>266.78682053497175</v>
      </c>
      <c r="D243" s="226">
        <f t="shared" si="179"/>
        <v>266.47684921672681</v>
      </c>
      <c r="E243" s="226">
        <f t="shared" si="179"/>
        <v>266.16692154122705</v>
      </c>
      <c r="F243" s="226">
        <f t="shared" si="179"/>
        <v>265.85772299171987</v>
      </c>
      <c r="G243" s="226">
        <f t="shared" si="179"/>
        <v>320.55463762458578</v>
      </c>
      <c r="H243" s="226">
        <f t="shared" si="179"/>
        <v>320.30907579084572</v>
      </c>
      <c r="I243" s="226">
        <f t="shared" si="179"/>
        <v>320.06387504831878</v>
      </c>
      <c r="J243" s="226">
        <f t="shared" si="179"/>
        <v>510.29913927469079</v>
      </c>
      <c r="K243" s="226">
        <f t="shared" si="179"/>
        <v>570.66632400274864</v>
      </c>
      <c r="L243" s="226">
        <f t="shared" si="179"/>
        <v>587.24481268202601</v>
      </c>
      <c r="M243" s="226">
        <f t="shared" si="179"/>
        <v>594.51804764423912</v>
      </c>
      <c r="N243" s="226">
        <f t="shared" si="179"/>
        <v>594.51804764423912</v>
      </c>
      <c r="O243" s="226">
        <f t="shared" si="179"/>
        <v>594.51804764423912</v>
      </c>
      <c r="P243" s="226">
        <f t="shared" si="179"/>
        <v>594.51804764423912</v>
      </c>
      <c r="Q243" s="226">
        <f t="shared" si="179"/>
        <v>594.51804764423912</v>
      </c>
      <c r="R243" s="226">
        <f t="shared" si="179"/>
        <v>594.51804764423912</v>
      </c>
      <c r="S243" s="226">
        <f t="shared" si="179"/>
        <v>594.51804764423912</v>
      </c>
      <c r="T243" s="226">
        <f t="shared" si="179"/>
        <v>594.51804764423912</v>
      </c>
      <c r="U243" s="226">
        <f t="shared" si="179"/>
        <v>594.51804764423912</v>
      </c>
      <c r="V243" s="226">
        <f t="shared" si="179"/>
        <v>594.51804764423912</v>
      </c>
      <c r="W243" s="226">
        <f t="shared" si="179"/>
        <v>594.51804764423912</v>
      </c>
    </row>
    <row r="244" spans="2:23" s="169" customFormat="1">
      <c r="B244" s="235" t="s">
        <v>320</v>
      </c>
      <c r="C244" s="236">
        <v>62.394786694483329</v>
      </c>
      <c r="D244" s="236">
        <v>62.506815173452999</v>
      </c>
      <c r="E244" s="236">
        <v>62.618843652422676</v>
      </c>
      <c r="F244" s="236">
        <v>62.731557570997055</v>
      </c>
      <c r="G244" s="236">
        <v>97.923961368326403</v>
      </c>
      <c r="H244" s="236">
        <v>98.100224498789387</v>
      </c>
      <c r="I244" s="236">
        <v>98.276804902887221</v>
      </c>
      <c r="J244" s="236">
        <v>288.93380641448834</v>
      </c>
      <c r="K244" s="236">
        <v>305.66051001166892</v>
      </c>
      <c r="L244" s="236">
        <v>320.94353551225237</v>
      </c>
      <c r="M244" s="236">
        <v>321.60830318135066</v>
      </c>
      <c r="N244" s="236">
        <v>321.60830318135066</v>
      </c>
      <c r="O244" s="236">
        <v>321.60830318135066</v>
      </c>
      <c r="P244" s="236">
        <v>321.60830318135066</v>
      </c>
      <c r="Q244" s="236">
        <v>321.60830318135066</v>
      </c>
      <c r="R244" s="236">
        <v>321.60830318135066</v>
      </c>
      <c r="S244" s="236">
        <v>321.60830318135066</v>
      </c>
      <c r="T244" s="236">
        <v>321.60830318135066</v>
      </c>
      <c r="U244" s="236">
        <v>321.60830318135066</v>
      </c>
      <c r="V244" s="236">
        <v>321.60830318135066</v>
      </c>
      <c r="W244" s="236">
        <v>321.60830318135066</v>
      </c>
    </row>
    <row r="245" spans="2:23" s="169" customFormat="1">
      <c r="B245" s="224" t="s">
        <v>321</v>
      </c>
      <c r="C245" s="236">
        <v>43.642745136390403</v>
      </c>
      <c r="D245" s="236">
        <v>43.686387881526791</v>
      </c>
      <c r="E245" s="236">
        <v>43.730074269408313</v>
      </c>
      <c r="F245" s="236">
        <v>43.773804343677718</v>
      </c>
      <c r="G245" s="236">
        <v>43.817578148021397</v>
      </c>
      <c r="H245" s="236">
        <v>43.861395726169405</v>
      </c>
      <c r="I245" s="236">
        <v>43.90525712189558</v>
      </c>
      <c r="J245" s="236">
        <v>43.949162379017459</v>
      </c>
      <c r="K245" s="236">
        <v>88.055286052245734</v>
      </c>
      <c r="L245" s="236">
        <v>89.816391773290661</v>
      </c>
      <c r="M245" s="236">
        <v>91.612719608756464</v>
      </c>
      <c r="N245" s="236">
        <v>91.612719608756464</v>
      </c>
      <c r="O245" s="236">
        <v>91.612719608756464</v>
      </c>
      <c r="P245" s="236">
        <v>91.612719608756464</v>
      </c>
      <c r="Q245" s="236">
        <v>91.612719608756464</v>
      </c>
      <c r="R245" s="236">
        <v>91.612719608756464</v>
      </c>
      <c r="S245" s="236">
        <v>91.612719608756464</v>
      </c>
      <c r="T245" s="236">
        <v>91.612719608756464</v>
      </c>
      <c r="U245" s="236">
        <v>91.612719608756464</v>
      </c>
      <c r="V245" s="236">
        <v>91.612719608756464</v>
      </c>
      <c r="W245" s="236">
        <v>91.612719608756464</v>
      </c>
    </row>
    <row r="246" spans="2:23" s="169" customFormat="1">
      <c r="B246" s="224" t="s">
        <v>322</v>
      </c>
      <c r="C246" s="236">
        <v>160.74928870409803</v>
      </c>
      <c r="D246" s="236">
        <v>160.28364616174704</v>
      </c>
      <c r="E246" s="236">
        <v>159.81800361939605</v>
      </c>
      <c r="F246" s="236">
        <v>159.35236107704509</v>
      </c>
      <c r="G246" s="236">
        <v>178.81309810823799</v>
      </c>
      <c r="H246" s="236">
        <v>178.34745556588695</v>
      </c>
      <c r="I246" s="236">
        <v>177.88181302353598</v>
      </c>
      <c r="J246" s="236">
        <v>177.41617048118496</v>
      </c>
      <c r="K246" s="236">
        <v>176.95052793883397</v>
      </c>
      <c r="L246" s="236">
        <v>176.48488539648301</v>
      </c>
      <c r="M246" s="236">
        <v>181.29702485413202</v>
      </c>
      <c r="N246" s="236">
        <v>181.29702485413202</v>
      </c>
      <c r="O246" s="236">
        <v>181.29702485413202</v>
      </c>
      <c r="P246" s="236">
        <v>181.29702485413202</v>
      </c>
      <c r="Q246" s="236">
        <v>181.29702485413202</v>
      </c>
      <c r="R246" s="236">
        <v>181.29702485413202</v>
      </c>
      <c r="S246" s="236">
        <v>181.29702485413202</v>
      </c>
      <c r="T246" s="236">
        <v>181.29702485413202</v>
      </c>
      <c r="U246" s="236">
        <v>181.29702485413202</v>
      </c>
      <c r="V246" s="236">
        <v>181.29702485413202</v>
      </c>
      <c r="W246" s="236">
        <v>181.29702485413202</v>
      </c>
    </row>
    <row r="247" spans="2:23" s="169" customFormat="1"/>
    <row r="248" spans="2:23" s="149" customFormat="1">
      <c r="B248" s="222" t="s">
        <v>26</v>
      </c>
      <c r="C248" s="221"/>
      <c r="D248" s="221"/>
      <c r="E248" s="221"/>
      <c r="F248" s="221"/>
      <c r="G248" s="221"/>
      <c r="H248" s="221"/>
      <c r="I248" s="221"/>
      <c r="J248" s="221"/>
      <c r="K248" s="221"/>
      <c r="L248" s="221"/>
      <c r="M248" s="221"/>
      <c r="N248" s="221"/>
      <c r="O248" s="221"/>
      <c r="P248" s="221"/>
      <c r="Q248" s="221"/>
      <c r="R248" s="221"/>
      <c r="S248" s="221"/>
      <c r="T248" s="221"/>
      <c r="U248" s="221"/>
      <c r="V248" s="221"/>
      <c r="W248" s="221"/>
    </row>
    <row r="249" spans="2:23" s="169" customFormat="1">
      <c r="B249" s="196" t="s">
        <v>24</v>
      </c>
      <c r="C249" s="226">
        <f t="shared" ref="C249:W249" si="180">C235+C242</f>
        <v>452.07766876219125</v>
      </c>
      <c r="D249" s="226">
        <f t="shared" si="180"/>
        <v>457.55478146880409</v>
      </c>
      <c r="E249" s="226">
        <f t="shared" si="180"/>
        <v>457.44893720486652</v>
      </c>
      <c r="F249" s="226">
        <f t="shared" si="180"/>
        <v>457.3448693752498</v>
      </c>
      <c r="G249" s="226">
        <f t="shared" si="180"/>
        <v>563.27130784578981</v>
      </c>
      <c r="H249" s="226">
        <f t="shared" si="180"/>
        <v>563.32137785080158</v>
      </c>
      <c r="I249" s="226">
        <f t="shared" si="180"/>
        <v>563.37233300871674</v>
      </c>
      <c r="J249" s="226">
        <f t="shared" si="180"/>
        <v>1024.7323521757869</v>
      </c>
      <c r="K249" s="226">
        <f t="shared" si="180"/>
        <v>1061.1134471845025</v>
      </c>
      <c r="L249" s="226">
        <f t="shared" si="180"/>
        <v>1099.7360409669034</v>
      </c>
      <c r="M249" s="226">
        <f t="shared" si="180"/>
        <v>1108.8631051886816</v>
      </c>
      <c r="N249" s="226">
        <f t="shared" si="180"/>
        <v>1108.8631051886816</v>
      </c>
      <c r="O249" s="226">
        <f t="shared" si="180"/>
        <v>1108.8631051886816</v>
      </c>
      <c r="P249" s="226">
        <f t="shared" si="180"/>
        <v>1108.8631051886816</v>
      </c>
      <c r="Q249" s="226">
        <f t="shared" si="180"/>
        <v>1108.8631051886816</v>
      </c>
      <c r="R249" s="226">
        <f t="shared" si="180"/>
        <v>1108.8631051886816</v>
      </c>
      <c r="S249" s="226">
        <f t="shared" si="180"/>
        <v>1108.8631051886816</v>
      </c>
      <c r="T249" s="226">
        <f t="shared" si="180"/>
        <v>1108.8631051886816</v>
      </c>
      <c r="U249" s="226">
        <f t="shared" si="180"/>
        <v>1108.8631051886816</v>
      </c>
      <c r="V249" s="226">
        <f t="shared" si="180"/>
        <v>1108.8631051886816</v>
      </c>
      <c r="W249" s="226">
        <f t="shared" si="180"/>
        <v>1108.8631051886816</v>
      </c>
    </row>
    <row r="250" spans="2:23" s="169" customFormat="1">
      <c r="B250" s="196" t="s">
        <v>23</v>
      </c>
      <c r="C250" s="226">
        <f t="shared" ref="C250:W250" si="181">C236+C243</f>
        <v>424.99582894162705</v>
      </c>
      <c r="D250" s="226">
        <f t="shared" si="181"/>
        <v>430.11172893548724</v>
      </c>
      <c r="E250" s="226">
        <f t="shared" si="181"/>
        <v>430.00991254231661</v>
      </c>
      <c r="F250" s="226">
        <f t="shared" si="181"/>
        <v>429.90976318239905</v>
      </c>
      <c r="G250" s="226">
        <f t="shared" si="181"/>
        <v>529.41762076825762</v>
      </c>
      <c r="H250" s="226">
        <f t="shared" si="181"/>
        <v>529.46212019505606</v>
      </c>
      <c r="I250" s="226">
        <f t="shared" si="181"/>
        <v>529.50745024224284</v>
      </c>
      <c r="J250" s="226">
        <f t="shared" si="181"/>
        <v>962.4629379145174</v>
      </c>
      <c r="K250" s="226">
        <f t="shared" si="181"/>
        <v>997.02814058367301</v>
      </c>
      <c r="L250" s="226">
        <f t="shared" si="181"/>
        <v>1033.2789617698352</v>
      </c>
      <c r="M250" s="226">
        <f t="shared" si="181"/>
        <v>1041.8769024907701</v>
      </c>
      <c r="N250" s="226">
        <f t="shared" si="181"/>
        <v>1041.8769024907701</v>
      </c>
      <c r="O250" s="226">
        <f t="shared" si="181"/>
        <v>1041.8769024907701</v>
      </c>
      <c r="P250" s="226">
        <f t="shared" si="181"/>
        <v>1041.8769024907701</v>
      </c>
      <c r="Q250" s="226">
        <f t="shared" si="181"/>
        <v>1041.8769024907701</v>
      </c>
      <c r="R250" s="226">
        <f t="shared" si="181"/>
        <v>1041.8769024907701</v>
      </c>
      <c r="S250" s="226">
        <f t="shared" si="181"/>
        <v>1041.8769024907701</v>
      </c>
      <c r="T250" s="226">
        <f t="shared" si="181"/>
        <v>1041.8769024907701</v>
      </c>
      <c r="U250" s="226">
        <f t="shared" si="181"/>
        <v>1041.8769024907701</v>
      </c>
      <c r="V250" s="226">
        <f t="shared" si="181"/>
        <v>1041.8769024907701</v>
      </c>
      <c r="W250" s="226">
        <f t="shared" si="181"/>
        <v>1041.8769024907701</v>
      </c>
    </row>
    <row r="251" spans="2:23" s="169" customFormat="1">
      <c r="B251" s="235" t="s">
        <v>320</v>
      </c>
      <c r="C251" s="237">
        <f t="shared" ref="C251:W251" si="182">C237+C244</f>
        <v>141.80633339655301</v>
      </c>
      <c r="D251" s="237">
        <f t="shared" si="182"/>
        <v>142.06094357602953</v>
      </c>
      <c r="E251" s="237">
        <f t="shared" si="182"/>
        <v>142.3155537555061</v>
      </c>
      <c r="F251" s="237">
        <f t="shared" si="182"/>
        <v>142.57172175226606</v>
      </c>
      <c r="G251" s="237">
        <f t="shared" si="182"/>
        <v>222.55445765528728</v>
      </c>
      <c r="H251" s="237">
        <f t="shared" si="182"/>
        <v>222.95505567906679</v>
      </c>
      <c r="I251" s="237">
        <f t="shared" si="182"/>
        <v>223.35637477928913</v>
      </c>
      <c r="J251" s="237">
        <f t="shared" si="182"/>
        <v>656.66774185110989</v>
      </c>
      <c r="K251" s="237">
        <f t="shared" si="182"/>
        <v>689.50112894366566</v>
      </c>
      <c r="L251" s="237">
        <f t="shared" si="182"/>
        <v>723.97618539084885</v>
      </c>
      <c r="M251" s="237">
        <f t="shared" si="182"/>
        <v>725.47575122717831</v>
      </c>
      <c r="N251" s="237">
        <f t="shared" si="182"/>
        <v>725.47575122717831</v>
      </c>
      <c r="O251" s="237">
        <f t="shared" si="182"/>
        <v>725.47575122717831</v>
      </c>
      <c r="P251" s="237">
        <f t="shared" si="182"/>
        <v>725.47575122717831</v>
      </c>
      <c r="Q251" s="237">
        <f t="shared" si="182"/>
        <v>725.47575122717831</v>
      </c>
      <c r="R251" s="237">
        <f t="shared" si="182"/>
        <v>725.47575122717831</v>
      </c>
      <c r="S251" s="237">
        <f t="shared" si="182"/>
        <v>725.47575122717831</v>
      </c>
      <c r="T251" s="237">
        <f t="shared" si="182"/>
        <v>725.47575122717831</v>
      </c>
      <c r="U251" s="237">
        <f t="shared" si="182"/>
        <v>725.47575122717831</v>
      </c>
      <c r="V251" s="237">
        <f t="shared" si="182"/>
        <v>725.47575122717831</v>
      </c>
      <c r="W251" s="237">
        <f t="shared" si="182"/>
        <v>725.47575122717831</v>
      </c>
    </row>
    <row r="252" spans="2:23" s="169" customFormat="1">
      <c r="B252" s="224" t="s">
        <v>321</v>
      </c>
      <c r="C252" s="237">
        <f t="shared" ref="C252:W252" si="183">C238+C245</f>
        <v>109.10686284097599</v>
      </c>
      <c r="D252" s="237">
        <f t="shared" si="183"/>
        <v>109.215969703817</v>
      </c>
      <c r="E252" s="237">
        <f t="shared" si="183"/>
        <v>109.32518567352079</v>
      </c>
      <c r="F252" s="237">
        <f t="shared" si="183"/>
        <v>109.43451085919426</v>
      </c>
      <c r="G252" s="237">
        <f t="shared" si="183"/>
        <v>109.54394537005346</v>
      </c>
      <c r="H252" s="237">
        <f t="shared" si="183"/>
        <v>109.65348931542351</v>
      </c>
      <c r="I252" s="237">
        <f t="shared" si="183"/>
        <v>109.76314280473892</v>
      </c>
      <c r="J252" s="237">
        <f t="shared" si="183"/>
        <v>109.87290594754367</v>
      </c>
      <c r="K252" s="237">
        <f t="shared" si="183"/>
        <v>112.07036406649456</v>
      </c>
      <c r="L252" s="237">
        <f t="shared" si="183"/>
        <v>114.31177134782448</v>
      </c>
      <c r="M252" s="237">
        <f t="shared" si="183"/>
        <v>116.59800677478094</v>
      </c>
      <c r="N252" s="237">
        <f t="shared" si="183"/>
        <v>116.59800677478094</v>
      </c>
      <c r="O252" s="237">
        <f t="shared" si="183"/>
        <v>116.59800677478094</v>
      </c>
      <c r="P252" s="237">
        <f t="shared" si="183"/>
        <v>116.59800677478094</v>
      </c>
      <c r="Q252" s="237">
        <f t="shared" si="183"/>
        <v>116.59800677478094</v>
      </c>
      <c r="R252" s="237">
        <f t="shared" si="183"/>
        <v>116.59800677478094</v>
      </c>
      <c r="S252" s="237">
        <f t="shared" si="183"/>
        <v>116.59800677478094</v>
      </c>
      <c r="T252" s="237">
        <f t="shared" si="183"/>
        <v>116.59800677478094</v>
      </c>
      <c r="U252" s="237">
        <f t="shared" si="183"/>
        <v>116.59800677478094</v>
      </c>
      <c r="V252" s="237">
        <f t="shared" si="183"/>
        <v>116.59800677478094</v>
      </c>
      <c r="W252" s="237">
        <f t="shared" si="183"/>
        <v>116.59800677478094</v>
      </c>
    </row>
    <row r="253" spans="2:23" s="169" customFormat="1">
      <c r="B253" s="224" t="s">
        <v>322</v>
      </c>
      <c r="C253" s="237">
        <f t="shared" ref="C253:W253" si="184">C239+C246</f>
        <v>174.08263270409805</v>
      </c>
      <c r="D253" s="237">
        <f t="shared" si="184"/>
        <v>178.83481565564071</v>
      </c>
      <c r="E253" s="237">
        <f t="shared" si="184"/>
        <v>178.36917311328972</v>
      </c>
      <c r="F253" s="237">
        <f t="shared" si="184"/>
        <v>177.90353057093876</v>
      </c>
      <c r="G253" s="237">
        <f t="shared" si="184"/>
        <v>197.31921774291686</v>
      </c>
      <c r="H253" s="237">
        <f t="shared" si="184"/>
        <v>196.85357520056581</v>
      </c>
      <c r="I253" s="237">
        <f t="shared" si="184"/>
        <v>196.38793265821485</v>
      </c>
      <c r="J253" s="237">
        <f t="shared" si="184"/>
        <v>195.92229011586383</v>
      </c>
      <c r="K253" s="237">
        <f t="shared" si="184"/>
        <v>195.45664757351284</v>
      </c>
      <c r="L253" s="237">
        <f t="shared" si="184"/>
        <v>194.99100503116188</v>
      </c>
      <c r="M253" s="237">
        <f t="shared" si="184"/>
        <v>199.80314448881089</v>
      </c>
      <c r="N253" s="237">
        <f t="shared" si="184"/>
        <v>199.80314448881089</v>
      </c>
      <c r="O253" s="237">
        <f t="shared" si="184"/>
        <v>199.80314448881089</v>
      </c>
      <c r="P253" s="237">
        <f t="shared" si="184"/>
        <v>199.80314448881089</v>
      </c>
      <c r="Q253" s="237">
        <f t="shared" si="184"/>
        <v>199.80314448881089</v>
      </c>
      <c r="R253" s="237">
        <f t="shared" si="184"/>
        <v>199.80314448881089</v>
      </c>
      <c r="S253" s="237">
        <f t="shared" si="184"/>
        <v>199.80314448881089</v>
      </c>
      <c r="T253" s="237">
        <f t="shared" si="184"/>
        <v>199.80314448881089</v>
      </c>
      <c r="U253" s="237">
        <f t="shared" si="184"/>
        <v>199.80314448881089</v>
      </c>
      <c r="V253" s="237">
        <f t="shared" si="184"/>
        <v>199.80314448881089</v>
      </c>
      <c r="W253" s="237">
        <f t="shared" si="184"/>
        <v>199.80314448881089</v>
      </c>
    </row>
    <row r="254" spans="2:23" s="169" customFormat="1">
      <c r="B254" s="238"/>
      <c r="C254" s="237"/>
      <c r="D254" s="237"/>
      <c r="E254" s="237"/>
      <c r="F254" s="237"/>
      <c r="G254" s="237"/>
      <c r="H254" s="237"/>
      <c r="I254" s="237"/>
      <c r="J254" s="237"/>
      <c r="K254" s="237"/>
      <c r="L254" s="237"/>
      <c r="M254" s="237"/>
      <c r="N254" s="237"/>
      <c r="O254" s="237"/>
      <c r="P254" s="237"/>
      <c r="Q254" s="237"/>
      <c r="R254" s="237"/>
      <c r="S254" s="237"/>
      <c r="T254" s="237"/>
      <c r="U254" s="237"/>
      <c r="V254" s="237"/>
      <c r="W254" s="237"/>
    </row>
    <row r="255" spans="2:23" s="169" customFormat="1">
      <c r="B255" s="222" t="s">
        <v>27</v>
      </c>
      <c r="C255" s="237"/>
      <c r="D255" s="237"/>
      <c r="E255" s="237"/>
      <c r="F255" s="237"/>
      <c r="G255" s="237"/>
      <c r="H255" s="237"/>
      <c r="I255" s="237"/>
      <c r="J255" s="237"/>
      <c r="K255" s="237"/>
      <c r="L255" s="237"/>
      <c r="M255" s="237"/>
      <c r="N255" s="237"/>
      <c r="O255" s="237"/>
      <c r="P255" s="237"/>
      <c r="Q255" s="237"/>
      <c r="R255" s="237"/>
      <c r="S255" s="237"/>
      <c r="T255" s="237"/>
      <c r="U255" s="237"/>
      <c r="V255" s="237"/>
      <c r="W255" s="237"/>
    </row>
    <row r="256" spans="2:23" s="240" customFormat="1">
      <c r="B256" s="228" t="s">
        <v>20</v>
      </c>
      <c r="C256" s="239">
        <v>2020</v>
      </c>
      <c r="D256" s="239">
        <v>2021</v>
      </c>
      <c r="E256" s="239">
        <v>2022</v>
      </c>
      <c r="F256" s="239">
        <v>2023</v>
      </c>
      <c r="G256" s="239">
        <v>2024</v>
      </c>
      <c r="H256" s="239">
        <v>2025</v>
      </c>
      <c r="I256" s="239">
        <v>2026</v>
      </c>
      <c r="J256" s="239">
        <v>2027</v>
      </c>
      <c r="K256" s="239">
        <v>2028</v>
      </c>
      <c r="L256" s="239">
        <v>2029</v>
      </c>
      <c r="M256" s="239">
        <v>2030</v>
      </c>
      <c r="N256" s="239">
        <v>2031</v>
      </c>
      <c r="O256" s="239">
        <v>2032</v>
      </c>
      <c r="P256" s="239">
        <v>2033</v>
      </c>
      <c r="Q256" s="239">
        <v>2034</v>
      </c>
      <c r="R256" s="239">
        <v>2035</v>
      </c>
      <c r="S256" s="239">
        <v>2036</v>
      </c>
      <c r="T256" s="239">
        <v>2037</v>
      </c>
      <c r="U256" s="239">
        <v>2038</v>
      </c>
      <c r="V256" s="239">
        <v>2039</v>
      </c>
      <c r="W256" s="239">
        <v>2040</v>
      </c>
    </row>
    <row r="257" spans="2:24" s="169" customFormat="1">
      <c r="B257" s="241" t="s">
        <v>166</v>
      </c>
      <c r="C257" s="231">
        <v>442.17627613067691</v>
      </c>
      <c r="D257" s="231">
        <v>447.31051997232964</v>
      </c>
      <c r="E257" s="231">
        <v>447.21253963222364</v>
      </c>
      <c r="F257" s="231">
        <v>452.94954712449942</v>
      </c>
      <c r="G257" s="231">
        <v>544.85335343244958</v>
      </c>
      <c r="H257" s="231">
        <v>544.89842267564904</v>
      </c>
      <c r="I257" s="231">
        <v>544.94432442772052</v>
      </c>
      <c r="J257" s="231">
        <v>981.14887432365197</v>
      </c>
      <c r="K257" s="231">
        <v>1015.9803203396705</v>
      </c>
      <c r="L257" s="231">
        <v>1052.5001194054196</v>
      </c>
      <c r="M257" s="231">
        <v>1061.4670058981383</v>
      </c>
      <c r="N257" s="231">
        <v>1061.4670058981383</v>
      </c>
      <c r="O257" s="231">
        <v>1061.4670058981383</v>
      </c>
      <c r="P257" s="231">
        <v>1061.4670058981383</v>
      </c>
      <c r="Q257" s="231">
        <v>1061.4670058981383</v>
      </c>
      <c r="R257" s="231">
        <v>1061.4670058981383</v>
      </c>
      <c r="S257" s="231">
        <v>1061.4670058981383</v>
      </c>
      <c r="T257" s="231">
        <v>1061.4670058981383</v>
      </c>
      <c r="U257" s="231">
        <v>1061.4670058981383</v>
      </c>
      <c r="V257" s="231">
        <v>1061.4670058981383</v>
      </c>
      <c r="W257" s="231">
        <v>1061.4670058981383</v>
      </c>
    </row>
    <row r="258" spans="2:24" s="169" customFormat="1">
      <c r="C258" s="242"/>
      <c r="D258" s="243"/>
      <c r="E258" s="243"/>
      <c r="F258" s="243"/>
      <c r="G258" s="243"/>
      <c r="H258" s="243"/>
      <c r="I258" s="243"/>
      <c r="J258" s="243"/>
      <c r="K258" s="243"/>
      <c r="L258" s="243"/>
      <c r="M258" s="243"/>
      <c r="N258" s="243"/>
      <c r="O258" s="243"/>
      <c r="P258" s="243"/>
      <c r="Q258" s="243"/>
      <c r="R258" s="243"/>
      <c r="S258" s="243"/>
      <c r="T258" s="243"/>
      <c r="U258" s="243"/>
      <c r="V258" s="243"/>
      <c r="W258" s="243"/>
    </row>
    <row r="259" spans="2:24" s="315" customFormat="1" ht="17">
      <c r="B259" s="315" t="s">
        <v>346</v>
      </c>
      <c r="D259" s="316"/>
    </row>
    <row r="261" spans="2:24">
      <c r="B261" s="220" t="s">
        <v>365</v>
      </c>
      <c r="C261" s="221">
        <f t="shared" ref="C261:W261" si="185">C203</f>
        <v>2020</v>
      </c>
      <c r="D261" s="221">
        <f t="shared" si="185"/>
        <v>2021</v>
      </c>
      <c r="E261" s="221">
        <f t="shared" si="185"/>
        <v>2022</v>
      </c>
      <c r="F261" s="221">
        <f t="shared" si="185"/>
        <v>2023</v>
      </c>
      <c r="G261" s="221">
        <f t="shared" si="185"/>
        <v>2024</v>
      </c>
      <c r="H261" s="221">
        <f t="shared" si="185"/>
        <v>2025</v>
      </c>
      <c r="I261" s="221">
        <f t="shared" si="185"/>
        <v>2026</v>
      </c>
      <c r="J261" s="221">
        <f t="shared" si="185"/>
        <v>2027</v>
      </c>
      <c r="K261" s="221">
        <f t="shared" si="185"/>
        <v>2028</v>
      </c>
      <c r="L261" s="221">
        <f t="shared" si="185"/>
        <v>2029</v>
      </c>
      <c r="M261" s="221">
        <f t="shared" si="185"/>
        <v>2030</v>
      </c>
      <c r="N261" s="221">
        <f t="shared" si="185"/>
        <v>2031</v>
      </c>
      <c r="O261" s="221">
        <f t="shared" si="185"/>
        <v>2032</v>
      </c>
      <c r="P261" s="221">
        <f t="shared" si="185"/>
        <v>2033</v>
      </c>
      <c r="Q261" s="221">
        <f t="shared" si="185"/>
        <v>2034</v>
      </c>
      <c r="R261" s="221">
        <f t="shared" si="185"/>
        <v>2035</v>
      </c>
      <c r="S261" s="221">
        <f t="shared" si="185"/>
        <v>2036</v>
      </c>
      <c r="T261" s="221">
        <f t="shared" si="185"/>
        <v>2037</v>
      </c>
      <c r="U261" s="221">
        <f t="shared" si="185"/>
        <v>2038</v>
      </c>
      <c r="V261" s="221">
        <f t="shared" si="185"/>
        <v>2039</v>
      </c>
      <c r="W261" s="221">
        <f t="shared" si="185"/>
        <v>2040</v>
      </c>
    </row>
    <row r="262" spans="2:24">
      <c r="B262" s="150" t="s">
        <v>366</v>
      </c>
      <c r="C262" s="344">
        <f>C32/1000</f>
        <v>29.796949999999995</v>
      </c>
      <c r="D262" s="344">
        <f t="shared" ref="D262:W262" si="186">D32/1000</f>
        <v>30.060294000000003</v>
      </c>
      <c r="E262" s="344">
        <f t="shared" si="186"/>
        <v>30.323637999999999</v>
      </c>
      <c r="F262" s="344">
        <f t="shared" si="186"/>
        <v>30.586982000000003</v>
      </c>
      <c r="G262" s="344">
        <f t="shared" si="186"/>
        <v>30.850326000000003</v>
      </c>
      <c r="H262" s="344">
        <f t="shared" si="186"/>
        <v>31.113669999999999</v>
      </c>
      <c r="I262" s="344">
        <f t="shared" si="186"/>
        <v>31.255812000000006</v>
      </c>
      <c r="J262" s="344">
        <f t="shared" si="186"/>
        <v>31.397953999999999</v>
      </c>
      <c r="K262" s="344">
        <f t="shared" si="186"/>
        <v>31.540095999999998</v>
      </c>
      <c r="L262" s="344">
        <f t="shared" si="186"/>
        <v>31.682237999999998</v>
      </c>
      <c r="M262" s="344">
        <f t="shared" si="186"/>
        <v>31.824379999999998</v>
      </c>
      <c r="N262" s="344">
        <f t="shared" si="186"/>
        <v>31.963225999999999</v>
      </c>
      <c r="O262" s="344">
        <f t="shared" si="186"/>
        <v>32.102072</v>
      </c>
      <c r="P262" s="344">
        <f t="shared" si="186"/>
        <v>32.240918000000001</v>
      </c>
      <c r="Q262" s="344">
        <f t="shared" si="186"/>
        <v>32.379764000000002</v>
      </c>
      <c r="R262" s="344">
        <f t="shared" si="186"/>
        <v>32.518610000000002</v>
      </c>
      <c r="S262" s="344">
        <f t="shared" si="186"/>
        <v>32.791263999999998</v>
      </c>
      <c r="T262" s="344">
        <f t="shared" si="186"/>
        <v>33.063918000000008</v>
      </c>
      <c r="U262" s="344">
        <f t="shared" si="186"/>
        <v>33.336571999999997</v>
      </c>
      <c r="V262" s="344">
        <f t="shared" si="186"/>
        <v>33.609225999999992</v>
      </c>
      <c r="W262" s="344">
        <f t="shared" si="186"/>
        <v>33.881879999999995</v>
      </c>
    </row>
    <row r="263" spans="2:24">
      <c r="B263" s="150" t="s">
        <v>28</v>
      </c>
      <c r="C263" s="344">
        <f>C64/1000</f>
        <v>1.72279</v>
      </c>
      <c r="D263" s="344">
        <f t="shared" ref="D263:W263" si="187">D64/1000</f>
        <v>1.9241900000000001</v>
      </c>
      <c r="E263" s="344">
        <f t="shared" si="187"/>
        <v>2.1255900000000003</v>
      </c>
      <c r="F263" s="344">
        <f t="shared" si="187"/>
        <v>2.3269899999999999</v>
      </c>
      <c r="G263" s="344">
        <f t="shared" si="187"/>
        <v>2.5283899999999999</v>
      </c>
      <c r="H263" s="344">
        <f t="shared" si="187"/>
        <v>2.7297899999999999</v>
      </c>
      <c r="I263" s="344">
        <f t="shared" si="187"/>
        <v>3.1134919999999999</v>
      </c>
      <c r="J263" s="344">
        <f t="shared" si="187"/>
        <v>3.4971939999999995</v>
      </c>
      <c r="K263" s="344">
        <f t="shared" si="187"/>
        <v>3.8808959999999999</v>
      </c>
      <c r="L263" s="344">
        <f t="shared" si="187"/>
        <v>4.2645980000000003</v>
      </c>
      <c r="M263" s="344">
        <f t="shared" si="187"/>
        <v>4.6482999999999999</v>
      </c>
      <c r="N263" s="344">
        <f t="shared" si="187"/>
        <v>4.9056300000000004</v>
      </c>
      <c r="O263" s="344">
        <f t="shared" si="187"/>
        <v>5.16296</v>
      </c>
      <c r="P263" s="344">
        <f t="shared" si="187"/>
        <v>5.4202899999999996</v>
      </c>
      <c r="Q263" s="344">
        <f t="shared" si="187"/>
        <v>5.677620000000001</v>
      </c>
      <c r="R263" s="344">
        <f t="shared" si="187"/>
        <v>5.9349500000000006</v>
      </c>
      <c r="S263" s="344">
        <f t="shared" si="187"/>
        <v>6.1454400000000007</v>
      </c>
      <c r="T263" s="344">
        <f t="shared" si="187"/>
        <v>6.3559299999999999</v>
      </c>
      <c r="U263" s="344">
        <f t="shared" si="187"/>
        <v>6.5664199999999999</v>
      </c>
      <c r="V263" s="344">
        <f t="shared" si="187"/>
        <v>6.77691</v>
      </c>
      <c r="W263" s="344">
        <f t="shared" si="187"/>
        <v>6.9874000000000009</v>
      </c>
      <c r="X263" s="199"/>
    </row>
    <row r="264" spans="2:24">
      <c r="B264" s="150" t="s">
        <v>179</v>
      </c>
      <c r="C264" s="344">
        <f>C117/1000</f>
        <v>0.27293020693927583</v>
      </c>
      <c r="D264" s="344">
        <f t="shared" ref="D264:W264" si="188">D117/1000</f>
        <v>0.52681776029200278</v>
      </c>
      <c r="E264" s="344">
        <f t="shared" si="188"/>
        <v>0.869163988566656</v>
      </c>
      <c r="F264" s="344">
        <f t="shared" si="188"/>
        <v>0.91417100740216595</v>
      </c>
      <c r="G264" s="344">
        <f t="shared" si="188"/>
        <v>0.97622648031294068</v>
      </c>
      <c r="H264" s="344">
        <f t="shared" si="188"/>
        <v>1.0476927747956424</v>
      </c>
      <c r="I264" s="344">
        <f t="shared" si="188"/>
        <v>1.2097444851763279</v>
      </c>
      <c r="J264" s="344">
        <f t="shared" si="188"/>
        <v>1.2883486690871635</v>
      </c>
      <c r="K264" s="344">
        <f t="shared" si="188"/>
        <v>1.4149993327342549</v>
      </c>
      <c r="L264" s="344">
        <f t="shared" si="188"/>
        <v>1.4757801911975461</v>
      </c>
      <c r="M264" s="344">
        <f t="shared" si="188"/>
        <v>1.6469903925891414</v>
      </c>
      <c r="N264" s="344">
        <f t="shared" si="188"/>
        <v>2.161781301506112</v>
      </c>
      <c r="O264" s="344">
        <f t="shared" si="188"/>
        <v>2.267299526054781</v>
      </c>
      <c r="P264" s="344">
        <f t="shared" si="188"/>
        <v>2.435948683481338</v>
      </c>
      <c r="Q264" s="344">
        <f t="shared" si="188"/>
        <v>2.5316989066704845</v>
      </c>
      <c r="R264" s="344">
        <f t="shared" si="188"/>
        <v>2.5633442673745597</v>
      </c>
      <c r="S264" s="344">
        <f t="shared" si="188"/>
        <v>2.623131287984581</v>
      </c>
      <c r="T264" s="344">
        <f t="shared" si="188"/>
        <v>2.6497290999145315</v>
      </c>
      <c r="U264" s="344">
        <f t="shared" si="188"/>
        <v>2.7697729252278016</v>
      </c>
      <c r="V264" s="344">
        <f t="shared" si="188"/>
        <v>2.7801346181724158</v>
      </c>
      <c r="W264" s="344">
        <f t="shared" si="188"/>
        <v>2.8257769438347786</v>
      </c>
    </row>
    <row r="265" spans="2:24">
      <c r="B265" s="150" t="s">
        <v>180</v>
      </c>
      <c r="C265" s="344">
        <f>C140/1000</f>
        <v>0.14654319761462262</v>
      </c>
      <c r="D265" s="344">
        <f t="shared" ref="D265:W265" si="189">D140/1000</f>
        <v>8.8945769766190355E-2</v>
      </c>
      <c r="E265" s="344">
        <f t="shared" si="189"/>
        <v>8.346591784198637E-2</v>
      </c>
      <c r="F265" s="344">
        <f t="shared" si="189"/>
        <v>0.10465303887022664</v>
      </c>
      <c r="G265" s="344">
        <f t="shared" si="189"/>
        <v>0.10212728565507491</v>
      </c>
      <c r="H265" s="344">
        <f t="shared" si="189"/>
        <v>9.2923510471222923E-2</v>
      </c>
      <c r="I265" s="344">
        <f t="shared" si="189"/>
        <v>0.12047407296284378</v>
      </c>
      <c r="J265" s="344">
        <f t="shared" si="189"/>
        <v>0.15874785336009326</v>
      </c>
      <c r="K265" s="344">
        <f t="shared" si="189"/>
        <v>0.15299980809159433</v>
      </c>
      <c r="L265" s="344">
        <f t="shared" si="189"/>
        <v>0.2148465078794207</v>
      </c>
      <c r="M265" s="344">
        <f t="shared" si="189"/>
        <v>0.24210988928058849</v>
      </c>
      <c r="N265" s="344">
        <f t="shared" si="189"/>
        <v>0.22992501461385445</v>
      </c>
      <c r="O265" s="344">
        <f t="shared" si="189"/>
        <v>0.26563940388457469</v>
      </c>
      <c r="P265" s="344">
        <f t="shared" si="189"/>
        <v>0.28728916265171861</v>
      </c>
      <c r="Q265" s="344">
        <f t="shared" si="189"/>
        <v>0.31857216041290942</v>
      </c>
      <c r="R265" s="344">
        <f t="shared" si="189"/>
        <v>0.35153731518315534</v>
      </c>
      <c r="S265" s="344">
        <f t="shared" si="189"/>
        <v>0.3864587449829438</v>
      </c>
      <c r="T265" s="344">
        <f t="shared" si="189"/>
        <v>0.42790325077863373</v>
      </c>
      <c r="U265" s="344">
        <f t="shared" si="189"/>
        <v>0.48874390727655648</v>
      </c>
      <c r="V265" s="344">
        <f t="shared" si="189"/>
        <v>0.54615026828683755</v>
      </c>
      <c r="W265" s="344">
        <f t="shared" si="189"/>
        <v>0.56265981536092247</v>
      </c>
    </row>
    <row r="266" spans="2:24">
      <c r="B266" s="150" t="s">
        <v>92</v>
      </c>
      <c r="C266" s="344">
        <f>(C250+C220)/1000</f>
        <v>0.62645756371657879</v>
      </c>
      <c r="D266" s="344">
        <f t="shared" ref="D266:W266" si="190">(D250+D220)/1000</f>
        <v>0.68160419068563738</v>
      </c>
      <c r="E266" s="344">
        <f t="shared" si="190"/>
        <v>0.76063870308761916</v>
      </c>
      <c r="F266" s="344">
        <f t="shared" si="190"/>
        <v>0.87805283008650037</v>
      </c>
      <c r="G266" s="344">
        <f t="shared" si="190"/>
        <v>1.1422017372527464</v>
      </c>
      <c r="H266" s="344">
        <f t="shared" si="190"/>
        <v>1.3612970285359707</v>
      </c>
      <c r="I266" s="344">
        <f t="shared" si="190"/>
        <v>1.6449685232872582</v>
      </c>
      <c r="J266" s="344">
        <f t="shared" si="190"/>
        <v>2.4326950216058605</v>
      </c>
      <c r="K266" s="344">
        <f t="shared" si="190"/>
        <v>2.9007137002211407</v>
      </c>
      <c r="L266" s="344">
        <f t="shared" si="190"/>
        <v>3.4558973745141475</v>
      </c>
      <c r="M266" s="344">
        <f t="shared" si="190"/>
        <v>4.0759938829269808</v>
      </c>
      <c r="N266" s="344">
        <f t="shared" si="190"/>
        <v>4.7528297850612127</v>
      </c>
      <c r="O266" s="344">
        <f t="shared" si="190"/>
        <v>5.4603117929630987</v>
      </c>
      <c r="P266" s="344">
        <f t="shared" si="190"/>
        <v>6.1959664218868875</v>
      </c>
      <c r="Q266" s="344">
        <f t="shared" si="190"/>
        <v>6.9567923844844186</v>
      </c>
      <c r="R266" s="344">
        <f t="shared" si="190"/>
        <v>7.7397740057425546</v>
      </c>
      <c r="S266" s="344">
        <f t="shared" si="190"/>
        <v>8.5194148208282439</v>
      </c>
      <c r="T266" s="344">
        <f t="shared" si="190"/>
        <v>9.2703023274680003</v>
      </c>
      <c r="U266" s="344">
        <f t="shared" si="190"/>
        <v>9.9886708035302281</v>
      </c>
      <c r="V266" s="344">
        <f t="shared" si="190"/>
        <v>10.671029411425941</v>
      </c>
      <c r="W266" s="344">
        <f t="shared" si="190"/>
        <v>11.31274626625736</v>
      </c>
    </row>
    <row r="267" spans="2:24">
      <c r="B267" s="150" t="s">
        <v>344</v>
      </c>
      <c r="C267" s="344">
        <f>C163/1000</f>
        <v>0.37716666666666671</v>
      </c>
      <c r="D267" s="344">
        <f t="shared" ref="D267:W267" si="191">D163/1000</f>
        <v>0.92710000000000015</v>
      </c>
      <c r="E267" s="344">
        <f t="shared" si="191"/>
        <v>1.7358354153333335</v>
      </c>
      <c r="F267" s="344">
        <f t="shared" si="191"/>
        <v>2.5134075686666666</v>
      </c>
      <c r="G267" s="344">
        <f t="shared" si="191"/>
        <v>3.50482125</v>
      </c>
      <c r="H267" s="344">
        <f t="shared" si="191"/>
        <v>4.3496137500000005</v>
      </c>
      <c r="I267" s="344">
        <f t="shared" si="191"/>
        <v>4.9474229166666666</v>
      </c>
      <c r="J267" s="344">
        <f t="shared" si="191"/>
        <v>5.4346979166666669</v>
      </c>
      <c r="K267" s="344">
        <f t="shared" si="191"/>
        <v>5.8983999999999996</v>
      </c>
      <c r="L267" s="344">
        <f t="shared" si="191"/>
        <v>6.3789833333333332</v>
      </c>
      <c r="M267" s="344">
        <f t="shared" si="191"/>
        <v>6.8169833333333338</v>
      </c>
      <c r="N267" s="344">
        <f t="shared" si="191"/>
        <v>7.2123999999999997</v>
      </c>
      <c r="O267" s="344">
        <f t="shared" si="191"/>
        <v>7.516566666666666</v>
      </c>
      <c r="P267" s="344">
        <f t="shared" si="191"/>
        <v>7.7416499999999999</v>
      </c>
      <c r="Q267" s="344">
        <f t="shared" si="191"/>
        <v>7.9971499999999995</v>
      </c>
      <c r="R267" s="344">
        <f t="shared" si="191"/>
        <v>8.2526499999999992</v>
      </c>
      <c r="S267" s="344">
        <f t="shared" si="191"/>
        <v>8.5081499999999988</v>
      </c>
      <c r="T267" s="344">
        <f t="shared" si="191"/>
        <v>8.7636500000000002</v>
      </c>
      <c r="U267" s="344">
        <f t="shared" si="191"/>
        <v>9.0191499999999998</v>
      </c>
      <c r="V267" s="344">
        <f t="shared" si="191"/>
        <v>9.2746499999999994</v>
      </c>
      <c r="W267" s="344">
        <f t="shared" si="191"/>
        <v>9.530149999999999</v>
      </c>
    </row>
    <row r="268" spans="2:24">
      <c r="B268" s="150" t="s">
        <v>345</v>
      </c>
      <c r="C268" s="344">
        <f>C181/1000</f>
        <v>0</v>
      </c>
      <c r="D268" s="344">
        <f t="shared" ref="D268:W268" si="192">D181/1000</f>
        <v>0</v>
      </c>
      <c r="E268" s="344">
        <f t="shared" si="192"/>
        <v>0.25</v>
      </c>
      <c r="F268" s="344">
        <f t="shared" si="192"/>
        <v>0.5</v>
      </c>
      <c r="G268" s="344">
        <f t="shared" si="192"/>
        <v>0.75</v>
      </c>
      <c r="H268" s="344">
        <f t="shared" si="192"/>
        <v>1.25</v>
      </c>
      <c r="I268" s="344">
        <f t="shared" si="192"/>
        <v>2</v>
      </c>
      <c r="J268" s="344">
        <f t="shared" si="192"/>
        <v>2.75</v>
      </c>
      <c r="K268" s="344">
        <f t="shared" si="192"/>
        <v>3.5</v>
      </c>
      <c r="L268" s="344">
        <f t="shared" si="192"/>
        <v>4.25</v>
      </c>
      <c r="M268" s="344">
        <f t="shared" si="192"/>
        <v>5</v>
      </c>
      <c r="N268" s="344">
        <f t="shared" si="192"/>
        <v>6</v>
      </c>
      <c r="O268" s="344">
        <f t="shared" si="192"/>
        <v>7</v>
      </c>
      <c r="P268" s="344">
        <f t="shared" si="192"/>
        <v>8</v>
      </c>
      <c r="Q268" s="344">
        <f t="shared" si="192"/>
        <v>9</v>
      </c>
      <c r="R268" s="344">
        <f t="shared" si="192"/>
        <v>10</v>
      </c>
      <c r="S268" s="344">
        <f t="shared" si="192"/>
        <v>11</v>
      </c>
      <c r="T268" s="344">
        <f t="shared" si="192"/>
        <v>12</v>
      </c>
      <c r="U268" s="344">
        <f t="shared" si="192"/>
        <v>13</v>
      </c>
      <c r="V268" s="344">
        <f t="shared" si="192"/>
        <v>14</v>
      </c>
      <c r="W268" s="344">
        <f t="shared" si="192"/>
        <v>15</v>
      </c>
    </row>
    <row r="270" spans="2:24" s="315" customFormat="1" ht="17">
      <c r="D270" s="316"/>
    </row>
    <row r="276" s="169" customFormat="1"/>
    <row r="277" s="169" customFormat="1"/>
    <row r="278" s="169" customFormat="1"/>
    <row r="279" s="169" customFormat="1"/>
    <row r="280" s="169" customFormat="1"/>
    <row r="281" s="169" customFormat="1"/>
    <row r="282" s="169" customFormat="1"/>
    <row r="283" s="169" customFormat="1"/>
    <row r="284" s="169" customFormat="1"/>
    <row r="285" s="169" customFormat="1"/>
    <row r="286" s="169" customFormat="1"/>
    <row r="287" s="169" customForma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W15"/>
  <sheetViews>
    <sheetView showGridLines="0" zoomScale="90" zoomScaleNormal="90" workbookViewId="0"/>
  </sheetViews>
  <sheetFormatPr defaultColWidth="10.54296875" defaultRowHeight="14.5"/>
  <cols>
    <col min="1" max="1" width="5.54296875" style="4" customWidth="1"/>
    <col min="2" max="2" width="25.54296875" style="4" customWidth="1"/>
    <col min="3" max="16384" width="10.54296875" style="4"/>
  </cols>
  <sheetData>
    <row r="1" spans="2:23" s="3" customFormat="1" ht="19.5">
      <c r="B1" s="3" t="s">
        <v>33</v>
      </c>
    </row>
    <row r="3" spans="2:23" s="134" customFormat="1">
      <c r="B3" s="135" t="s">
        <v>29</v>
      </c>
      <c r="C3" s="136">
        <v>2020</v>
      </c>
      <c r="D3" s="136">
        <v>2021</v>
      </c>
      <c r="E3" s="136">
        <v>2022</v>
      </c>
      <c r="F3" s="136">
        <v>2023</v>
      </c>
      <c r="G3" s="136">
        <v>2024</v>
      </c>
      <c r="H3" s="136">
        <v>2025</v>
      </c>
      <c r="I3" s="136">
        <v>2026</v>
      </c>
      <c r="J3" s="136">
        <v>2027</v>
      </c>
      <c r="K3" s="136">
        <v>2028</v>
      </c>
      <c r="L3" s="136">
        <v>2029</v>
      </c>
      <c r="M3" s="136">
        <v>2030</v>
      </c>
      <c r="N3" s="136">
        <v>2031</v>
      </c>
      <c r="O3" s="136">
        <v>2032</v>
      </c>
      <c r="P3" s="136">
        <v>2033</v>
      </c>
      <c r="Q3" s="136">
        <v>2034</v>
      </c>
      <c r="R3" s="136">
        <v>2035</v>
      </c>
      <c r="S3" s="136">
        <v>2036</v>
      </c>
      <c r="T3" s="136">
        <v>2037</v>
      </c>
      <c r="U3" s="136">
        <v>2038</v>
      </c>
      <c r="V3" s="136">
        <v>2039</v>
      </c>
      <c r="W3" s="136">
        <v>2040</v>
      </c>
    </row>
    <row r="4" spans="2:23">
      <c r="B4" s="6" t="s">
        <v>21</v>
      </c>
      <c r="C4" s="63">
        <v>71.8721673912857</v>
      </c>
      <c r="D4" s="63">
        <v>71.960904699393495</v>
      </c>
      <c r="E4" s="63">
        <v>72.049642007501305</v>
      </c>
      <c r="F4" s="63">
        <v>72.138379315609001</v>
      </c>
      <c r="G4" s="63">
        <v>72.227116623716796</v>
      </c>
      <c r="H4" s="63">
        <v>72.315853931824606</v>
      </c>
      <c r="I4" s="63">
        <v>72.237287727479497</v>
      </c>
      <c r="J4" s="63">
        <v>72.158721523134304</v>
      </c>
      <c r="K4" s="63">
        <v>72.080155318789096</v>
      </c>
      <c r="L4" s="63">
        <v>72.001589114444002</v>
      </c>
      <c r="M4" s="63">
        <v>71.923022910098794</v>
      </c>
      <c r="N4" s="63">
        <v>71.720431188354794</v>
      </c>
      <c r="O4" s="63">
        <v>71.517839466610795</v>
      </c>
      <c r="P4" s="63">
        <v>71.315247744866795</v>
      </c>
      <c r="Q4" s="63">
        <v>71.112656023122796</v>
      </c>
      <c r="R4" s="63">
        <v>70.910064301378796</v>
      </c>
      <c r="S4" s="63">
        <v>70.700021271433798</v>
      </c>
      <c r="T4" s="63">
        <v>70.489978241488799</v>
      </c>
      <c r="U4" s="63">
        <v>70.279935211543901</v>
      </c>
      <c r="V4" s="63">
        <v>70.069892181598902</v>
      </c>
      <c r="W4" s="63">
        <v>69.859849151653904</v>
      </c>
    </row>
    <row r="5" spans="2:23">
      <c r="B5" s="7" t="s">
        <v>22</v>
      </c>
      <c r="C5" s="63">
        <v>37.573171463054202</v>
      </c>
      <c r="D5" s="63">
        <v>37.498215494771898</v>
      </c>
      <c r="E5" s="63">
        <v>37.423259526489502</v>
      </c>
      <c r="F5" s="63">
        <v>37.348303558207199</v>
      </c>
      <c r="G5" s="63">
        <v>37.273347589924903</v>
      </c>
      <c r="H5" s="63">
        <v>37.1983916216425</v>
      </c>
      <c r="I5" s="63">
        <v>37.107796555750397</v>
      </c>
      <c r="J5" s="63">
        <v>37.017201489858301</v>
      </c>
      <c r="K5" s="63">
        <v>36.926606423966199</v>
      </c>
      <c r="L5" s="63">
        <v>36.836011358074202</v>
      </c>
      <c r="M5" s="63">
        <v>36.745416292182099</v>
      </c>
      <c r="N5" s="63">
        <v>36.741136030641499</v>
      </c>
      <c r="O5" s="63">
        <v>36.736855769100899</v>
      </c>
      <c r="P5" s="63">
        <v>36.732575507560298</v>
      </c>
      <c r="Q5" s="63">
        <v>36.728295246019698</v>
      </c>
      <c r="R5" s="63">
        <v>36.724014984479098</v>
      </c>
      <c r="S5" s="63">
        <v>36.695211240868602</v>
      </c>
      <c r="T5" s="63">
        <v>36.666407497258</v>
      </c>
      <c r="U5" s="63">
        <v>36.637603753647497</v>
      </c>
      <c r="V5" s="63">
        <v>36.608800010037001</v>
      </c>
      <c r="W5" s="63">
        <v>36.579996266426399</v>
      </c>
    </row>
    <row r="6" spans="2:23">
      <c r="B6" s="12" t="s">
        <v>30</v>
      </c>
      <c r="C6" s="64">
        <v>27.361334713584966</v>
      </c>
      <c r="D6" s="64">
        <v>27.364780048541348</v>
      </c>
      <c r="E6" s="64">
        <v>27.368225383497702</v>
      </c>
      <c r="F6" s="64">
        <v>27.371670718454027</v>
      </c>
      <c r="G6" s="64">
        <v>27.375116053410409</v>
      </c>
      <c r="H6" s="64">
        <v>27.378561388366762</v>
      </c>
      <c r="I6" s="64">
        <v>27.336271070807456</v>
      </c>
      <c r="J6" s="64">
        <v>27.29398075324815</v>
      </c>
      <c r="K6" s="64">
        <v>27.251690435688801</v>
      </c>
      <c r="L6" s="64">
        <v>27.209400118129537</v>
      </c>
      <c r="M6" s="64">
        <v>27.167109800570216</v>
      </c>
      <c r="N6" s="64">
        <v>27.115391804749066</v>
      </c>
      <c r="O6" s="64">
        <v>27.063673808927916</v>
      </c>
      <c r="P6" s="64">
        <v>27.011955813106766</v>
      </c>
      <c r="Q6" s="64">
        <v>26.960237817285616</v>
      </c>
      <c r="R6" s="64">
        <v>26.908519821464466</v>
      </c>
      <c r="S6" s="64">
        <v>26.848808128075589</v>
      </c>
      <c r="T6" s="64">
        <v>26.789096434686684</v>
      </c>
      <c r="U6" s="64">
        <v>26.729384741297849</v>
      </c>
      <c r="V6" s="64">
        <v>26.669673047908972</v>
      </c>
      <c r="W6" s="64">
        <v>26.609961354520067</v>
      </c>
    </row>
    <row r="7" spans="2:23">
      <c r="B7" s="5" t="s">
        <v>31</v>
      </c>
      <c r="C7" s="13">
        <f>SUM(C4:C6)</f>
        <v>136.80667356792486</v>
      </c>
      <c r="D7" s="13">
        <f t="shared" ref="D7:W7" si="0">SUM(D4:D6)</f>
        <v>136.82390024270674</v>
      </c>
      <c r="E7" s="13">
        <f t="shared" si="0"/>
        <v>136.84112691748851</v>
      </c>
      <c r="F7" s="13">
        <f t="shared" si="0"/>
        <v>136.85835359227022</v>
      </c>
      <c r="G7" s="13">
        <f t="shared" si="0"/>
        <v>136.8755802670521</v>
      </c>
      <c r="H7" s="13">
        <f t="shared" si="0"/>
        <v>136.89280694183387</v>
      </c>
      <c r="I7" s="13">
        <f t="shared" si="0"/>
        <v>136.68135535403735</v>
      </c>
      <c r="J7" s="13">
        <f t="shared" si="0"/>
        <v>136.46990376624075</v>
      </c>
      <c r="K7" s="13">
        <f t="shared" si="0"/>
        <v>136.25845217844409</v>
      </c>
      <c r="L7" s="13">
        <f t="shared" si="0"/>
        <v>136.04700059064774</v>
      </c>
      <c r="M7" s="13">
        <f t="shared" si="0"/>
        <v>135.83554900285111</v>
      </c>
      <c r="N7" s="13">
        <f t="shared" si="0"/>
        <v>135.57695902374536</v>
      </c>
      <c r="O7" s="13">
        <f t="shared" si="0"/>
        <v>135.31836904463961</v>
      </c>
      <c r="P7" s="13">
        <f t="shared" si="0"/>
        <v>135.05977906553386</v>
      </c>
      <c r="Q7" s="13">
        <f t="shared" si="0"/>
        <v>134.80118908642811</v>
      </c>
      <c r="R7" s="13">
        <f t="shared" si="0"/>
        <v>134.54259910732236</v>
      </c>
      <c r="S7" s="13">
        <f t="shared" si="0"/>
        <v>134.24404064037799</v>
      </c>
      <c r="T7" s="13">
        <f t="shared" si="0"/>
        <v>133.94548217343348</v>
      </c>
      <c r="U7" s="13">
        <f t="shared" si="0"/>
        <v>133.64692370648925</v>
      </c>
      <c r="V7" s="13">
        <f t="shared" si="0"/>
        <v>133.34836523954488</v>
      </c>
      <c r="W7" s="13">
        <f t="shared" si="0"/>
        <v>133.04980677260036</v>
      </c>
    </row>
    <row r="8" spans="2:23">
      <c r="C8" s="253"/>
      <c r="D8" s="253"/>
      <c r="E8" s="253"/>
      <c r="F8" s="253"/>
      <c r="G8" s="253"/>
      <c r="H8" s="253"/>
      <c r="I8" s="253"/>
      <c r="J8" s="253"/>
      <c r="K8" s="253"/>
      <c r="L8" s="253"/>
      <c r="M8" s="253"/>
      <c r="N8" s="253"/>
      <c r="O8" s="253"/>
      <c r="P8" s="253"/>
      <c r="Q8" s="253"/>
      <c r="R8" s="253"/>
      <c r="S8" s="253"/>
      <c r="T8" s="253"/>
      <c r="U8" s="253"/>
      <c r="V8" s="253"/>
      <c r="W8" s="253"/>
    </row>
    <row r="10" spans="2:23">
      <c r="B10" s="8" t="s">
        <v>27</v>
      </c>
    </row>
    <row r="11" spans="2:23" s="113" customFormat="1">
      <c r="B11" s="114" t="s">
        <v>29</v>
      </c>
      <c r="C11" s="115">
        <v>2020</v>
      </c>
      <c r="D11" s="115">
        <v>2021</v>
      </c>
      <c r="E11" s="115">
        <v>2022</v>
      </c>
      <c r="F11" s="115">
        <v>2023</v>
      </c>
      <c r="G11" s="115">
        <v>2024</v>
      </c>
      <c r="H11" s="115">
        <v>2025</v>
      </c>
      <c r="I11" s="115">
        <v>2026</v>
      </c>
      <c r="J11" s="115">
        <v>2027</v>
      </c>
      <c r="K11" s="115">
        <v>2028</v>
      </c>
      <c r="L11" s="115">
        <v>2029</v>
      </c>
      <c r="M11" s="115">
        <v>2030</v>
      </c>
      <c r="N11" s="115">
        <v>2031</v>
      </c>
      <c r="O11" s="115">
        <v>2032</v>
      </c>
      <c r="P11" s="115">
        <v>2033</v>
      </c>
      <c r="Q11" s="115">
        <v>2034</v>
      </c>
      <c r="R11" s="115">
        <v>2035</v>
      </c>
      <c r="S11" s="115">
        <v>2036</v>
      </c>
      <c r="T11" s="115">
        <v>2037</v>
      </c>
      <c r="U11" s="115">
        <v>2038</v>
      </c>
      <c r="V11" s="115">
        <v>2039</v>
      </c>
      <c r="W11" s="115">
        <v>2040</v>
      </c>
    </row>
    <row r="12" spans="2:23">
      <c r="B12" s="10" t="s">
        <v>21</v>
      </c>
      <c r="C12" s="14">
        <v>69.288885095838495</v>
      </c>
      <c r="D12" s="14">
        <v>68.874970394633607</v>
      </c>
      <c r="E12" s="14">
        <v>68.461055693428605</v>
      </c>
      <c r="F12" s="14">
        <v>68.047140992223703</v>
      </c>
      <c r="G12" s="14">
        <v>67.633226291018701</v>
      </c>
      <c r="H12" s="14">
        <v>67.219311589813799</v>
      </c>
      <c r="I12" s="14">
        <v>66.793639001178803</v>
      </c>
      <c r="J12" s="14">
        <v>66.367966412543893</v>
      </c>
      <c r="K12" s="14">
        <v>65.942293823908997</v>
      </c>
      <c r="L12" s="14">
        <v>65.516621235274002</v>
      </c>
      <c r="M12" s="14">
        <v>65.090948646639106</v>
      </c>
      <c r="N12" s="14">
        <v>64.822469314217798</v>
      </c>
      <c r="O12" s="14">
        <v>64.553989981796605</v>
      </c>
      <c r="P12" s="14">
        <v>64.285510649375396</v>
      </c>
      <c r="Q12" s="14">
        <v>64.017031316954203</v>
      </c>
      <c r="R12" s="14">
        <v>63.748551984533002</v>
      </c>
      <c r="S12" s="14">
        <v>63.521158404747901</v>
      </c>
      <c r="T12" s="14">
        <v>63.2937648249628</v>
      </c>
      <c r="U12" s="14">
        <v>63.066371245177699</v>
      </c>
      <c r="V12" s="14">
        <v>62.838977665392697</v>
      </c>
      <c r="W12" s="14">
        <v>62.611584085607603</v>
      </c>
    </row>
    <row r="13" spans="2:23">
      <c r="B13" s="11" t="s">
        <v>22</v>
      </c>
      <c r="C13" s="14">
        <v>38.256377389533398</v>
      </c>
      <c r="D13" s="14">
        <v>38.569114111663701</v>
      </c>
      <c r="E13" s="14">
        <v>38.881850833793997</v>
      </c>
      <c r="F13" s="14">
        <v>39.194587555924301</v>
      </c>
      <c r="G13" s="14">
        <v>39.507324278054497</v>
      </c>
      <c r="H13" s="14">
        <v>39.820061000184801</v>
      </c>
      <c r="I13" s="14">
        <v>40.216213717675998</v>
      </c>
      <c r="J13" s="14">
        <v>40.612366435167303</v>
      </c>
      <c r="K13" s="14">
        <v>41.008519152658501</v>
      </c>
      <c r="L13" s="14">
        <v>41.404671870149798</v>
      </c>
      <c r="M13" s="14">
        <v>41.800824587641003</v>
      </c>
      <c r="N13" s="14">
        <v>42.142321047363502</v>
      </c>
      <c r="O13" s="14">
        <v>42.483817507086002</v>
      </c>
      <c r="P13" s="14">
        <v>42.825313966808402</v>
      </c>
      <c r="Q13" s="14">
        <v>43.166810426530901</v>
      </c>
      <c r="R13" s="14">
        <v>43.508306886253401</v>
      </c>
      <c r="S13" s="14">
        <v>43.398362629052599</v>
      </c>
      <c r="T13" s="14">
        <v>43.288418371851897</v>
      </c>
      <c r="U13" s="14">
        <v>43.178474114651202</v>
      </c>
      <c r="V13" s="14">
        <v>43.0685298574504</v>
      </c>
      <c r="W13" s="14">
        <v>42.958585600249698</v>
      </c>
    </row>
    <row r="14" spans="2:23">
      <c r="B14" s="15" t="s">
        <v>30</v>
      </c>
      <c r="C14" s="16">
        <v>26.886315621343002</v>
      </c>
      <c r="D14" s="16">
        <v>26.8610211265743</v>
      </c>
      <c r="E14" s="16">
        <v>26.835726631805699</v>
      </c>
      <c r="F14" s="16">
        <v>26.810432137037001</v>
      </c>
      <c r="G14" s="16">
        <v>26.7851376422683</v>
      </c>
      <c r="H14" s="16">
        <v>26.759843147499598</v>
      </c>
      <c r="I14" s="16">
        <v>26.7524631797137</v>
      </c>
      <c r="J14" s="16">
        <v>26.745083211927799</v>
      </c>
      <c r="K14" s="16">
        <v>26.737703244141901</v>
      </c>
      <c r="L14" s="16">
        <v>26.7303232763559</v>
      </c>
      <c r="M14" s="16">
        <v>26.722943308569999</v>
      </c>
      <c r="N14" s="16">
        <v>26.741197590395299</v>
      </c>
      <c r="O14" s="16">
        <v>26.759451872220701</v>
      </c>
      <c r="P14" s="16">
        <v>26.777706154046001</v>
      </c>
      <c r="Q14" s="16">
        <v>26.795960435871301</v>
      </c>
      <c r="R14" s="16">
        <v>26.814214717696601</v>
      </c>
      <c r="S14" s="16">
        <v>26.729880258450098</v>
      </c>
      <c r="T14" s="16">
        <v>26.645545799203699</v>
      </c>
      <c r="U14" s="16">
        <v>26.5612113399572</v>
      </c>
      <c r="V14" s="16">
        <v>26.476876880710801</v>
      </c>
      <c r="W14" s="16">
        <v>26.392542421464299</v>
      </c>
    </row>
    <row r="15" spans="2:23">
      <c r="B15" s="9" t="s">
        <v>31</v>
      </c>
      <c r="C15" s="17">
        <v>134.43157810671488</v>
      </c>
      <c r="D15" s="17">
        <v>134.30510563287163</v>
      </c>
      <c r="E15" s="17">
        <v>134.17863315902829</v>
      </c>
      <c r="F15" s="17">
        <v>134.05216068518502</v>
      </c>
      <c r="G15" s="17">
        <v>133.92568821134151</v>
      </c>
      <c r="H15" s="17">
        <v>133.7992157374982</v>
      </c>
      <c r="I15" s="17">
        <v>133.76231589856849</v>
      </c>
      <c r="J15" s="17">
        <v>133.725416059639</v>
      </c>
      <c r="K15" s="17">
        <v>133.6885162207094</v>
      </c>
      <c r="L15" s="17">
        <v>133.65161638177969</v>
      </c>
      <c r="M15" s="17">
        <v>133.61471654285012</v>
      </c>
      <c r="N15" s="17">
        <v>133.7059879519766</v>
      </c>
      <c r="O15" s="17">
        <v>133.7972593611033</v>
      </c>
      <c r="P15" s="17">
        <v>133.88853077022981</v>
      </c>
      <c r="Q15" s="17">
        <v>133.9798021793564</v>
      </c>
      <c r="R15" s="17">
        <v>134.07107358848299</v>
      </c>
      <c r="S15" s="17">
        <v>133.64940129225059</v>
      </c>
      <c r="T15" s="17">
        <v>133.22772899601839</v>
      </c>
      <c r="U15" s="17">
        <v>132.8060566997861</v>
      </c>
      <c r="V15" s="17">
        <v>132.3843844035539</v>
      </c>
      <c r="W15" s="17">
        <v>131.96271210732161</v>
      </c>
    </row>
  </sheetData>
  <pageMargins left="0.7" right="0.7" top="0.75" bottom="0.75" header="0.3" footer="0.3"/>
  <pageSetup paperSize="9" orientation="portrait" r:id="rId1"/>
  <ignoredErrors>
    <ignoredError sqref="C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X60"/>
  <sheetViews>
    <sheetView zoomScale="90" zoomScaleNormal="90" workbookViewId="0"/>
  </sheetViews>
  <sheetFormatPr defaultColWidth="8.81640625" defaultRowHeight="14.5"/>
  <cols>
    <col min="1" max="1" width="5.54296875" style="62" customWidth="1"/>
    <col min="2" max="2" width="25.54296875" style="62" customWidth="1"/>
    <col min="3" max="4" width="8.81640625" style="62"/>
    <col min="5" max="5" width="15.54296875" style="62" bestFit="1" customWidth="1"/>
    <col min="6" max="6" width="53.54296875" style="62" customWidth="1"/>
    <col min="7" max="7" width="10.54296875" style="62" customWidth="1"/>
    <col min="8" max="8" width="15.81640625" style="62" customWidth="1"/>
    <col min="9" max="9" width="16.453125" style="62" customWidth="1"/>
    <col min="10" max="16384" width="8.81640625" style="62"/>
  </cols>
  <sheetData>
    <row r="1" spans="1:16" s="2" customFormat="1" ht="19.5">
      <c r="A1" s="2" t="s">
        <v>73</v>
      </c>
      <c r="B1" s="2" t="s">
        <v>63</v>
      </c>
      <c r="D1" s="18"/>
    </row>
    <row r="3" spans="1:16" s="116" customFormat="1">
      <c r="A3" s="29"/>
      <c r="B3" s="29" t="s">
        <v>306</v>
      </c>
      <c r="C3" s="29"/>
      <c r="D3" s="29"/>
      <c r="E3" s="29"/>
      <c r="F3" s="66"/>
      <c r="G3" s="29"/>
      <c r="H3" s="29"/>
      <c r="I3" s="29"/>
      <c r="J3" s="29"/>
      <c r="K3" s="29"/>
      <c r="L3" s="29"/>
      <c r="M3" s="29"/>
      <c r="N3" s="29"/>
      <c r="O3" s="29"/>
      <c r="P3" s="29"/>
    </row>
    <row r="4" spans="1:16">
      <c r="A4" s="70"/>
      <c r="B4" s="70"/>
      <c r="C4" s="70"/>
      <c r="D4" s="70"/>
      <c r="E4" s="70"/>
      <c r="F4" s="71"/>
      <c r="G4" s="70"/>
      <c r="H4" s="70"/>
      <c r="I4" s="70"/>
      <c r="J4" s="70"/>
      <c r="K4" s="70"/>
      <c r="L4" s="70"/>
      <c r="M4" s="70"/>
      <c r="N4" s="70"/>
      <c r="O4" s="70"/>
      <c r="P4" s="70"/>
    </row>
    <row r="5" spans="1:16" ht="29">
      <c r="A5" s="70"/>
      <c r="B5" s="72" t="s">
        <v>187</v>
      </c>
      <c r="C5" s="72" t="s">
        <v>188</v>
      </c>
      <c r="D5" s="72" t="s">
        <v>189</v>
      </c>
      <c r="E5" s="72" t="s">
        <v>190</v>
      </c>
      <c r="F5" s="73" t="s">
        <v>191</v>
      </c>
      <c r="G5" s="72" t="s">
        <v>192</v>
      </c>
      <c r="H5" s="72" t="s">
        <v>181</v>
      </c>
      <c r="I5" s="73" t="s">
        <v>193</v>
      </c>
      <c r="J5" s="74" t="s">
        <v>0</v>
      </c>
      <c r="K5" s="74" t="s">
        <v>3</v>
      </c>
      <c r="L5" s="74" t="s">
        <v>4</v>
      </c>
      <c r="M5" s="74" t="s">
        <v>2</v>
      </c>
      <c r="N5" s="74" t="s">
        <v>7</v>
      </c>
      <c r="O5" s="74" t="s">
        <v>6</v>
      </c>
      <c r="P5" s="74" t="s">
        <v>5</v>
      </c>
    </row>
    <row r="6" spans="1:16">
      <c r="A6" s="70"/>
      <c r="B6" s="72" t="s">
        <v>14</v>
      </c>
      <c r="C6" s="61"/>
      <c r="D6" s="61"/>
      <c r="E6" s="61"/>
      <c r="F6" s="75"/>
      <c r="G6" s="76"/>
      <c r="H6" s="76"/>
      <c r="I6" s="76"/>
      <c r="J6" s="76"/>
      <c r="K6" s="76"/>
      <c r="L6" s="76"/>
      <c r="M6" s="76"/>
      <c r="N6" s="76"/>
      <c r="O6" s="76"/>
      <c r="P6" s="76"/>
    </row>
    <row r="7" spans="1:16">
      <c r="A7" s="70"/>
      <c r="B7" s="77" t="s">
        <v>194</v>
      </c>
      <c r="C7" s="77" t="s">
        <v>195</v>
      </c>
      <c r="D7" s="77" t="s">
        <v>196</v>
      </c>
      <c r="E7" s="78" t="s">
        <v>197</v>
      </c>
      <c r="F7" s="79" t="s">
        <v>198</v>
      </c>
      <c r="G7" s="80">
        <v>1992</v>
      </c>
      <c r="H7" s="78">
        <v>373</v>
      </c>
      <c r="I7" s="78">
        <v>400</v>
      </c>
      <c r="J7" s="81" t="s">
        <v>199</v>
      </c>
      <c r="K7" s="81" t="s">
        <v>199</v>
      </c>
      <c r="L7" s="81" t="s">
        <v>200</v>
      </c>
      <c r="M7" s="81" t="s">
        <v>200</v>
      </c>
      <c r="N7" s="81" t="s">
        <v>200</v>
      </c>
      <c r="O7" s="81" t="s">
        <v>200</v>
      </c>
      <c r="P7" s="81" t="s">
        <v>200</v>
      </c>
    </row>
    <row r="8" spans="1:16" ht="29">
      <c r="A8" s="70"/>
      <c r="B8" s="77" t="s">
        <v>201</v>
      </c>
      <c r="C8" s="77" t="s">
        <v>330</v>
      </c>
      <c r="D8" s="77" t="s">
        <v>331</v>
      </c>
      <c r="E8" s="78" t="s">
        <v>197</v>
      </c>
      <c r="F8" s="79" t="s">
        <v>329</v>
      </c>
      <c r="G8" s="80">
        <v>1991</v>
      </c>
      <c r="H8" s="78">
        <v>250</v>
      </c>
      <c r="I8" s="78">
        <v>330</v>
      </c>
      <c r="J8" s="81" t="s">
        <v>199</v>
      </c>
      <c r="K8" s="81" t="s">
        <v>199</v>
      </c>
      <c r="L8" s="81" t="s">
        <v>200</v>
      </c>
      <c r="M8" s="81" t="s">
        <v>200</v>
      </c>
      <c r="N8" s="81" t="s">
        <v>200</v>
      </c>
      <c r="O8" s="81" t="s">
        <v>200</v>
      </c>
      <c r="P8" s="81" t="s">
        <v>200</v>
      </c>
    </row>
    <row r="9" spans="1:16">
      <c r="A9" s="70"/>
      <c r="B9" s="77" t="s">
        <v>201</v>
      </c>
      <c r="C9" s="77" t="s">
        <v>203</v>
      </c>
      <c r="D9" s="77" t="s">
        <v>204</v>
      </c>
      <c r="E9" s="78" t="s">
        <v>197</v>
      </c>
      <c r="F9" s="79"/>
      <c r="G9" s="80">
        <v>2009</v>
      </c>
      <c r="H9" s="78">
        <v>31</v>
      </c>
      <c r="I9" s="78">
        <v>35</v>
      </c>
      <c r="J9" s="80" t="s">
        <v>200</v>
      </c>
      <c r="K9" s="80" t="s">
        <v>200</v>
      </c>
      <c r="L9" s="80" t="s">
        <v>200</v>
      </c>
      <c r="M9" s="80" t="s">
        <v>200</v>
      </c>
      <c r="N9" s="80" t="s">
        <v>199</v>
      </c>
      <c r="O9" s="80" t="s">
        <v>200</v>
      </c>
      <c r="P9" s="80" t="s">
        <v>200</v>
      </c>
    </row>
    <row r="10" spans="1:16" ht="29">
      <c r="A10" s="70"/>
      <c r="B10" s="77" t="s">
        <v>205</v>
      </c>
      <c r="C10" s="77"/>
      <c r="D10" s="77" t="s">
        <v>206</v>
      </c>
      <c r="E10" s="78" t="s">
        <v>197</v>
      </c>
      <c r="F10" s="79" t="s">
        <v>207</v>
      </c>
      <c r="G10" s="80">
        <v>1982</v>
      </c>
      <c r="H10" s="78">
        <v>73</v>
      </c>
      <c r="I10" s="78">
        <v>90</v>
      </c>
      <c r="J10" s="80" t="s">
        <v>200</v>
      </c>
      <c r="K10" s="80" t="s">
        <v>200</v>
      </c>
      <c r="L10" s="80" t="s">
        <v>200</v>
      </c>
      <c r="M10" s="80" t="s">
        <v>199</v>
      </c>
      <c r="N10" s="80" t="s">
        <v>200</v>
      </c>
      <c r="O10" s="80" t="s">
        <v>199</v>
      </c>
      <c r="P10" s="80" t="s">
        <v>199</v>
      </c>
    </row>
    <row r="11" spans="1:16">
      <c r="A11" s="70"/>
      <c r="B11" s="77" t="s">
        <v>208</v>
      </c>
      <c r="C11" s="77" t="s">
        <v>195</v>
      </c>
      <c r="D11" s="77" t="s">
        <v>209</v>
      </c>
      <c r="E11" s="78" t="s">
        <v>197</v>
      </c>
      <c r="F11" s="79"/>
      <c r="G11" s="80">
        <v>1998</v>
      </c>
      <c r="H11" s="78">
        <v>385</v>
      </c>
      <c r="I11" s="78">
        <v>410</v>
      </c>
      <c r="J11" s="80" t="s">
        <v>199</v>
      </c>
      <c r="K11" s="80" t="s">
        <v>199</v>
      </c>
      <c r="L11" s="80" t="s">
        <v>200</v>
      </c>
      <c r="M11" s="80" t="s">
        <v>200</v>
      </c>
      <c r="N11" s="80" t="s">
        <v>200</v>
      </c>
      <c r="O11" s="80" t="s">
        <v>200</v>
      </c>
      <c r="P11" s="80" t="s">
        <v>200</v>
      </c>
    </row>
    <row r="12" spans="1:16" ht="29">
      <c r="A12" s="70"/>
      <c r="B12" s="77" t="s">
        <v>210</v>
      </c>
      <c r="C12" s="77" t="s">
        <v>195</v>
      </c>
      <c r="D12" s="77" t="s">
        <v>211</v>
      </c>
      <c r="E12" s="78" t="s">
        <v>197</v>
      </c>
      <c r="F12" s="79" t="s">
        <v>212</v>
      </c>
      <c r="G12" s="80">
        <v>2017</v>
      </c>
      <c r="H12" s="78">
        <v>392</v>
      </c>
      <c r="I12" s="78">
        <v>430</v>
      </c>
      <c r="J12" s="80" t="s">
        <v>200</v>
      </c>
      <c r="K12" s="80" t="s">
        <v>200</v>
      </c>
      <c r="L12" s="80" t="s">
        <v>199</v>
      </c>
      <c r="M12" s="80" t="s">
        <v>200</v>
      </c>
      <c r="N12" s="80" t="s">
        <v>200</v>
      </c>
      <c r="O12" s="80" t="s">
        <v>199</v>
      </c>
      <c r="P12" s="80" t="s">
        <v>200</v>
      </c>
    </row>
    <row r="13" spans="1:16">
      <c r="A13" s="70"/>
      <c r="B13" s="77" t="s">
        <v>213</v>
      </c>
      <c r="C13" s="77" t="s">
        <v>195</v>
      </c>
      <c r="D13" s="77" t="s">
        <v>214</v>
      </c>
      <c r="E13" s="78" t="s">
        <v>197</v>
      </c>
      <c r="F13" s="79" t="s">
        <v>215</v>
      </c>
      <c r="G13" s="80">
        <v>1984</v>
      </c>
      <c r="H13" s="78">
        <v>357</v>
      </c>
      <c r="I13" s="78">
        <v>357</v>
      </c>
      <c r="J13" s="81" t="s">
        <v>199</v>
      </c>
      <c r="K13" s="81" t="s">
        <v>199</v>
      </c>
      <c r="L13" s="81" t="s">
        <v>200</v>
      </c>
      <c r="M13" s="81" t="s">
        <v>200</v>
      </c>
      <c r="N13" s="81" t="s">
        <v>200</v>
      </c>
      <c r="O13" s="81" t="s">
        <v>200</v>
      </c>
      <c r="P13" s="81" t="s">
        <v>199</v>
      </c>
    </row>
    <row r="14" spans="1:16">
      <c r="A14" s="70"/>
      <c r="B14" s="82" t="s">
        <v>213</v>
      </c>
      <c r="C14" s="82" t="s">
        <v>216</v>
      </c>
      <c r="D14" s="82" t="s">
        <v>217</v>
      </c>
      <c r="E14" s="78" t="s">
        <v>218</v>
      </c>
      <c r="F14" s="79" t="s">
        <v>336</v>
      </c>
      <c r="G14" s="80">
        <v>1985</v>
      </c>
      <c r="H14" s="78">
        <v>357</v>
      </c>
      <c r="I14" s="78">
        <v>380</v>
      </c>
      <c r="J14" s="81" t="s">
        <v>199</v>
      </c>
      <c r="K14" s="81" t="s">
        <v>199</v>
      </c>
      <c r="L14" s="81" t="s">
        <v>200</v>
      </c>
      <c r="M14" s="81" t="s">
        <v>200</v>
      </c>
      <c r="N14" s="81" t="s">
        <v>199</v>
      </c>
      <c r="O14" s="81" t="s">
        <v>200</v>
      </c>
      <c r="P14" s="81" t="s">
        <v>200</v>
      </c>
    </row>
    <row r="15" spans="1:16">
      <c r="A15" s="70"/>
      <c r="B15" s="83" t="s">
        <v>219</v>
      </c>
      <c r="C15" s="83"/>
      <c r="D15" s="83" t="s">
        <v>220</v>
      </c>
      <c r="E15" s="78" t="s">
        <v>197</v>
      </c>
      <c r="F15" s="79"/>
      <c r="G15" s="80">
        <v>1982</v>
      </c>
      <c r="H15" s="78">
        <v>52</v>
      </c>
      <c r="I15" s="78">
        <v>52</v>
      </c>
      <c r="J15" s="81" t="s">
        <v>200</v>
      </c>
      <c r="K15" s="81" t="s">
        <v>200</v>
      </c>
      <c r="L15" s="81" t="s">
        <v>200</v>
      </c>
      <c r="M15" s="81" t="s">
        <v>200</v>
      </c>
      <c r="N15" s="81" t="s">
        <v>200</v>
      </c>
      <c r="O15" s="81" t="s">
        <v>199</v>
      </c>
      <c r="P15" s="81" t="s">
        <v>200</v>
      </c>
    </row>
    <row r="16" spans="1:16">
      <c r="A16" s="70"/>
      <c r="B16" s="72" t="s">
        <v>221</v>
      </c>
      <c r="C16" s="72"/>
      <c r="D16" s="72"/>
      <c r="E16" s="246" t="s">
        <v>222</v>
      </c>
      <c r="F16" s="248"/>
      <c r="G16" s="249"/>
      <c r="H16" s="250">
        <f>SUM(H7:H13)+H15</f>
        <v>1913</v>
      </c>
      <c r="I16" s="250">
        <f>SUM(I7:I13)+I15</f>
        <v>2104</v>
      </c>
      <c r="J16" s="86"/>
      <c r="K16" s="86"/>
      <c r="L16" s="86"/>
      <c r="M16" s="86"/>
      <c r="N16" s="86"/>
      <c r="O16" s="86"/>
      <c r="P16" s="86"/>
    </row>
    <row r="17" spans="1:16">
      <c r="A17" s="70"/>
      <c r="B17" s="72" t="s">
        <v>368</v>
      </c>
      <c r="C17" s="72"/>
      <c r="D17" s="72"/>
      <c r="E17" s="246"/>
      <c r="F17" s="248"/>
      <c r="G17" s="249"/>
      <c r="H17" s="250">
        <f>SUM(H7:H15)</f>
        <v>2270</v>
      </c>
      <c r="I17" s="250">
        <f>SUM(I7:I15)</f>
        <v>2484</v>
      </c>
      <c r="J17" s="86"/>
      <c r="K17" s="86"/>
      <c r="L17" s="86"/>
      <c r="M17" s="86"/>
      <c r="N17" s="86"/>
      <c r="O17" s="86"/>
      <c r="P17" s="86"/>
    </row>
    <row r="18" spans="1:16">
      <c r="A18" s="70"/>
      <c r="B18" s="70"/>
      <c r="C18" s="70"/>
      <c r="D18" s="70"/>
      <c r="E18" s="70"/>
      <c r="F18" s="75"/>
      <c r="G18" s="87"/>
      <c r="H18" s="88"/>
      <c r="I18" s="88"/>
      <c r="J18" s="87"/>
      <c r="K18" s="87"/>
      <c r="L18" s="87"/>
      <c r="M18" s="87"/>
      <c r="N18" s="87"/>
      <c r="O18" s="87"/>
      <c r="P18" s="87"/>
    </row>
    <row r="19" spans="1:16">
      <c r="A19" s="70"/>
      <c r="B19" s="72" t="s">
        <v>15</v>
      </c>
      <c r="C19" s="70"/>
      <c r="D19" s="70"/>
      <c r="E19" s="70"/>
      <c r="F19" s="75"/>
      <c r="G19" s="87"/>
      <c r="H19" s="88"/>
      <c r="I19" s="88"/>
      <c r="J19" s="87"/>
      <c r="K19" s="87"/>
      <c r="L19" s="87"/>
      <c r="M19" s="87"/>
      <c r="N19" s="87"/>
      <c r="O19" s="87"/>
      <c r="P19" s="87"/>
    </row>
    <row r="20" spans="1:16">
      <c r="A20" s="70"/>
      <c r="B20" s="77" t="s">
        <v>223</v>
      </c>
      <c r="C20" s="77" t="s">
        <v>224</v>
      </c>
      <c r="D20" s="77" t="s">
        <v>225</v>
      </c>
      <c r="E20" s="78" t="s">
        <v>197</v>
      </c>
      <c r="F20" s="79"/>
      <c r="G20" s="80">
        <v>2008</v>
      </c>
      <c r="H20" s="78">
        <v>64</v>
      </c>
      <c r="I20" s="78">
        <v>70</v>
      </c>
      <c r="J20" s="81" t="s">
        <v>200</v>
      </c>
      <c r="K20" s="81" t="s">
        <v>200</v>
      </c>
      <c r="L20" s="81" t="s">
        <v>200</v>
      </c>
      <c r="M20" s="81" t="s">
        <v>200</v>
      </c>
      <c r="N20" s="81" t="s">
        <v>200</v>
      </c>
      <c r="O20" s="81" t="s">
        <v>200</v>
      </c>
      <c r="P20" s="81" t="s">
        <v>199</v>
      </c>
    </row>
    <row r="21" spans="1:16">
      <c r="A21" s="70"/>
      <c r="B21" s="77" t="s">
        <v>223</v>
      </c>
      <c r="C21" s="77" t="s">
        <v>195</v>
      </c>
      <c r="D21" s="77" t="s">
        <v>226</v>
      </c>
      <c r="E21" s="78" t="s">
        <v>197</v>
      </c>
      <c r="F21" s="79" t="s">
        <v>227</v>
      </c>
      <c r="G21" s="80">
        <v>1989</v>
      </c>
      <c r="H21" s="78">
        <v>250</v>
      </c>
      <c r="I21" s="78">
        <v>265</v>
      </c>
      <c r="J21" s="81" t="s">
        <v>199</v>
      </c>
      <c r="K21" s="81" t="s">
        <v>199</v>
      </c>
      <c r="L21" s="81" t="s">
        <v>200</v>
      </c>
      <c r="M21" s="81" t="s">
        <v>200</v>
      </c>
      <c r="N21" s="81" t="s">
        <v>200</v>
      </c>
      <c r="O21" s="81" t="s">
        <v>200</v>
      </c>
      <c r="P21" s="81" t="s">
        <v>200</v>
      </c>
    </row>
    <row r="22" spans="1:16">
      <c r="A22" s="89"/>
      <c r="B22" s="90" t="s">
        <v>223</v>
      </c>
      <c r="C22" s="90" t="s">
        <v>216</v>
      </c>
      <c r="D22" s="90" t="s">
        <v>228</v>
      </c>
      <c r="E22" s="78" t="s">
        <v>197</v>
      </c>
      <c r="F22" s="79" t="s">
        <v>229</v>
      </c>
      <c r="G22" s="80">
        <v>2020</v>
      </c>
      <c r="H22" s="78">
        <v>150</v>
      </c>
      <c r="I22" s="78">
        <v>150</v>
      </c>
      <c r="J22" s="81" t="s">
        <v>200</v>
      </c>
      <c r="K22" s="81" t="s">
        <v>200</v>
      </c>
      <c r="L22" s="81" t="s">
        <v>200</v>
      </c>
      <c r="M22" s="81" t="s">
        <v>200</v>
      </c>
      <c r="N22" s="81" t="s">
        <v>200</v>
      </c>
      <c r="O22" s="81" t="s">
        <v>199</v>
      </c>
      <c r="P22" s="81" t="s">
        <v>200</v>
      </c>
    </row>
    <row r="23" spans="1:16" ht="29">
      <c r="A23" s="70"/>
      <c r="B23" s="90" t="s">
        <v>230</v>
      </c>
      <c r="C23" s="90" t="s">
        <v>231</v>
      </c>
      <c r="D23" s="90" t="s">
        <v>232</v>
      </c>
      <c r="E23" s="78" t="s">
        <v>197</v>
      </c>
      <c r="F23" s="79" t="s">
        <v>233</v>
      </c>
      <c r="G23" s="80"/>
      <c r="H23" s="78">
        <v>28</v>
      </c>
      <c r="I23" s="78">
        <v>28</v>
      </c>
      <c r="J23" s="81"/>
      <c r="K23" s="81"/>
      <c r="L23" s="81"/>
      <c r="M23" s="81"/>
      <c r="N23" s="81"/>
      <c r="O23" s="81"/>
      <c r="P23" s="81"/>
    </row>
    <row r="24" spans="1:16" ht="29">
      <c r="A24" s="70"/>
      <c r="B24" s="82" t="s">
        <v>230</v>
      </c>
      <c r="C24" s="82" t="s">
        <v>234</v>
      </c>
      <c r="D24" s="82" t="s">
        <v>235</v>
      </c>
      <c r="E24" s="78" t="s">
        <v>218</v>
      </c>
      <c r="F24" s="79" t="s">
        <v>335</v>
      </c>
      <c r="G24" s="80">
        <v>1981</v>
      </c>
      <c r="H24" s="78">
        <v>640</v>
      </c>
      <c r="I24" s="78">
        <v>665</v>
      </c>
      <c r="J24" s="81" t="s">
        <v>199</v>
      </c>
      <c r="K24" s="81" t="s">
        <v>199</v>
      </c>
      <c r="L24" s="81" t="s">
        <v>200</v>
      </c>
      <c r="M24" s="81" t="s">
        <v>200</v>
      </c>
      <c r="N24" s="81" t="s">
        <v>200</v>
      </c>
      <c r="O24" s="81" t="s">
        <v>200</v>
      </c>
      <c r="P24" s="81" t="s">
        <v>200</v>
      </c>
    </row>
    <row r="25" spans="1:16" ht="29">
      <c r="A25" s="89"/>
      <c r="B25" s="90" t="s">
        <v>230</v>
      </c>
      <c r="C25" s="90" t="s">
        <v>236</v>
      </c>
      <c r="D25" s="90" t="s">
        <v>237</v>
      </c>
      <c r="E25" s="78" t="s">
        <v>197</v>
      </c>
      <c r="F25" s="79" t="s">
        <v>238</v>
      </c>
      <c r="G25" s="80">
        <v>2020</v>
      </c>
      <c r="H25" s="78">
        <v>25</v>
      </c>
      <c r="I25" s="78">
        <v>25</v>
      </c>
      <c r="J25" s="81" t="s">
        <v>200</v>
      </c>
      <c r="K25" s="81" t="s">
        <v>200</v>
      </c>
      <c r="L25" s="81" t="s">
        <v>200</v>
      </c>
      <c r="M25" s="81" t="s">
        <v>200</v>
      </c>
      <c r="N25" s="81" t="s">
        <v>200</v>
      </c>
      <c r="O25" s="81" t="s">
        <v>199</v>
      </c>
      <c r="P25" s="81" t="s">
        <v>200</v>
      </c>
    </row>
    <row r="26" spans="1:16" ht="29">
      <c r="A26" s="70"/>
      <c r="B26" s="77" t="s">
        <v>239</v>
      </c>
      <c r="C26" s="77" t="s">
        <v>224</v>
      </c>
      <c r="D26" s="77" t="s">
        <v>240</v>
      </c>
      <c r="E26" s="78" t="s">
        <v>197</v>
      </c>
      <c r="F26" s="79" t="s">
        <v>241</v>
      </c>
      <c r="G26" s="80">
        <v>1990</v>
      </c>
      <c r="H26" s="78">
        <v>250</v>
      </c>
      <c r="I26" s="78">
        <v>250</v>
      </c>
      <c r="J26" s="81" t="s">
        <v>199</v>
      </c>
      <c r="K26" s="81" t="s">
        <v>199</v>
      </c>
      <c r="L26" s="81" t="s">
        <v>200</v>
      </c>
      <c r="M26" s="81" t="s">
        <v>200</v>
      </c>
      <c r="N26" s="81" t="s">
        <v>200</v>
      </c>
      <c r="O26" s="81" t="s">
        <v>200</v>
      </c>
      <c r="P26" s="81" t="s">
        <v>199</v>
      </c>
    </row>
    <row r="27" spans="1:16" ht="43.5">
      <c r="A27" s="70"/>
      <c r="B27" s="77" t="s">
        <v>239</v>
      </c>
      <c r="C27" s="77" t="s">
        <v>242</v>
      </c>
      <c r="D27" s="77" t="s">
        <v>243</v>
      </c>
      <c r="E27" s="78" t="s">
        <v>197</v>
      </c>
      <c r="F27" s="79" t="s">
        <v>244</v>
      </c>
      <c r="G27" s="80">
        <v>2002</v>
      </c>
      <c r="H27" s="78">
        <v>520</v>
      </c>
      <c r="I27" s="78">
        <v>570</v>
      </c>
      <c r="J27" s="80" t="s">
        <v>200</v>
      </c>
      <c r="K27" s="80" t="s">
        <v>199</v>
      </c>
      <c r="L27" s="80" t="s">
        <v>200</v>
      </c>
      <c r="M27" s="80" t="s">
        <v>199</v>
      </c>
      <c r="N27" s="80" t="s">
        <v>199</v>
      </c>
      <c r="O27" s="80" t="s">
        <v>200</v>
      </c>
      <c r="P27" s="80" t="s">
        <v>199</v>
      </c>
    </row>
    <row r="28" spans="1:16">
      <c r="A28" s="70"/>
      <c r="B28" s="77" t="s">
        <v>245</v>
      </c>
      <c r="C28" s="77" t="s">
        <v>202</v>
      </c>
      <c r="D28" s="77" t="s">
        <v>246</v>
      </c>
      <c r="E28" s="78" t="s">
        <v>197</v>
      </c>
      <c r="F28" s="79" t="s">
        <v>247</v>
      </c>
      <c r="G28" s="80">
        <v>1985</v>
      </c>
      <c r="H28" s="78">
        <v>82</v>
      </c>
      <c r="I28" s="78">
        <v>82</v>
      </c>
      <c r="J28" s="81" t="s">
        <v>200</v>
      </c>
      <c r="K28" s="81" t="s">
        <v>200</v>
      </c>
      <c r="L28" s="81" t="s">
        <v>200</v>
      </c>
      <c r="M28" s="81" t="s">
        <v>199</v>
      </c>
      <c r="N28" s="81" t="s">
        <v>200</v>
      </c>
      <c r="O28" s="81" t="s">
        <v>200</v>
      </c>
      <c r="P28" s="81" t="s">
        <v>200</v>
      </c>
    </row>
    <row r="29" spans="1:16">
      <c r="A29" s="70"/>
      <c r="B29" s="77" t="s">
        <v>245</v>
      </c>
      <c r="C29" s="77" t="s">
        <v>203</v>
      </c>
      <c r="D29" s="77" t="s">
        <v>248</v>
      </c>
      <c r="E29" s="78" t="s">
        <v>197</v>
      </c>
      <c r="F29" s="79" t="s">
        <v>249</v>
      </c>
      <c r="G29" s="80">
        <v>2004</v>
      </c>
      <c r="H29" s="78">
        <v>23.2</v>
      </c>
      <c r="I29" s="78">
        <v>23.2</v>
      </c>
      <c r="J29" s="80" t="s">
        <v>200</v>
      </c>
      <c r="K29" s="80" t="s">
        <v>200</v>
      </c>
      <c r="L29" s="80" t="s">
        <v>200</v>
      </c>
      <c r="M29" s="80" t="s">
        <v>199</v>
      </c>
      <c r="N29" s="80" t="s">
        <v>200</v>
      </c>
      <c r="O29" s="80" t="s">
        <v>200</v>
      </c>
      <c r="P29" s="80" t="s">
        <v>200</v>
      </c>
    </row>
    <row r="30" spans="1:16">
      <c r="A30" s="70"/>
      <c r="B30" s="82" t="s">
        <v>250</v>
      </c>
      <c r="C30" s="82" t="s">
        <v>251</v>
      </c>
      <c r="D30" s="82" t="s">
        <v>252</v>
      </c>
      <c r="E30" s="78" t="s">
        <v>218</v>
      </c>
      <c r="F30" s="79" t="s">
        <v>253</v>
      </c>
      <c r="G30" s="80">
        <v>1974</v>
      </c>
      <c r="H30" s="78">
        <v>260</v>
      </c>
      <c r="I30" s="78">
        <v>260</v>
      </c>
      <c r="J30" s="80" t="s">
        <v>200</v>
      </c>
      <c r="K30" s="80" t="s">
        <v>200</v>
      </c>
      <c r="L30" s="80" t="s">
        <v>199</v>
      </c>
      <c r="M30" s="80" t="s">
        <v>200</v>
      </c>
      <c r="N30" s="80" t="s">
        <v>200</v>
      </c>
      <c r="O30" s="80" t="s">
        <v>200</v>
      </c>
      <c r="P30" s="80" t="s">
        <v>200</v>
      </c>
    </row>
    <row r="31" spans="1:16">
      <c r="A31" s="70"/>
      <c r="B31" s="77" t="s">
        <v>254</v>
      </c>
      <c r="C31" s="77" t="s">
        <v>236</v>
      </c>
      <c r="D31" s="77" t="s">
        <v>255</v>
      </c>
      <c r="E31" s="78" t="s">
        <v>197</v>
      </c>
      <c r="F31" s="79" t="s">
        <v>256</v>
      </c>
      <c r="G31" s="80">
        <v>1995</v>
      </c>
      <c r="H31" s="78">
        <v>37</v>
      </c>
      <c r="I31" s="78">
        <v>37</v>
      </c>
      <c r="J31" s="81" t="s">
        <v>199</v>
      </c>
      <c r="K31" s="81" t="s">
        <v>199</v>
      </c>
      <c r="L31" s="81" t="s">
        <v>200</v>
      </c>
      <c r="M31" s="81" t="s">
        <v>200</v>
      </c>
      <c r="N31" s="81" t="s">
        <v>200</v>
      </c>
      <c r="O31" s="81" t="s">
        <v>199</v>
      </c>
      <c r="P31" s="81" t="s">
        <v>200</v>
      </c>
    </row>
    <row r="32" spans="1:16">
      <c r="A32" s="70"/>
      <c r="B32" s="72" t="s">
        <v>257</v>
      </c>
      <c r="C32" s="72"/>
      <c r="D32" s="72"/>
      <c r="E32" s="246" t="s">
        <v>258</v>
      </c>
      <c r="F32" s="73"/>
      <c r="G32" s="72"/>
      <c r="H32" s="91">
        <f>SUM(H20:H31)-H21-H24-H30</f>
        <v>1179.1999999999998</v>
      </c>
      <c r="I32" s="91">
        <f>SUM(I20:I23)+SUM(I25:I29)+I31</f>
        <v>1500.2</v>
      </c>
      <c r="J32" s="74"/>
      <c r="K32" s="74"/>
      <c r="L32" s="74"/>
      <c r="M32" s="74"/>
      <c r="N32" s="74"/>
      <c r="O32" s="74"/>
      <c r="P32" s="74"/>
    </row>
    <row r="33" spans="1:24">
      <c r="A33" s="70"/>
      <c r="B33" s="72" t="s">
        <v>369</v>
      </c>
      <c r="C33" s="72"/>
      <c r="D33" s="72"/>
      <c r="E33" s="246"/>
      <c r="F33" s="73"/>
      <c r="G33" s="72"/>
      <c r="H33" s="91">
        <f>SUM(H20:H31)-H21-H24-H30</f>
        <v>1179.1999999999998</v>
      </c>
      <c r="I33" s="91"/>
      <c r="J33" s="74"/>
      <c r="K33" s="74"/>
      <c r="L33" s="74"/>
      <c r="M33" s="74"/>
      <c r="N33" s="74"/>
      <c r="O33" s="74"/>
      <c r="P33" s="74"/>
    </row>
    <row r="34" spans="1:24">
      <c r="A34" s="70"/>
      <c r="B34" s="70"/>
      <c r="C34" s="70"/>
      <c r="D34" s="70"/>
      <c r="E34" s="247"/>
      <c r="F34" s="75"/>
      <c r="G34" s="70"/>
      <c r="H34" s="70"/>
      <c r="I34" s="70"/>
      <c r="J34" s="92"/>
      <c r="K34" s="92"/>
      <c r="L34" s="92"/>
      <c r="M34" s="92"/>
      <c r="N34" s="92"/>
      <c r="O34" s="92"/>
      <c r="P34" s="92"/>
    </row>
    <row r="35" spans="1:24" s="1" customFormat="1">
      <c r="B35" s="39" t="s">
        <v>259</v>
      </c>
      <c r="C35" s="40"/>
      <c r="D35" s="40"/>
      <c r="E35" s="245" t="s">
        <v>260</v>
      </c>
      <c r="F35" s="40"/>
      <c r="G35" s="40"/>
      <c r="H35" s="245">
        <f>H32+H16</f>
        <v>3092.2</v>
      </c>
      <c r="I35" s="245">
        <f>I32+I16</f>
        <v>3604.2</v>
      </c>
      <c r="J35" s="40"/>
      <c r="K35" s="40"/>
      <c r="L35" s="40"/>
      <c r="M35" s="40"/>
      <c r="N35" s="40"/>
      <c r="O35" s="40"/>
      <c r="P35" s="40"/>
      <c r="Q35" s="42"/>
      <c r="R35" s="42"/>
      <c r="S35" s="42"/>
      <c r="T35" s="42"/>
      <c r="U35" s="42"/>
      <c r="V35" s="42"/>
      <c r="W35" s="42"/>
      <c r="X35" s="37"/>
    </row>
    <row r="36" spans="1:24" s="1" customFormat="1">
      <c r="B36" s="39" t="s">
        <v>367</v>
      </c>
      <c r="C36" s="40"/>
      <c r="D36" s="40"/>
      <c r="E36" s="245"/>
      <c r="F36" s="40"/>
      <c r="G36" s="40"/>
      <c r="H36" s="245">
        <f>H17+H33</f>
        <v>3449.2</v>
      </c>
      <c r="I36" s="245">
        <f>SUM(I7:I15)+SUM(I20:I31)</f>
        <v>4909.2</v>
      </c>
      <c r="J36" s="40"/>
      <c r="K36" s="40"/>
      <c r="L36" s="40"/>
      <c r="M36" s="40"/>
      <c r="N36" s="40"/>
      <c r="O36" s="40"/>
      <c r="P36" s="40"/>
      <c r="Q36" s="42"/>
      <c r="R36" s="42"/>
      <c r="S36" s="42"/>
      <c r="T36" s="42"/>
      <c r="U36" s="42"/>
      <c r="V36" s="42"/>
      <c r="W36" s="42"/>
      <c r="X36" s="37"/>
    </row>
    <row r="37" spans="1:24">
      <c r="A37" s="70"/>
      <c r="B37" s="93" t="s">
        <v>328</v>
      </c>
      <c r="C37" s="70"/>
      <c r="D37" s="70"/>
      <c r="E37" s="70"/>
      <c r="F37" s="75"/>
      <c r="G37" s="70"/>
      <c r="H37" s="70"/>
      <c r="I37" s="70"/>
      <c r="J37" s="70"/>
      <c r="K37" s="70"/>
      <c r="L37" s="70"/>
      <c r="M37" s="70"/>
      <c r="N37" s="70"/>
      <c r="O37" s="70"/>
      <c r="P37" s="70"/>
    </row>
    <row r="38" spans="1:24">
      <c r="A38" s="70"/>
      <c r="B38" s="70"/>
      <c r="C38" s="70"/>
      <c r="D38" s="70"/>
      <c r="E38" s="70"/>
      <c r="F38" s="75"/>
      <c r="G38" s="70"/>
      <c r="H38" s="70"/>
      <c r="I38" s="70"/>
      <c r="J38" s="70"/>
      <c r="K38" s="70"/>
      <c r="L38" s="70"/>
      <c r="M38" s="70"/>
      <c r="N38" s="70"/>
      <c r="O38" s="70"/>
      <c r="P38" s="70"/>
    </row>
    <row r="39" spans="1:24">
      <c r="A39" s="70"/>
      <c r="B39" s="70"/>
      <c r="C39" s="70"/>
      <c r="D39" s="70"/>
      <c r="E39" s="70"/>
      <c r="F39" s="75"/>
      <c r="G39" s="70"/>
      <c r="H39" s="70"/>
      <c r="I39" s="70"/>
      <c r="J39" s="70"/>
      <c r="K39" s="70"/>
      <c r="L39" s="70"/>
      <c r="M39" s="70"/>
      <c r="N39" s="70"/>
      <c r="O39" s="70"/>
      <c r="P39" s="70"/>
    </row>
    <row r="40" spans="1:24" s="116" customFormat="1">
      <c r="A40" s="67"/>
      <c r="B40" s="67" t="s">
        <v>326</v>
      </c>
      <c r="C40" s="67"/>
      <c r="D40" s="67"/>
      <c r="E40" s="67"/>
      <c r="F40" s="68"/>
      <c r="G40" s="67"/>
      <c r="H40" s="67"/>
      <c r="I40" s="67"/>
      <c r="J40" s="67"/>
      <c r="K40" s="67"/>
      <c r="L40" s="67"/>
      <c r="M40" s="67"/>
      <c r="N40" s="67"/>
      <c r="O40" s="67"/>
      <c r="P40" s="67"/>
    </row>
    <row r="41" spans="1:24">
      <c r="A41" s="70"/>
      <c r="B41" s="70"/>
      <c r="C41" s="70"/>
      <c r="D41" s="70"/>
      <c r="E41" s="70"/>
      <c r="F41" s="75"/>
      <c r="G41" s="70"/>
      <c r="H41" s="70"/>
      <c r="I41" s="70"/>
      <c r="J41" s="70"/>
      <c r="K41" s="70"/>
      <c r="L41" s="70"/>
      <c r="M41" s="70"/>
      <c r="N41" s="70"/>
      <c r="O41" s="70"/>
      <c r="P41" s="70"/>
    </row>
    <row r="42" spans="1:24">
      <c r="A42" s="70"/>
      <c r="B42" s="94" t="s">
        <v>187</v>
      </c>
      <c r="C42" s="94" t="s">
        <v>188</v>
      </c>
      <c r="D42" s="94" t="s">
        <v>189</v>
      </c>
      <c r="E42" s="94" t="s">
        <v>190</v>
      </c>
      <c r="F42" s="73" t="s">
        <v>191</v>
      </c>
      <c r="G42" s="94" t="s">
        <v>192</v>
      </c>
      <c r="H42" s="94" t="s">
        <v>181</v>
      </c>
      <c r="I42" s="94" t="s">
        <v>193</v>
      </c>
      <c r="J42" s="95" t="s">
        <v>0</v>
      </c>
      <c r="K42" s="95" t="s">
        <v>3</v>
      </c>
      <c r="L42" s="95" t="s">
        <v>4</v>
      </c>
      <c r="M42" s="95" t="s">
        <v>2</v>
      </c>
      <c r="N42" s="95" t="s">
        <v>7</v>
      </c>
      <c r="O42" s="95" t="s">
        <v>6</v>
      </c>
      <c r="P42" s="95" t="s">
        <v>5</v>
      </c>
    </row>
    <row r="43" spans="1:24">
      <c r="A43" s="70"/>
      <c r="B43" s="72" t="s">
        <v>14</v>
      </c>
      <c r="C43" s="72"/>
      <c r="D43" s="72"/>
      <c r="E43" s="72"/>
      <c r="F43" s="73"/>
      <c r="G43" s="74"/>
      <c r="H43" s="85"/>
      <c r="I43" s="85"/>
      <c r="J43" s="74"/>
      <c r="K43" s="74"/>
      <c r="L43" s="74"/>
      <c r="M43" s="74"/>
      <c r="N43" s="74"/>
      <c r="O43" s="74"/>
      <c r="P43" s="74"/>
    </row>
    <row r="44" spans="1:24">
      <c r="A44" s="70"/>
      <c r="B44" s="90" t="s">
        <v>213</v>
      </c>
      <c r="C44" s="90" t="s">
        <v>234</v>
      </c>
      <c r="D44" s="90" t="s">
        <v>261</v>
      </c>
      <c r="E44" s="96" t="s">
        <v>197</v>
      </c>
      <c r="F44" s="79"/>
      <c r="G44" s="80">
        <v>1986</v>
      </c>
      <c r="H44" s="78">
        <v>14</v>
      </c>
      <c r="I44" s="78">
        <v>14</v>
      </c>
      <c r="J44" s="81" t="s">
        <v>200</v>
      </c>
      <c r="K44" s="81" t="s">
        <v>200</v>
      </c>
      <c r="L44" s="81" t="s">
        <v>199</v>
      </c>
      <c r="M44" s="81" t="s">
        <v>200</v>
      </c>
      <c r="N44" s="81" t="s">
        <v>200</v>
      </c>
      <c r="O44" s="81" t="s">
        <v>200</v>
      </c>
      <c r="P44" s="81" t="s">
        <v>200</v>
      </c>
    </row>
    <row r="45" spans="1:24">
      <c r="A45" s="70"/>
      <c r="B45" s="72" t="s">
        <v>221</v>
      </c>
      <c r="C45" s="72"/>
      <c r="D45" s="72"/>
      <c r="E45" s="72" t="s">
        <v>262</v>
      </c>
      <c r="F45" s="73"/>
      <c r="G45" s="84"/>
      <c r="H45" s="85">
        <f>H44</f>
        <v>14</v>
      </c>
      <c r="I45" s="85">
        <f>I44</f>
        <v>14</v>
      </c>
      <c r="J45" s="86"/>
      <c r="K45" s="86"/>
      <c r="L45" s="86"/>
      <c r="M45" s="74"/>
      <c r="N45" s="74"/>
      <c r="O45" s="74"/>
      <c r="P45" s="74"/>
    </row>
    <row r="46" spans="1:24">
      <c r="A46" s="70"/>
      <c r="B46" s="70"/>
      <c r="C46" s="70"/>
      <c r="D46" s="70"/>
      <c r="E46" s="70"/>
      <c r="F46" s="75"/>
      <c r="G46" s="87"/>
      <c r="H46" s="88"/>
      <c r="I46" s="88"/>
      <c r="J46" s="87"/>
      <c r="K46" s="87"/>
      <c r="L46" s="87"/>
      <c r="M46" s="92"/>
      <c r="N46" s="92"/>
      <c r="O46" s="92"/>
      <c r="P46" s="92"/>
    </row>
    <row r="47" spans="1:24">
      <c r="A47" s="70"/>
      <c r="B47" s="72" t="s">
        <v>15</v>
      </c>
      <c r="C47" s="70"/>
      <c r="D47" s="70"/>
      <c r="E47" s="70"/>
      <c r="F47" s="75"/>
      <c r="G47" s="87"/>
      <c r="H47" s="88"/>
      <c r="I47" s="88"/>
      <c r="J47" s="87"/>
      <c r="K47" s="87"/>
      <c r="L47" s="87"/>
      <c r="M47" s="92"/>
      <c r="N47" s="92"/>
      <c r="O47" s="92"/>
      <c r="P47" s="92"/>
    </row>
    <row r="48" spans="1:24">
      <c r="A48" s="70"/>
      <c r="B48" s="90" t="s">
        <v>250</v>
      </c>
      <c r="C48" s="90" t="s">
        <v>263</v>
      </c>
      <c r="D48" s="90" t="s">
        <v>264</v>
      </c>
      <c r="E48" s="96" t="s">
        <v>197</v>
      </c>
      <c r="F48" s="79"/>
      <c r="G48" s="80">
        <v>1976</v>
      </c>
      <c r="H48" s="78">
        <v>260</v>
      </c>
      <c r="I48" s="78">
        <v>260</v>
      </c>
      <c r="J48" s="81" t="s">
        <v>200</v>
      </c>
      <c r="K48" s="81" t="s">
        <v>200</v>
      </c>
      <c r="L48" s="81" t="s">
        <v>199</v>
      </c>
      <c r="M48" s="81" t="s">
        <v>200</v>
      </c>
      <c r="N48" s="81" t="s">
        <v>200</v>
      </c>
      <c r="O48" s="81" t="s">
        <v>200</v>
      </c>
      <c r="P48" s="81" t="s">
        <v>200</v>
      </c>
    </row>
    <row r="49" spans="1:24">
      <c r="A49" s="70"/>
      <c r="B49" s="90" t="s">
        <v>250</v>
      </c>
      <c r="C49" s="90" t="s">
        <v>265</v>
      </c>
      <c r="D49" s="90" t="s">
        <v>266</v>
      </c>
      <c r="E49" s="96" t="s">
        <v>197</v>
      </c>
      <c r="F49" s="79"/>
      <c r="G49" s="80">
        <v>1973</v>
      </c>
      <c r="H49" s="78">
        <v>18</v>
      </c>
      <c r="I49" s="78">
        <v>18</v>
      </c>
      <c r="J49" s="81" t="s">
        <v>200</v>
      </c>
      <c r="K49" s="81" t="s">
        <v>200</v>
      </c>
      <c r="L49" s="81" t="s">
        <v>199</v>
      </c>
      <c r="M49" s="81" t="s">
        <v>200</v>
      </c>
      <c r="N49" s="81" t="s">
        <v>200</v>
      </c>
      <c r="O49" s="81" t="s">
        <v>200</v>
      </c>
      <c r="P49" s="81" t="s">
        <v>200</v>
      </c>
    </row>
    <row r="50" spans="1:24">
      <c r="A50" s="70"/>
      <c r="B50" s="90" t="s">
        <v>250</v>
      </c>
      <c r="C50" s="90" t="s">
        <v>267</v>
      </c>
      <c r="D50" s="90" t="s">
        <v>268</v>
      </c>
      <c r="E50" s="96" t="s">
        <v>197</v>
      </c>
      <c r="F50" s="79"/>
      <c r="G50" s="80">
        <v>1973</v>
      </c>
      <c r="H50" s="78">
        <v>63</v>
      </c>
      <c r="I50" s="78">
        <v>65</v>
      </c>
      <c r="J50" s="81" t="s">
        <v>200</v>
      </c>
      <c r="K50" s="81" t="s">
        <v>200</v>
      </c>
      <c r="L50" s="81" t="s">
        <v>199</v>
      </c>
      <c r="M50" s="81" t="s">
        <v>200</v>
      </c>
      <c r="N50" s="81" t="s">
        <v>200</v>
      </c>
      <c r="O50" s="81" t="s">
        <v>200</v>
      </c>
      <c r="P50" s="81" t="s">
        <v>200</v>
      </c>
    </row>
    <row r="51" spans="1:24">
      <c r="A51" s="70"/>
      <c r="B51" s="90" t="s">
        <v>250</v>
      </c>
      <c r="C51" s="90" t="s">
        <v>269</v>
      </c>
      <c r="D51" s="90" t="s">
        <v>270</v>
      </c>
      <c r="E51" s="96" t="s">
        <v>197</v>
      </c>
      <c r="F51" s="79"/>
      <c r="G51" s="80">
        <v>1973</v>
      </c>
      <c r="H51" s="78">
        <v>63</v>
      </c>
      <c r="I51" s="78">
        <v>65</v>
      </c>
      <c r="J51" s="81" t="s">
        <v>200</v>
      </c>
      <c r="K51" s="81" t="s">
        <v>200</v>
      </c>
      <c r="L51" s="81" t="s">
        <v>199</v>
      </c>
      <c r="M51" s="81" t="s">
        <v>200</v>
      </c>
      <c r="N51" s="81" t="s">
        <v>200</v>
      </c>
      <c r="O51" s="81" t="s">
        <v>200</v>
      </c>
      <c r="P51" s="81" t="s">
        <v>200</v>
      </c>
    </row>
    <row r="52" spans="1:24">
      <c r="A52" s="70"/>
      <c r="B52" s="77" t="s">
        <v>271</v>
      </c>
      <c r="C52" s="77" t="s">
        <v>272</v>
      </c>
      <c r="D52" s="90" t="s">
        <v>273</v>
      </c>
      <c r="E52" s="96" t="s">
        <v>197</v>
      </c>
      <c r="F52" s="79"/>
      <c r="G52" s="80">
        <v>1975</v>
      </c>
      <c r="H52" s="78">
        <v>70</v>
      </c>
      <c r="I52" s="78">
        <v>70</v>
      </c>
      <c r="J52" s="81" t="s">
        <v>200</v>
      </c>
      <c r="K52" s="81" t="s">
        <v>200</v>
      </c>
      <c r="L52" s="81" t="s">
        <v>199</v>
      </c>
      <c r="M52" s="81" t="s">
        <v>200</v>
      </c>
      <c r="N52" s="81" t="s">
        <v>200</v>
      </c>
      <c r="O52" s="81" t="s">
        <v>200</v>
      </c>
      <c r="P52" s="81" t="s">
        <v>200</v>
      </c>
    </row>
    <row r="53" spans="1:24">
      <c r="A53" s="70"/>
      <c r="B53" s="90" t="s">
        <v>254</v>
      </c>
      <c r="C53" s="90" t="s">
        <v>274</v>
      </c>
      <c r="D53" s="90" t="s">
        <v>275</v>
      </c>
      <c r="E53" s="96" t="s">
        <v>197</v>
      </c>
      <c r="F53" s="79"/>
      <c r="G53" s="80">
        <v>1972</v>
      </c>
      <c r="H53" s="78">
        <v>19.600000000000001</v>
      </c>
      <c r="I53" s="78">
        <v>19.600000000000001</v>
      </c>
      <c r="J53" s="81" t="s">
        <v>200</v>
      </c>
      <c r="K53" s="81" t="s">
        <v>199</v>
      </c>
      <c r="L53" s="81" t="s">
        <v>199</v>
      </c>
      <c r="M53" s="81" t="s">
        <v>200</v>
      </c>
      <c r="N53" s="81" t="s">
        <v>200</v>
      </c>
      <c r="O53" s="81" t="s">
        <v>200</v>
      </c>
      <c r="P53" s="81" t="s">
        <v>200</v>
      </c>
    </row>
    <row r="54" spans="1:24">
      <c r="A54" s="97"/>
      <c r="B54" s="98" t="s">
        <v>254</v>
      </c>
      <c r="C54" s="98" t="s">
        <v>234</v>
      </c>
      <c r="D54" s="98" t="s">
        <v>276</v>
      </c>
      <c r="E54" s="96" t="s">
        <v>197</v>
      </c>
      <c r="F54" s="79"/>
      <c r="G54" s="80">
        <v>1974</v>
      </c>
      <c r="H54" s="78">
        <v>27.5</v>
      </c>
      <c r="I54" s="78">
        <v>27.5</v>
      </c>
      <c r="J54" s="81" t="s">
        <v>200</v>
      </c>
      <c r="K54" s="81" t="s">
        <v>199</v>
      </c>
      <c r="L54" s="81" t="s">
        <v>200</v>
      </c>
      <c r="M54" s="81" t="s">
        <v>200</v>
      </c>
      <c r="N54" s="81" t="s">
        <v>200</v>
      </c>
      <c r="O54" s="81" t="s">
        <v>200</v>
      </c>
      <c r="P54" s="81" t="s">
        <v>200</v>
      </c>
    </row>
    <row r="55" spans="1:24">
      <c r="A55" s="97"/>
      <c r="B55" s="98" t="s">
        <v>254</v>
      </c>
      <c r="C55" s="98" t="s">
        <v>202</v>
      </c>
      <c r="D55" s="98" t="s">
        <v>277</v>
      </c>
      <c r="E55" s="96" t="s">
        <v>197</v>
      </c>
      <c r="F55" s="79"/>
      <c r="G55" s="80">
        <v>2007</v>
      </c>
      <c r="H55" s="78">
        <v>15</v>
      </c>
      <c r="I55" s="78">
        <v>15</v>
      </c>
      <c r="J55" s="81" t="s">
        <v>200</v>
      </c>
      <c r="K55" s="81" t="s">
        <v>200</v>
      </c>
      <c r="L55" s="81" t="s">
        <v>199</v>
      </c>
      <c r="M55" s="81" t="s">
        <v>200</v>
      </c>
      <c r="N55" s="81" t="s">
        <v>200</v>
      </c>
      <c r="O55" s="81" t="s">
        <v>200</v>
      </c>
      <c r="P55" s="81" t="s">
        <v>200</v>
      </c>
    </row>
    <row r="56" spans="1:24">
      <c r="B56" s="41" t="s">
        <v>278</v>
      </c>
      <c r="C56" s="41"/>
      <c r="D56" s="41"/>
      <c r="E56" s="41" t="s">
        <v>222</v>
      </c>
      <c r="F56" s="99"/>
      <c r="G56" s="100"/>
      <c r="H56" s="85">
        <f>SUM(H48:H55)</f>
        <v>536.1</v>
      </c>
      <c r="I56" s="85">
        <f>SUM(I48:I55)</f>
        <v>540.1</v>
      </c>
      <c r="J56" s="101"/>
      <c r="K56" s="101"/>
      <c r="L56" s="101"/>
      <c r="M56" s="102"/>
      <c r="N56" s="102"/>
      <c r="O56" s="102"/>
      <c r="P56" s="102"/>
    </row>
    <row r="57" spans="1:24">
      <c r="F57" s="103"/>
      <c r="G57" s="104"/>
      <c r="H57" s="105"/>
      <c r="I57" s="105"/>
      <c r="J57" s="104"/>
      <c r="K57" s="104"/>
      <c r="L57" s="104"/>
      <c r="M57" s="106"/>
      <c r="N57" s="106"/>
      <c r="O57" s="106"/>
      <c r="P57" s="106"/>
    </row>
    <row r="58" spans="1:24" s="1" customFormat="1">
      <c r="B58" s="39" t="s">
        <v>259</v>
      </c>
      <c r="C58" s="40"/>
      <c r="D58" s="40"/>
      <c r="E58" s="384" t="s">
        <v>279</v>
      </c>
      <c r="F58" s="244"/>
      <c r="G58" s="244"/>
      <c r="H58" s="244">
        <f>H56+H45</f>
        <v>550.1</v>
      </c>
      <c r="I58" s="244">
        <f>I56+I45</f>
        <v>554.1</v>
      </c>
      <c r="J58" s="40"/>
      <c r="K58" s="40"/>
      <c r="L58" s="40"/>
      <c r="M58" s="40"/>
      <c r="N58" s="40"/>
      <c r="O58" s="40"/>
      <c r="P58" s="40"/>
      <c r="Q58" s="42"/>
      <c r="R58" s="42"/>
      <c r="S58" s="42"/>
      <c r="T58" s="42"/>
      <c r="U58" s="42"/>
      <c r="V58" s="42"/>
      <c r="W58" s="42"/>
      <c r="X58" s="37"/>
    </row>
    <row r="59" spans="1:24">
      <c r="B59" s="107" t="s">
        <v>327</v>
      </c>
      <c r="F59" s="103"/>
    </row>
    <row r="60" spans="1:24">
      <c r="F60"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X36"/>
  <sheetViews>
    <sheetView showGridLines="0" zoomScale="90" zoomScaleNormal="90" workbookViewId="0"/>
  </sheetViews>
  <sheetFormatPr defaultColWidth="8.81640625" defaultRowHeight="14.5"/>
  <cols>
    <col min="1" max="1" width="5.54296875" style="32" customWidth="1"/>
    <col min="2" max="2" width="25.54296875" style="32" customWidth="1"/>
    <col min="3" max="3" width="13.453125" style="32" bestFit="1" customWidth="1"/>
    <col min="4" max="16384" width="8.81640625" style="32"/>
  </cols>
  <sheetData>
    <row r="1" spans="2:24" s="2" customFormat="1" ht="19.5">
      <c r="B1" s="2" t="s">
        <v>65</v>
      </c>
      <c r="D1" s="18"/>
    </row>
    <row r="3" spans="2:24" s="262" customFormat="1">
      <c r="B3" s="263" t="s">
        <v>285</v>
      </c>
      <c r="C3" s="266">
        <v>2020</v>
      </c>
      <c r="D3" s="266">
        <v>2021</v>
      </c>
      <c r="E3" s="266">
        <v>2022</v>
      </c>
      <c r="F3" s="266">
        <v>2023</v>
      </c>
      <c r="G3" s="266">
        <v>2024</v>
      </c>
      <c r="H3" s="266">
        <v>2025</v>
      </c>
      <c r="I3" s="266">
        <v>2026</v>
      </c>
      <c r="J3" s="266">
        <v>2027</v>
      </c>
      <c r="K3" s="266">
        <v>2028</v>
      </c>
      <c r="L3" s="266">
        <v>2029</v>
      </c>
      <c r="M3" s="266">
        <v>2030</v>
      </c>
      <c r="N3" s="266">
        <v>2031</v>
      </c>
      <c r="O3" s="266">
        <v>2032</v>
      </c>
      <c r="P3" s="266">
        <v>2033</v>
      </c>
      <c r="Q3" s="266">
        <v>2034</v>
      </c>
      <c r="R3" s="266">
        <v>2035</v>
      </c>
      <c r="S3" s="266">
        <v>2036</v>
      </c>
      <c r="T3" s="266">
        <v>2037</v>
      </c>
      <c r="U3" s="266">
        <v>2038</v>
      </c>
      <c r="V3" s="266">
        <v>2039</v>
      </c>
      <c r="W3" s="266">
        <v>2040</v>
      </c>
    </row>
    <row r="4" spans="2:24" s="279" customFormat="1">
      <c r="B4" s="350" t="s">
        <v>374</v>
      </c>
      <c r="C4" s="351"/>
      <c r="D4" s="351"/>
      <c r="E4" s="351"/>
      <c r="F4" s="351"/>
      <c r="G4" s="351"/>
      <c r="H4" s="351"/>
      <c r="I4" s="351"/>
      <c r="J4" s="351"/>
      <c r="K4" s="351"/>
      <c r="L4" s="351"/>
      <c r="M4" s="351"/>
      <c r="N4" s="351"/>
      <c r="O4" s="351"/>
      <c r="P4" s="351"/>
      <c r="Q4" s="351"/>
      <c r="R4" s="351"/>
      <c r="S4" s="351"/>
      <c r="T4" s="351"/>
      <c r="U4" s="351"/>
      <c r="V4" s="351"/>
      <c r="W4" s="351"/>
    </row>
    <row r="5" spans="2:24">
      <c r="B5" s="270" t="s">
        <v>14</v>
      </c>
      <c r="C5" s="50">
        <v>2284.4999999999995</v>
      </c>
      <c r="D5" s="50">
        <v>2284.4999999999995</v>
      </c>
      <c r="E5" s="50">
        <v>2284.4999999999995</v>
      </c>
      <c r="F5" s="50">
        <v>1927.4999999999995</v>
      </c>
      <c r="G5" s="50">
        <v>1554.1999999999996</v>
      </c>
      <c r="H5" s="50">
        <v>1554.1999999999996</v>
      </c>
      <c r="I5" s="50">
        <v>1554.1999999999996</v>
      </c>
      <c r="J5" s="50">
        <v>1554.1999999999996</v>
      </c>
      <c r="K5" s="50">
        <v>1554.1999999999996</v>
      </c>
      <c r="L5" s="50">
        <v>1169.2</v>
      </c>
      <c r="M5" s="50">
        <v>1169.2</v>
      </c>
      <c r="N5" s="50">
        <v>246.2</v>
      </c>
      <c r="O5" s="50">
        <v>246.2</v>
      </c>
      <c r="P5" s="50">
        <v>246.2</v>
      </c>
      <c r="Q5" s="50">
        <v>246.2</v>
      </c>
      <c r="R5" s="50">
        <v>246.2</v>
      </c>
      <c r="S5" s="50">
        <v>246.2</v>
      </c>
      <c r="T5" s="50">
        <v>246.2</v>
      </c>
      <c r="U5" s="50">
        <v>156.19999999999999</v>
      </c>
      <c r="V5" s="50">
        <v>156.19999999999999</v>
      </c>
      <c r="W5" s="50">
        <v>156.19999999999999</v>
      </c>
      <c r="X5" s="265"/>
    </row>
    <row r="6" spans="2:24">
      <c r="B6" s="270" t="s">
        <v>15</v>
      </c>
      <c r="C6" s="50">
        <v>1720.1</v>
      </c>
      <c r="D6" s="50">
        <v>1720.1</v>
      </c>
      <c r="E6" s="50">
        <v>1638.1</v>
      </c>
      <c r="F6" s="50">
        <v>1610.1</v>
      </c>
      <c r="G6" s="50">
        <v>1610.1</v>
      </c>
      <c r="H6" s="50">
        <v>1610.1</v>
      </c>
      <c r="I6" s="50">
        <v>1610.1</v>
      </c>
      <c r="J6" s="50">
        <v>1586.8999999999999</v>
      </c>
      <c r="K6" s="50">
        <v>1586.8999999999999</v>
      </c>
      <c r="L6" s="50">
        <v>1586.8999999999999</v>
      </c>
      <c r="M6" s="50">
        <v>1586.8999999999999</v>
      </c>
      <c r="N6" s="50">
        <v>1586.8999999999999</v>
      </c>
      <c r="O6" s="50">
        <v>1586.8999999999999</v>
      </c>
      <c r="P6" s="50">
        <v>1586.8999999999999</v>
      </c>
      <c r="Q6" s="50">
        <v>1336.9</v>
      </c>
      <c r="R6" s="50">
        <v>1336.9</v>
      </c>
      <c r="S6" s="50">
        <v>1336.9</v>
      </c>
      <c r="T6" s="50">
        <v>1336.9</v>
      </c>
      <c r="U6" s="50">
        <v>1336.9</v>
      </c>
      <c r="V6" s="50">
        <v>1336.9</v>
      </c>
      <c r="W6" s="50">
        <v>1336.9</v>
      </c>
      <c r="X6" s="265"/>
    </row>
    <row r="7" spans="2:24">
      <c r="B7" s="271" t="s">
        <v>182</v>
      </c>
      <c r="C7" s="352">
        <f>C5+C6</f>
        <v>4004.5999999999995</v>
      </c>
      <c r="D7" s="352">
        <f t="shared" ref="D7:W7" si="0">D5+D6</f>
        <v>4004.5999999999995</v>
      </c>
      <c r="E7" s="352">
        <f t="shared" si="0"/>
        <v>3922.5999999999995</v>
      </c>
      <c r="F7" s="352">
        <f t="shared" si="0"/>
        <v>3537.5999999999995</v>
      </c>
      <c r="G7" s="352">
        <f t="shared" si="0"/>
        <v>3164.2999999999993</v>
      </c>
      <c r="H7" s="352">
        <f t="shared" si="0"/>
        <v>3164.2999999999993</v>
      </c>
      <c r="I7" s="352">
        <f t="shared" si="0"/>
        <v>3164.2999999999993</v>
      </c>
      <c r="J7" s="352">
        <f t="shared" si="0"/>
        <v>3141.0999999999995</v>
      </c>
      <c r="K7" s="352">
        <f t="shared" si="0"/>
        <v>3141.0999999999995</v>
      </c>
      <c r="L7" s="352">
        <f t="shared" si="0"/>
        <v>2756.1</v>
      </c>
      <c r="M7" s="352">
        <f t="shared" si="0"/>
        <v>2756.1</v>
      </c>
      <c r="N7" s="352">
        <f t="shared" si="0"/>
        <v>1833.1</v>
      </c>
      <c r="O7" s="352">
        <f t="shared" si="0"/>
        <v>1833.1</v>
      </c>
      <c r="P7" s="352">
        <f t="shared" si="0"/>
        <v>1833.1</v>
      </c>
      <c r="Q7" s="352">
        <f t="shared" si="0"/>
        <v>1583.1000000000001</v>
      </c>
      <c r="R7" s="352">
        <f t="shared" si="0"/>
        <v>1583.1000000000001</v>
      </c>
      <c r="S7" s="352">
        <f t="shared" si="0"/>
        <v>1583.1000000000001</v>
      </c>
      <c r="T7" s="352">
        <f t="shared" si="0"/>
        <v>1583.1000000000001</v>
      </c>
      <c r="U7" s="352">
        <f t="shared" si="0"/>
        <v>1493.1000000000001</v>
      </c>
      <c r="V7" s="352">
        <f t="shared" si="0"/>
        <v>1493.1000000000001</v>
      </c>
      <c r="W7" s="352">
        <f t="shared" si="0"/>
        <v>1493.1000000000001</v>
      </c>
      <c r="X7" s="265"/>
    </row>
    <row r="8" spans="2:24">
      <c r="C8" s="353"/>
      <c r="D8" s="353"/>
      <c r="E8" s="353"/>
      <c r="F8" s="353"/>
      <c r="G8" s="353"/>
      <c r="H8" s="353"/>
      <c r="I8" s="353"/>
      <c r="J8" s="353"/>
      <c r="K8" s="353"/>
      <c r="L8" s="353"/>
      <c r="M8" s="353"/>
      <c r="N8" s="353"/>
      <c r="O8" s="353"/>
      <c r="P8" s="353"/>
      <c r="Q8" s="353"/>
      <c r="R8" s="353"/>
      <c r="S8" s="353"/>
      <c r="T8" s="353"/>
      <c r="U8" s="353"/>
      <c r="V8" s="353"/>
      <c r="W8" s="353"/>
      <c r="X8" s="265"/>
    </row>
    <row r="9" spans="2:24" s="279" customFormat="1">
      <c r="B9" s="350" t="s">
        <v>288</v>
      </c>
      <c r="C9" s="354"/>
      <c r="D9" s="354"/>
      <c r="E9" s="354"/>
      <c r="F9" s="354"/>
      <c r="G9" s="354"/>
      <c r="H9" s="354"/>
      <c r="I9" s="354"/>
      <c r="J9" s="354"/>
      <c r="K9" s="354"/>
      <c r="L9" s="354"/>
      <c r="M9" s="354"/>
      <c r="N9" s="354"/>
      <c r="O9" s="354"/>
      <c r="P9" s="354"/>
      <c r="Q9" s="354"/>
      <c r="R9" s="354"/>
      <c r="S9" s="354"/>
      <c r="T9" s="354"/>
      <c r="U9" s="354"/>
      <c r="V9" s="354"/>
      <c r="W9" s="354"/>
      <c r="X9" s="355"/>
    </row>
    <row r="10" spans="2:24">
      <c r="B10" s="271" t="s">
        <v>14</v>
      </c>
      <c r="C10" s="50"/>
      <c r="D10" s="50"/>
      <c r="E10" s="50"/>
      <c r="F10" s="50"/>
      <c r="G10" s="50"/>
      <c r="H10" s="50"/>
      <c r="I10" s="50"/>
      <c r="J10" s="50"/>
      <c r="K10" s="50"/>
      <c r="L10" s="50"/>
      <c r="M10" s="50"/>
      <c r="N10" s="50"/>
      <c r="O10" s="50"/>
      <c r="P10" s="50"/>
      <c r="Q10" s="50"/>
      <c r="R10" s="50"/>
      <c r="S10" s="50"/>
      <c r="T10" s="50"/>
      <c r="U10" s="50"/>
      <c r="V10" s="50"/>
      <c r="W10" s="50"/>
      <c r="X10" s="265"/>
    </row>
    <row r="11" spans="2:24">
      <c r="B11" s="270" t="s">
        <v>286</v>
      </c>
      <c r="C11" s="50">
        <v>1135.8866980704126</v>
      </c>
      <c r="D11" s="50">
        <v>919.70251636941259</v>
      </c>
      <c r="E11" s="50">
        <v>836.63373466841267</v>
      </c>
      <c r="F11" s="50">
        <v>760.25495297241275</v>
      </c>
      <c r="G11" s="50">
        <v>752.13256547241269</v>
      </c>
      <c r="H11" s="50">
        <v>741.4872485604127</v>
      </c>
      <c r="I11" s="50">
        <v>731.68993164941264</v>
      </c>
      <c r="J11" s="50">
        <v>714.45500223741271</v>
      </c>
      <c r="K11" s="50">
        <v>676.40104946241274</v>
      </c>
      <c r="L11" s="50">
        <v>662.00406334641275</v>
      </c>
      <c r="M11" s="50">
        <v>647.60707723741268</v>
      </c>
      <c r="N11" s="50">
        <v>592.26868334129017</v>
      </c>
      <c r="O11" s="50">
        <v>588.08962917429017</v>
      </c>
      <c r="P11" s="50">
        <v>581.96220834129019</v>
      </c>
      <c r="Q11" s="50">
        <v>519.68478750829024</v>
      </c>
      <c r="R11" s="50">
        <v>517.73642084129028</v>
      </c>
      <c r="S11" s="50">
        <v>516.55389167429018</v>
      </c>
      <c r="T11" s="50">
        <v>513.96469584129022</v>
      </c>
      <c r="U11" s="50">
        <v>511.37550000829026</v>
      </c>
      <c r="V11" s="50">
        <v>509.96883334129018</v>
      </c>
      <c r="W11" s="50">
        <v>509.96883334129018</v>
      </c>
      <c r="X11" s="265"/>
    </row>
    <row r="12" spans="2:24">
      <c r="B12" s="270" t="s">
        <v>287</v>
      </c>
      <c r="C12" s="50">
        <v>572.20630192958708</v>
      </c>
      <c r="D12" s="50">
        <v>550.43170192958701</v>
      </c>
      <c r="E12" s="50">
        <v>550.43170192958701</v>
      </c>
      <c r="F12" s="50">
        <v>542.93170192958689</v>
      </c>
      <c r="G12" s="50">
        <v>536.6717019295869</v>
      </c>
      <c r="H12" s="50">
        <v>523.18970192958682</v>
      </c>
      <c r="I12" s="50">
        <v>523.18970192958682</v>
      </c>
      <c r="J12" s="50">
        <v>523.18970192958682</v>
      </c>
      <c r="K12" s="50">
        <v>516.19670192958677</v>
      </c>
      <c r="L12" s="50">
        <v>506.34670192958674</v>
      </c>
      <c r="M12" s="50">
        <v>506.34670192958674</v>
      </c>
      <c r="N12" s="50">
        <v>496.04506249170925</v>
      </c>
      <c r="O12" s="50">
        <v>496.04506249170925</v>
      </c>
      <c r="P12" s="50">
        <v>496.04506249170925</v>
      </c>
      <c r="Q12" s="50">
        <v>496.04506249170925</v>
      </c>
      <c r="R12" s="50">
        <v>496.04506249170925</v>
      </c>
      <c r="S12" s="50">
        <v>491.44506249170928</v>
      </c>
      <c r="T12" s="50">
        <v>491.44506249170928</v>
      </c>
      <c r="U12" s="50">
        <v>491.44506249170928</v>
      </c>
      <c r="V12" s="50">
        <v>491.44506249170928</v>
      </c>
      <c r="W12" s="50">
        <v>491.44506249170928</v>
      </c>
      <c r="X12" s="265"/>
    </row>
    <row r="13" spans="2:24">
      <c r="B13" s="271" t="str">
        <f>"I alt, "&amp;B10</f>
        <v>I alt, Vestdanmark (DK1)</v>
      </c>
      <c r="C13" s="352">
        <f>C11+C12</f>
        <v>1708.0929999999998</v>
      </c>
      <c r="D13" s="352">
        <f t="shared" ref="D13" si="1">D11+D12</f>
        <v>1470.1342182989997</v>
      </c>
      <c r="E13" s="352">
        <f t="shared" ref="E13" si="2">E11+E12</f>
        <v>1387.0654365979997</v>
      </c>
      <c r="F13" s="352">
        <f t="shared" ref="F13" si="3">F11+F12</f>
        <v>1303.1866549019996</v>
      </c>
      <c r="G13" s="352">
        <f t="shared" ref="G13" si="4">G11+G12</f>
        <v>1288.8042674019996</v>
      </c>
      <c r="H13" s="352">
        <f t="shared" ref="H13" si="5">H11+H12</f>
        <v>1264.6769504899994</v>
      </c>
      <c r="I13" s="352">
        <f t="shared" ref="I13" si="6">I11+I12</f>
        <v>1254.8796335789993</v>
      </c>
      <c r="J13" s="352">
        <f t="shared" ref="J13" si="7">J11+J12</f>
        <v>1237.6447041669994</v>
      </c>
      <c r="K13" s="352">
        <f t="shared" ref="K13" si="8">K11+K12</f>
        <v>1192.5977513919995</v>
      </c>
      <c r="L13" s="352">
        <f t="shared" ref="L13" si="9">L11+L12</f>
        <v>1168.3507652759995</v>
      </c>
      <c r="M13" s="352">
        <f t="shared" ref="M13" si="10">M11+M12</f>
        <v>1153.9537791669995</v>
      </c>
      <c r="N13" s="352">
        <f t="shared" ref="N13" si="11">N11+N12</f>
        <v>1088.3137458329993</v>
      </c>
      <c r="O13" s="352">
        <f t="shared" ref="O13" si="12">O11+O12</f>
        <v>1084.1346916659995</v>
      </c>
      <c r="P13" s="352">
        <f t="shared" ref="P13" si="13">P11+P12</f>
        <v>1078.0072708329994</v>
      </c>
      <c r="Q13" s="352">
        <f t="shared" ref="Q13" si="14">Q11+Q12</f>
        <v>1015.7298499999995</v>
      </c>
      <c r="R13" s="352">
        <f t="shared" ref="R13" si="15">R11+R12</f>
        <v>1013.7814833329995</v>
      </c>
      <c r="S13" s="352">
        <f t="shared" ref="S13" si="16">S11+S12</f>
        <v>1007.9989541659995</v>
      </c>
      <c r="T13" s="352">
        <f t="shared" ref="T13" si="17">T11+T12</f>
        <v>1005.4097583329994</v>
      </c>
      <c r="U13" s="352">
        <f t="shared" ref="U13" si="18">U11+U12</f>
        <v>1002.8205624999996</v>
      </c>
      <c r="V13" s="352">
        <f t="shared" ref="V13" si="19">V11+V12</f>
        <v>1001.4138958329995</v>
      </c>
      <c r="W13" s="352">
        <f t="shared" ref="W13" si="20">W11+W12</f>
        <v>1001.4138958329995</v>
      </c>
      <c r="X13" s="265"/>
    </row>
    <row r="14" spans="2:24">
      <c r="B14" s="270"/>
      <c r="C14" s="50"/>
      <c r="D14" s="50"/>
      <c r="E14" s="50"/>
      <c r="F14" s="50"/>
      <c r="G14" s="50"/>
      <c r="H14" s="50"/>
      <c r="I14" s="50"/>
      <c r="J14" s="50"/>
      <c r="K14" s="50"/>
      <c r="L14" s="50"/>
      <c r="M14" s="50"/>
      <c r="N14" s="50"/>
      <c r="O14" s="50"/>
      <c r="P14" s="50"/>
      <c r="Q14" s="50"/>
      <c r="R14" s="50"/>
      <c r="S14" s="50"/>
      <c r="T14" s="50"/>
      <c r="U14" s="50"/>
      <c r="V14" s="50"/>
      <c r="W14" s="50"/>
      <c r="X14" s="265"/>
    </row>
    <row r="15" spans="2:24">
      <c r="B15" s="271" t="s">
        <v>15</v>
      </c>
      <c r="C15" s="50"/>
      <c r="D15" s="50"/>
      <c r="E15" s="50"/>
      <c r="F15" s="50"/>
      <c r="G15" s="50"/>
      <c r="H15" s="50"/>
      <c r="I15" s="50"/>
      <c r="J15" s="50"/>
      <c r="K15" s="50"/>
      <c r="L15" s="50"/>
      <c r="M15" s="50"/>
      <c r="N15" s="50"/>
      <c r="O15" s="50"/>
      <c r="P15" s="50"/>
      <c r="Q15" s="50"/>
      <c r="R15" s="50"/>
      <c r="S15" s="50"/>
      <c r="T15" s="50"/>
      <c r="U15" s="50"/>
      <c r="V15" s="50"/>
      <c r="W15" s="50"/>
      <c r="X15" s="265"/>
    </row>
    <row r="16" spans="2:24">
      <c r="B16" s="270" t="s">
        <v>286</v>
      </c>
      <c r="C16" s="50">
        <v>315.80197093306685</v>
      </c>
      <c r="D16" s="50">
        <v>301.82437834106702</v>
      </c>
      <c r="E16" s="50">
        <v>295.50900797006693</v>
      </c>
      <c r="F16" s="50">
        <v>289.19363760006695</v>
      </c>
      <c r="G16" s="50">
        <v>288.47852648906695</v>
      </c>
      <c r="H16" s="50">
        <v>209.36397093306692</v>
      </c>
      <c r="I16" s="50">
        <v>207.4116376010669</v>
      </c>
      <c r="J16" s="50">
        <v>205.7366376000669</v>
      </c>
      <c r="K16" s="50">
        <v>204.74419315506691</v>
      </c>
      <c r="L16" s="50">
        <v>203.88767463706694</v>
      </c>
      <c r="M16" s="50">
        <v>202.59337834106691</v>
      </c>
      <c r="N16" s="50">
        <v>201.85374871106694</v>
      </c>
      <c r="O16" s="50">
        <v>201.13863760006694</v>
      </c>
      <c r="P16" s="50">
        <v>200.8613042660669</v>
      </c>
      <c r="Q16" s="50">
        <v>200.58397093306689</v>
      </c>
      <c r="R16" s="50">
        <v>200.58397093306689</v>
      </c>
      <c r="S16" s="50">
        <v>200.30663760006689</v>
      </c>
      <c r="T16" s="50">
        <v>200.0293042660669</v>
      </c>
      <c r="U16" s="50">
        <v>199.7519709330669</v>
      </c>
      <c r="V16" s="50">
        <v>199.7519709330669</v>
      </c>
      <c r="W16" s="50">
        <v>199.7519709330669</v>
      </c>
      <c r="X16" s="265"/>
    </row>
    <row r="17" spans="2:24">
      <c r="B17" s="270" t="s">
        <v>287</v>
      </c>
      <c r="C17" s="50">
        <v>339.36502906693295</v>
      </c>
      <c r="D17" s="50">
        <v>343.33502906693292</v>
      </c>
      <c r="E17" s="50">
        <v>343.33502906693292</v>
      </c>
      <c r="F17" s="50">
        <v>343.33502906693292</v>
      </c>
      <c r="G17" s="50">
        <v>331.7769588914943</v>
      </c>
      <c r="H17" s="50">
        <v>331.7769588914943</v>
      </c>
      <c r="I17" s="50">
        <v>331.7769588914943</v>
      </c>
      <c r="J17" s="50">
        <v>331.7769588914943</v>
      </c>
      <c r="K17" s="50">
        <v>331.7769588914943</v>
      </c>
      <c r="L17" s="50">
        <v>331.7769588914943</v>
      </c>
      <c r="M17" s="50">
        <v>331.7769588914943</v>
      </c>
      <c r="N17" s="50">
        <v>314.17695889149428</v>
      </c>
      <c r="O17" s="50">
        <v>314.17695889149428</v>
      </c>
      <c r="P17" s="50">
        <v>314.17695889149428</v>
      </c>
      <c r="Q17" s="50">
        <v>314.17695889149428</v>
      </c>
      <c r="R17" s="50">
        <v>314.17695889149428</v>
      </c>
      <c r="S17" s="50">
        <v>314.17695889149428</v>
      </c>
      <c r="T17" s="50">
        <v>314.17695889149428</v>
      </c>
      <c r="U17" s="50">
        <v>314.17695889149428</v>
      </c>
      <c r="V17" s="50">
        <v>314.17695889149428</v>
      </c>
      <c r="W17" s="50">
        <v>314.17695889149428</v>
      </c>
      <c r="X17" s="265"/>
    </row>
    <row r="18" spans="2:24">
      <c r="B18" s="271" t="str">
        <f>"I alt, "&amp;B15</f>
        <v>I alt, Østdanmark (DK2)</v>
      </c>
      <c r="C18" s="352">
        <f>C16+C17</f>
        <v>655.1669999999998</v>
      </c>
      <c r="D18" s="352">
        <f t="shared" ref="D18:W18" si="21">D16+D17</f>
        <v>645.15940740799988</v>
      </c>
      <c r="E18" s="352">
        <f t="shared" si="21"/>
        <v>638.84403703699991</v>
      </c>
      <c r="F18" s="352">
        <f t="shared" si="21"/>
        <v>632.52866666699992</v>
      </c>
      <c r="G18" s="352">
        <f t="shared" si="21"/>
        <v>620.25548538056125</v>
      </c>
      <c r="H18" s="352">
        <f t="shared" si="21"/>
        <v>541.14092982456123</v>
      </c>
      <c r="I18" s="352">
        <f t="shared" si="21"/>
        <v>539.18859649256115</v>
      </c>
      <c r="J18" s="352">
        <f t="shared" si="21"/>
        <v>537.5135964915612</v>
      </c>
      <c r="K18" s="352">
        <f t="shared" si="21"/>
        <v>536.52115204656116</v>
      </c>
      <c r="L18" s="352">
        <f t="shared" si="21"/>
        <v>535.66463352856124</v>
      </c>
      <c r="M18" s="352">
        <f t="shared" si="21"/>
        <v>534.37033723256127</v>
      </c>
      <c r="N18" s="352">
        <f t="shared" si="21"/>
        <v>516.03070760256128</v>
      </c>
      <c r="O18" s="352">
        <f t="shared" si="21"/>
        <v>515.31559649156122</v>
      </c>
      <c r="P18" s="352">
        <f t="shared" si="21"/>
        <v>515.03826315756123</v>
      </c>
      <c r="Q18" s="352">
        <f t="shared" si="21"/>
        <v>514.76092982456112</v>
      </c>
      <c r="R18" s="352">
        <f t="shared" si="21"/>
        <v>514.76092982456112</v>
      </c>
      <c r="S18" s="352">
        <f t="shared" si="21"/>
        <v>514.48359649156123</v>
      </c>
      <c r="T18" s="352">
        <f t="shared" si="21"/>
        <v>514.20626315756112</v>
      </c>
      <c r="U18" s="352">
        <f t="shared" si="21"/>
        <v>513.92892982456124</v>
      </c>
      <c r="V18" s="352">
        <f t="shared" si="21"/>
        <v>513.92892982456124</v>
      </c>
      <c r="W18" s="352">
        <f t="shared" si="21"/>
        <v>513.92892982456124</v>
      </c>
      <c r="X18" s="265"/>
    </row>
    <row r="19" spans="2:24">
      <c r="B19" s="270"/>
      <c r="C19" s="353"/>
      <c r="D19" s="353"/>
      <c r="E19" s="353"/>
      <c r="F19" s="353"/>
      <c r="G19" s="353"/>
      <c r="H19" s="353"/>
      <c r="I19" s="353"/>
      <c r="J19" s="353"/>
      <c r="K19" s="353"/>
      <c r="L19" s="353"/>
      <c r="M19" s="353"/>
      <c r="N19" s="353"/>
      <c r="O19" s="353"/>
      <c r="P19" s="353"/>
      <c r="Q19" s="353"/>
      <c r="R19" s="353"/>
      <c r="S19" s="353"/>
      <c r="T19" s="353"/>
      <c r="U19" s="353"/>
      <c r="V19" s="353"/>
      <c r="W19" s="353"/>
      <c r="X19" s="265"/>
    </row>
    <row r="20" spans="2:24" s="279" customFormat="1">
      <c r="B20" s="271" t="s">
        <v>26</v>
      </c>
      <c r="C20" s="354"/>
      <c r="D20" s="354"/>
      <c r="E20" s="354"/>
      <c r="F20" s="354"/>
      <c r="G20" s="354"/>
      <c r="H20" s="354"/>
      <c r="I20" s="354"/>
      <c r="J20" s="354"/>
      <c r="K20" s="354"/>
      <c r="L20" s="354"/>
      <c r="M20" s="354"/>
      <c r="N20" s="354"/>
      <c r="O20" s="354"/>
      <c r="P20" s="354"/>
      <c r="Q20" s="354"/>
      <c r="R20" s="354"/>
      <c r="S20" s="354"/>
      <c r="T20" s="354"/>
      <c r="U20" s="354"/>
      <c r="V20" s="354"/>
      <c r="W20" s="354"/>
      <c r="X20" s="355"/>
    </row>
    <row r="21" spans="2:24">
      <c r="B21" s="356" t="s">
        <v>323</v>
      </c>
      <c r="C21" s="353">
        <f>C5+C6</f>
        <v>4004.5999999999995</v>
      </c>
      <c r="D21" s="353">
        <f t="shared" ref="D21:W21" si="22">D5+D6</f>
        <v>4004.5999999999995</v>
      </c>
      <c r="E21" s="353">
        <f t="shared" si="22"/>
        <v>3922.5999999999995</v>
      </c>
      <c r="F21" s="353">
        <f t="shared" si="22"/>
        <v>3537.5999999999995</v>
      </c>
      <c r="G21" s="353">
        <f t="shared" si="22"/>
        <v>3164.2999999999993</v>
      </c>
      <c r="H21" s="353">
        <f t="shared" si="22"/>
        <v>3164.2999999999993</v>
      </c>
      <c r="I21" s="353">
        <f t="shared" si="22"/>
        <v>3164.2999999999993</v>
      </c>
      <c r="J21" s="353">
        <f t="shared" si="22"/>
        <v>3141.0999999999995</v>
      </c>
      <c r="K21" s="353">
        <f t="shared" si="22"/>
        <v>3141.0999999999995</v>
      </c>
      <c r="L21" s="353">
        <f t="shared" si="22"/>
        <v>2756.1</v>
      </c>
      <c r="M21" s="353">
        <f t="shared" si="22"/>
        <v>2756.1</v>
      </c>
      <c r="N21" s="353">
        <f t="shared" si="22"/>
        <v>1833.1</v>
      </c>
      <c r="O21" s="353">
        <f t="shared" si="22"/>
        <v>1833.1</v>
      </c>
      <c r="P21" s="353">
        <f t="shared" si="22"/>
        <v>1833.1</v>
      </c>
      <c r="Q21" s="353">
        <f t="shared" si="22"/>
        <v>1583.1000000000001</v>
      </c>
      <c r="R21" s="353">
        <f t="shared" si="22"/>
        <v>1583.1000000000001</v>
      </c>
      <c r="S21" s="353">
        <f t="shared" si="22"/>
        <v>1583.1000000000001</v>
      </c>
      <c r="T21" s="353">
        <f t="shared" si="22"/>
        <v>1583.1000000000001</v>
      </c>
      <c r="U21" s="353">
        <f t="shared" si="22"/>
        <v>1493.1000000000001</v>
      </c>
      <c r="V21" s="353">
        <f t="shared" si="22"/>
        <v>1493.1000000000001</v>
      </c>
      <c r="W21" s="353">
        <f t="shared" si="22"/>
        <v>1493.1000000000001</v>
      </c>
      <c r="X21" s="265"/>
    </row>
    <row r="22" spans="2:24">
      <c r="B22" s="270" t="s">
        <v>284</v>
      </c>
      <c r="C22" s="353">
        <f>C13+C18</f>
        <v>2363.2599999999998</v>
      </c>
      <c r="D22" s="353">
        <f t="shared" ref="D22:W22" si="23">D13+D18</f>
        <v>2115.2936257069996</v>
      </c>
      <c r="E22" s="353">
        <f t="shared" si="23"/>
        <v>2025.9094736349996</v>
      </c>
      <c r="F22" s="353">
        <f t="shared" si="23"/>
        <v>1935.7153215689996</v>
      </c>
      <c r="G22" s="353">
        <f t="shared" si="23"/>
        <v>1909.0597527825607</v>
      </c>
      <c r="H22" s="353">
        <f t="shared" si="23"/>
        <v>1805.8178803145606</v>
      </c>
      <c r="I22" s="353">
        <f t="shared" si="23"/>
        <v>1794.0682300715605</v>
      </c>
      <c r="J22" s="353">
        <f t="shared" si="23"/>
        <v>1775.1583006585606</v>
      </c>
      <c r="K22" s="353">
        <f t="shared" si="23"/>
        <v>1729.1189034385607</v>
      </c>
      <c r="L22" s="353">
        <f t="shared" si="23"/>
        <v>1704.0153988045608</v>
      </c>
      <c r="M22" s="353">
        <f t="shared" si="23"/>
        <v>1688.3241163995608</v>
      </c>
      <c r="N22" s="353">
        <f t="shared" si="23"/>
        <v>1604.3444534355606</v>
      </c>
      <c r="O22" s="353">
        <f t="shared" si="23"/>
        <v>1599.4502881575609</v>
      </c>
      <c r="P22" s="353">
        <f t="shared" si="23"/>
        <v>1593.0455339905607</v>
      </c>
      <c r="Q22" s="353">
        <f t="shared" si="23"/>
        <v>1530.4907798245606</v>
      </c>
      <c r="R22" s="353">
        <f t="shared" si="23"/>
        <v>1528.5424131575605</v>
      </c>
      <c r="S22" s="353">
        <f t="shared" si="23"/>
        <v>1522.4825506575608</v>
      </c>
      <c r="T22" s="353">
        <f t="shared" si="23"/>
        <v>1519.6160214905606</v>
      </c>
      <c r="U22" s="353">
        <f t="shared" si="23"/>
        <v>1516.7494923245608</v>
      </c>
      <c r="V22" s="353">
        <f t="shared" si="23"/>
        <v>1515.3428256575608</v>
      </c>
      <c r="W22" s="353">
        <f t="shared" si="23"/>
        <v>1515.3428256575608</v>
      </c>
      <c r="X22" s="265"/>
    </row>
    <row r="23" spans="2:24">
      <c r="B23" s="171" t="str">
        <f>"I alt, "&amp;B20</f>
        <v>I alt, Danmark</v>
      </c>
      <c r="C23" s="352">
        <f>C21+C22</f>
        <v>6367.8599999999988</v>
      </c>
      <c r="D23" s="352">
        <f t="shared" ref="D23:W23" si="24">D21+D22</f>
        <v>6119.893625706999</v>
      </c>
      <c r="E23" s="352">
        <f t="shared" si="24"/>
        <v>5948.5094736349993</v>
      </c>
      <c r="F23" s="352">
        <f t="shared" si="24"/>
        <v>5473.315321568999</v>
      </c>
      <c r="G23" s="352">
        <f t="shared" si="24"/>
        <v>5073.3597527825605</v>
      </c>
      <c r="H23" s="352">
        <f t="shared" si="24"/>
        <v>4970.1178803145594</v>
      </c>
      <c r="I23" s="352">
        <f t="shared" si="24"/>
        <v>4958.36823007156</v>
      </c>
      <c r="J23" s="352">
        <f t="shared" si="24"/>
        <v>4916.2583006585601</v>
      </c>
      <c r="K23" s="352">
        <f t="shared" si="24"/>
        <v>4870.2189034385601</v>
      </c>
      <c r="L23" s="352">
        <f t="shared" si="24"/>
        <v>4460.1153988045608</v>
      </c>
      <c r="M23" s="352">
        <f t="shared" si="24"/>
        <v>4444.4241163995612</v>
      </c>
      <c r="N23" s="352">
        <f t="shared" si="24"/>
        <v>3437.4444534355607</v>
      </c>
      <c r="O23" s="352">
        <f t="shared" si="24"/>
        <v>3432.5502881575608</v>
      </c>
      <c r="P23" s="352">
        <f t="shared" si="24"/>
        <v>3426.1455339905606</v>
      </c>
      <c r="Q23" s="352">
        <f t="shared" si="24"/>
        <v>3113.5907798245607</v>
      </c>
      <c r="R23" s="352">
        <f t="shared" si="24"/>
        <v>3111.6424131575604</v>
      </c>
      <c r="S23" s="352">
        <f t="shared" si="24"/>
        <v>3105.5825506575611</v>
      </c>
      <c r="T23" s="352">
        <f t="shared" si="24"/>
        <v>3102.7160214905607</v>
      </c>
      <c r="U23" s="352">
        <f t="shared" si="24"/>
        <v>3009.8494923245607</v>
      </c>
      <c r="V23" s="352">
        <f t="shared" si="24"/>
        <v>3008.4428256575611</v>
      </c>
      <c r="W23" s="352">
        <f t="shared" si="24"/>
        <v>3008.4428256575611</v>
      </c>
      <c r="X23" s="265"/>
    </row>
    <row r="24" spans="2:24">
      <c r="B24" s="65" t="s">
        <v>280</v>
      </c>
      <c r="C24" s="353"/>
      <c r="D24" s="353"/>
      <c r="E24" s="353"/>
      <c r="F24" s="353"/>
      <c r="G24" s="353"/>
      <c r="H24" s="353"/>
      <c r="I24" s="353"/>
      <c r="J24" s="353"/>
      <c r="K24" s="353"/>
      <c r="L24" s="353"/>
      <c r="M24" s="353"/>
      <c r="N24" s="353"/>
      <c r="O24" s="353"/>
      <c r="P24" s="353"/>
      <c r="Q24" s="353"/>
      <c r="R24" s="353"/>
      <c r="S24" s="353"/>
      <c r="T24" s="353"/>
      <c r="U24" s="353"/>
      <c r="V24" s="353"/>
      <c r="W24" s="353"/>
      <c r="X24" s="265"/>
    </row>
    <row r="25" spans="2:24">
      <c r="B25" s="306" t="s">
        <v>390</v>
      </c>
      <c r="C25" s="357"/>
      <c r="D25" s="357"/>
      <c r="E25" s="357"/>
      <c r="F25" s="357"/>
      <c r="G25" s="357"/>
      <c r="H25" s="357"/>
      <c r="I25" s="357"/>
      <c r="J25" s="357"/>
      <c r="K25" s="357"/>
      <c r="L25" s="357"/>
      <c r="M25" s="357"/>
      <c r="N25" s="357"/>
      <c r="O25" s="357"/>
      <c r="P25" s="357"/>
      <c r="Q25" s="357"/>
      <c r="R25" s="357"/>
      <c r="S25" s="357"/>
      <c r="T25" s="357"/>
      <c r="U25" s="357"/>
      <c r="V25" s="357"/>
      <c r="W25" s="357"/>
      <c r="X25" s="265"/>
    </row>
    <row r="26" spans="2:24">
      <c r="B26" s="306" t="s">
        <v>392</v>
      </c>
      <c r="C26" s="357"/>
      <c r="D26" s="357"/>
      <c r="E26" s="357"/>
      <c r="F26" s="357"/>
      <c r="G26" s="357"/>
      <c r="H26" s="357"/>
      <c r="I26" s="357"/>
      <c r="J26" s="357"/>
      <c r="K26" s="357"/>
      <c r="L26" s="357"/>
      <c r="M26" s="357"/>
      <c r="N26" s="357"/>
      <c r="O26" s="357"/>
      <c r="P26" s="357"/>
      <c r="Q26" s="357"/>
      <c r="R26" s="357"/>
      <c r="S26" s="357"/>
      <c r="T26" s="357"/>
      <c r="U26" s="357"/>
      <c r="V26" s="357"/>
      <c r="W26" s="357"/>
      <c r="X26" s="265"/>
    </row>
    <row r="27" spans="2:24">
      <c r="C27" s="358"/>
      <c r="D27" s="358"/>
      <c r="E27" s="358"/>
      <c r="F27" s="358"/>
      <c r="G27" s="358"/>
      <c r="H27" s="358"/>
      <c r="I27" s="358"/>
      <c r="J27" s="358"/>
      <c r="K27" s="358"/>
      <c r="L27" s="358"/>
      <c r="M27" s="358"/>
      <c r="N27" s="358"/>
      <c r="O27" s="358"/>
      <c r="P27" s="358"/>
      <c r="Q27" s="358"/>
      <c r="R27" s="358"/>
      <c r="S27" s="358"/>
      <c r="T27" s="358"/>
      <c r="U27" s="358"/>
      <c r="V27" s="358"/>
      <c r="W27" s="358"/>
      <c r="X27" s="265"/>
    </row>
    <row r="28" spans="2:24">
      <c r="B28" s="30" t="s">
        <v>281</v>
      </c>
      <c r="C28" s="265"/>
      <c r="D28" s="265"/>
      <c r="E28" s="265"/>
      <c r="F28" s="265"/>
      <c r="G28" s="265"/>
      <c r="H28" s="265"/>
      <c r="I28" s="265"/>
      <c r="J28" s="265"/>
      <c r="K28" s="265"/>
      <c r="L28" s="265"/>
      <c r="M28" s="265"/>
      <c r="N28" s="265"/>
      <c r="O28" s="265"/>
      <c r="P28" s="265"/>
      <c r="Q28" s="265"/>
      <c r="R28" s="265"/>
      <c r="S28" s="265"/>
      <c r="T28" s="265"/>
      <c r="U28" s="265"/>
      <c r="V28" s="265"/>
      <c r="W28" s="265"/>
      <c r="X28" s="265"/>
    </row>
    <row r="29" spans="2:24" s="279" customFormat="1">
      <c r="B29" s="132" t="s">
        <v>183</v>
      </c>
      <c r="C29" s="54">
        <v>2020</v>
      </c>
      <c r="D29" s="54">
        <v>2021</v>
      </c>
      <c r="E29" s="54">
        <v>2022</v>
      </c>
      <c r="F29" s="54">
        <v>2023</v>
      </c>
      <c r="G29" s="54">
        <v>2024</v>
      </c>
      <c r="H29" s="54">
        <v>2025</v>
      </c>
      <c r="I29" s="54">
        <v>2026</v>
      </c>
      <c r="J29" s="54">
        <v>2027</v>
      </c>
      <c r="K29" s="54">
        <v>2028</v>
      </c>
      <c r="L29" s="54">
        <v>2029</v>
      </c>
      <c r="M29" s="54">
        <v>2030</v>
      </c>
      <c r="N29" s="54">
        <v>2031</v>
      </c>
      <c r="O29" s="54">
        <v>2032</v>
      </c>
      <c r="P29" s="54">
        <v>2033</v>
      </c>
      <c r="Q29" s="54">
        <v>2034</v>
      </c>
      <c r="R29" s="54">
        <v>2035</v>
      </c>
      <c r="S29" s="54">
        <v>2036</v>
      </c>
      <c r="T29" s="54">
        <v>2037</v>
      </c>
      <c r="U29" s="54">
        <v>2038</v>
      </c>
      <c r="V29" s="54">
        <v>2039</v>
      </c>
      <c r="W29" s="54">
        <v>2040</v>
      </c>
      <c r="X29" s="355"/>
    </row>
    <row r="30" spans="2:24">
      <c r="B30" s="130" t="s">
        <v>282</v>
      </c>
      <c r="C30" s="359">
        <v>2459</v>
      </c>
      <c r="D30" s="359">
        <v>2327</v>
      </c>
      <c r="E30" s="359">
        <v>2185</v>
      </c>
      <c r="F30" s="359">
        <v>2021</v>
      </c>
      <c r="G30" s="359">
        <v>1971</v>
      </c>
      <c r="H30" s="359">
        <v>1832</v>
      </c>
      <c r="I30" s="359">
        <v>1791</v>
      </c>
      <c r="J30" s="359">
        <v>1745</v>
      </c>
      <c r="K30" s="359">
        <v>1704</v>
      </c>
      <c r="L30" s="359">
        <v>1660</v>
      </c>
      <c r="M30" s="359">
        <v>1643</v>
      </c>
      <c r="N30" s="359">
        <v>1637</v>
      </c>
      <c r="O30" s="359">
        <v>1525</v>
      </c>
      <c r="P30" s="359">
        <v>1480</v>
      </c>
      <c r="Q30" s="359">
        <v>1475</v>
      </c>
      <c r="R30" s="359">
        <v>1473</v>
      </c>
      <c r="S30" s="359">
        <v>1473</v>
      </c>
      <c r="T30" s="359">
        <v>1447</v>
      </c>
      <c r="U30" s="359">
        <v>1447</v>
      </c>
      <c r="V30" s="359">
        <v>1445</v>
      </c>
      <c r="W30" s="359">
        <v>1444</v>
      </c>
      <c r="X30" s="265"/>
    </row>
    <row r="31" spans="2:24">
      <c r="B31" s="130" t="s">
        <v>324</v>
      </c>
      <c r="C31" s="359">
        <v>3640</v>
      </c>
      <c r="D31" s="359">
        <v>3640</v>
      </c>
      <c r="E31" s="359">
        <v>3558</v>
      </c>
      <c r="F31" s="359">
        <v>3157</v>
      </c>
      <c r="G31" s="359">
        <v>3157</v>
      </c>
      <c r="H31" s="359">
        <v>3157</v>
      </c>
      <c r="I31" s="359">
        <v>2909</v>
      </c>
      <c r="J31" s="359">
        <v>2886</v>
      </c>
      <c r="K31" s="359">
        <v>2886</v>
      </c>
      <c r="L31" s="359">
        <v>2501</v>
      </c>
      <c r="M31" s="359">
        <v>2487</v>
      </c>
      <c r="N31" s="359">
        <v>2130</v>
      </c>
      <c r="O31" s="359">
        <v>2130</v>
      </c>
      <c r="P31" s="359">
        <v>2130</v>
      </c>
      <c r="Q31" s="359">
        <v>1880</v>
      </c>
      <c r="R31" s="359">
        <v>1880</v>
      </c>
      <c r="S31" s="359">
        <v>1880</v>
      </c>
      <c r="T31" s="359">
        <v>1880</v>
      </c>
      <c r="U31" s="359">
        <v>1880</v>
      </c>
      <c r="V31" s="359">
        <v>1880</v>
      </c>
      <c r="W31" s="359">
        <v>1880</v>
      </c>
      <c r="X31" s="265"/>
    </row>
    <row r="32" spans="2:24">
      <c r="B32" s="130" t="s">
        <v>283</v>
      </c>
      <c r="C32" s="359">
        <v>6100</v>
      </c>
      <c r="D32" s="359">
        <v>5967</v>
      </c>
      <c r="E32" s="359">
        <v>5743</v>
      </c>
      <c r="F32" s="359">
        <v>5178</v>
      </c>
      <c r="G32" s="359">
        <v>5129</v>
      </c>
      <c r="H32" s="359">
        <v>4990</v>
      </c>
      <c r="I32" s="359">
        <v>4700</v>
      </c>
      <c r="J32" s="359">
        <v>4631</v>
      </c>
      <c r="K32" s="359">
        <v>4590</v>
      </c>
      <c r="L32" s="359">
        <v>4161</v>
      </c>
      <c r="M32" s="359">
        <v>4130</v>
      </c>
      <c r="N32" s="359">
        <v>3767</v>
      </c>
      <c r="O32" s="359">
        <v>3655</v>
      </c>
      <c r="P32" s="359">
        <v>3610</v>
      </c>
      <c r="Q32" s="359">
        <v>3355</v>
      </c>
      <c r="R32" s="359">
        <v>3353</v>
      </c>
      <c r="S32" s="359">
        <v>3353</v>
      </c>
      <c r="T32" s="359">
        <v>3327</v>
      </c>
      <c r="U32" s="359">
        <v>3327</v>
      </c>
      <c r="V32" s="359">
        <v>3325</v>
      </c>
      <c r="W32" s="359">
        <v>3325</v>
      </c>
      <c r="X32" s="265"/>
    </row>
    <row r="34" spans="3:23">
      <c r="C34" s="48"/>
      <c r="D34" s="48"/>
      <c r="E34" s="48"/>
      <c r="F34" s="48"/>
      <c r="G34" s="48"/>
      <c r="H34" s="48"/>
      <c r="I34" s="48"/>
      <c r="J34" s="48"/>
      <c r="K34" s="48"/>
      <c r="L34" s="48"/>
      <c r="M34" s="48"/>
      <c r="N34" s="48"/>
      <c r="O34" s="48"/>
      <c r="P34" s="48"/>
      <c r="Q34" s="48"/>
      <c r="R34" s="48"/>
      <c r="S34" s="48"/>
      <c r="T34" s="48"/>
      <c r="U34" s="48"/>
      <c r="V34" s="48"/>
      <c r="W34" s="48"/>
    </row>
    <row r="35" spans="3:23">
      <c r="C35" s="48"/>
      <c r="D35" s="48"/>
      <c r="E35" s="48"/>
      <c r="F35" s="48"/>
      <c r="G35" s="48"/>
      <c r="H35" s="48"/>
      <c r="I35" s="48"/>
      <c r="J35" s="48"/>
      <c r="K35" s="48"/>
      <c r="L35" s="48"/>
      <c r="M35" s="48"/>
      <c r="N35" s="48"/>
      <c r="O35" s="48"/>
      <c r="P35" s="48"/>
      <c r="Q35" s="48"/>
      <c r="R35" s="48"/>
      <c r="S35" s="48"/>
      <c r="T35" s="48"/>
      <c r="U35" s="48"/>
      <c r="V35" s="48"/>
      <c r="W35" s="48"/>
    </row>
    <row r="36" spans="3:23">
      <c r="C36" s="48"/>
      <c r="D36" s="48"/>
      <c r="E36" s="48"/>
      <c r="F36" s="48"/>
      <c r="G36" s="48"/>
      <c r="H36" s="48"/>
      <c r="I36" s="48"/>
      <c r="J36" s="48"/>
      <c r="K36" s="48"/>
      <c r="L36" s="48"/>
      <c r="M36" s="48"/>
      <c r="N36" s="48"/>
      <c r="O36" s="48"/>
      <c r="P36" s="48"/>
      <c r="Q36" s="48"/>
      <c r="R36" s="48"/>
      <c r="S36" s="48"/>
      <c r="T36" s="48"/>
      <c r="U36" s="48"/>
      <c r="V36" s="48"/>
      <c r="W36"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Y326"/>
  <sheetViews>
    <sheetView showGridLines="0" zoomScale="90" zoomScaleNormal="90" workbookViewId="0"/>
  </sheetViews>
  <sheetFormatPr defaultColWidth="10.54296875" defaultRowHeight="14.5"/>
  <cols>
    <col min="1" max="1" width="5.54296875" style="32" customWidth="1"/>
    <col min="2" max="2" width="25.54296875" style="32" customWidth="1"/>
    <col min="3" max="3" width="10.54296875" style="32"/>
    <col min="4" max="4" width="12.54296875" style="265" customWidth="1"/>
    <col min="5" max="16384" width="10.54296875" style="32"/>
  </cols>
  <sheetData>
    <row r="1" spans="2:25" s="254" customFormat="1" ht="19.5">
      <c r="B1" s="254" t="s">
        <v>34</v>
      </c>
      <c r="D1" s="255"/>
    </row>
    <row r="3" spans="2:25" s="259" customFormat="1" ht="17">
      <c r="B3" s="259" t="s">
        <v>35</v>
      </c>
      <c r="D3" s="260"/>
    </row>
    <row r="5" spans="2:25" s="258" customFormat="1">
      <c r="B5" s="258" t="s">
        <v>36</v>
      </c>
    </row>
    <row r="7" spans="2:25" s="262" customFormat="1">
      <c r="B7" s="263" t="s">
        <v>37</v>
      </c>
      <c r="C7" s="266" t="s">
        <v>38</v>
      </c>
      <c r="D7" s="266" t="s">
        <v>39</v>
      </c>
      <c r="E7" s="266">
        <v>2020</v>
      </c>
      <c r="F7" s="266">
        <v>2021</v>
      </c>
      <c r="G7" s="266">
        <v>2022</v>
      </c>
      <c r="H7" s="266">
        <v>2023</v>
      </c>
      <c r="I7" s="266">
        <v>2024</v>
      </c>
      <c r="J7" s="266">
        <v>2025</v>
      </c>
      <c r="K7" s="266">
        <v>2026</v>
      </c>
      <c r="L7" s="266">
        <v>2027</v>
      </c>
      <c r="M7" s="266">
        <v>2028</v>
      </c>
      <c r="N7" s="266">
        <v>2029</v>
      </c>
      <c r="O7" s="266">
        <v>2030</v>
      </c>
      <c r="P7" s="266">
        <v>2031</v>
      </c>
      <c r="Q7" s="266">
        <v>2032</v>
      </c>
      <c r="R7" s="266">
        <v>2033</v>
      </c>
      <c r="S7" s="266">
        <v>2034</v>
      </c>
      <c r="T7" s="266">
        <v>2035</v>
      </c>
      <c r="U7" s="266">
        <v>2036</v>
      </c>
      <c r="V7" s="266">
        <v>2037</v>
      </c>
      <c r="W7" s="266">
        <v>2038</v>
      </c>
      <c r="X7" s="262">
        <v>2039</v>
      </c>
      <c r="Y7" s="262">
        <v>2040</v>
      </c>
    </row>
    <row r="8" spans="2:25">
      <c r="B8" s="282" t="s">
        <v>93</v>
      </c>
      <c r="C8" s="282" t="s">
        <v>41</v>
      </c>
      <c r="D8" s="283">
        <v>2750</v>
      </c>
      <c r="E8" s="284">
        <v>5</v>
      </c>
      <c r="F8" s="284">
        <v>5</v>
      </c>
      <c r="G8" s="284">
        <v>5</v>
      </c>
      <c r="H8" s="284">
        <v>5</v>
      </c>
      <c r="I8" s="284">
        <v>5</v>
      </c>
      <c r="J8" s="284">
        <v>5</v>
      </c>
      <c r="K8" s="284">
        <v>0</v>
      </c>
      <c r="L8" s="284">
        <v>0</v>
      </c>
      <c r="M8" s="284">
        <v>0</v>
      </c>
      <c r="N8" s="284">
        <v>0</v>
      </c>
      <c r="O8" s="284">
        <v>0</v>
      </c>
      <c r="P8" s="284">
        <v>0</v>
      </c>
      <c r="Q8" s="284">
        <v>0</v>
      </c>
      <c r="R8" s="284">
        <v>0</v>
      </c>
      <c r="S8" s="284">
        <v>0</v>
      </c>
      <c r="T8" s="284">
        <v>0</v>
      </c>
      <c r="U8" s="284">
        <v>0</v>
      </c>
      <c r="V8" s="284">
        <v>0</v>
      </c>
      <c r="W8" s="284">
        <v>0</v>
      </c>
      <c r="X8" s="284">
        <v>0</v>
      </c>
      <c r="Y8" s="284">
        <v>0</v>
      </c>
    </row>
    <row r="9" spans="2:25">
      <c r="B9" s="282" t="s">
        <v>94</v>
      </c>
      <c r="C9" s="282" t="s">
        <v>40</v>
      </c>
      <c r="D9" s="283">
        <v>2250</v>
      </c>
      <c r="E9" s="284">
        <v>40</v>
      </c>
      <c r="F9" s="284">
        <v>40</v>
      </c>
      <c r="G9" s="284">
        <v>40</v>
      </c>
      <c r="H9" s="284">
        <v>40</v>
      </c>
      <c r="I9" s="284">
        <v>40</v>
      </c>
      <c r="J9" s="284">
        <v>40</v>
      </c>
      <c r="K9" s="284">
        <v>0</v>
      </c>
      <c r="L9" s="284">
        <v>0</v>
      </c>
      <c r="M9" s="284">
        <v>0</v>
      </c>
      <c r="N9" s="284">
        <v>0</v>
      </c>
      <c r="O9" s="284">
        <v>0</v>
      </c>
      <c r="P9" s="284">
        <v>0</v>
      </c>
      <c r="Q9" s="284">
        <v>0</v>
      </c>
      <c r="R9" s="284">
        <v>0</v>
      </c>
      <c r="S9" s="284">
        <v>0</v>
      </c>
      <c r="T9" s="284">
        <v>0</v>
      </c>
      <c r="U9" s="284">
        <v>0</v>
      </c>
      <c r="V9" s="284">
        <v>0</v>
      </c>
      <c r="W9" s="284">
        <v>0</v>
      </c>
      <c r="X9" s="284">
        <v>0</v>
      </c>
      <c r="Y9" s="284">
        <v>0</v>
      </c>
    </row>
    <row r="10" spans="2:25">
      <c r="B10" s="282" t="s">
        <v>95</v>
      </c>
      <c r="C10" s="282" t="s">
        <v>41</v>
      </c>
      <c r="D10" s="283">
        <v>3900</v>
      </c>
      <c r="E10" s="284">
        <v>160</v>
      </c>
      <c r="F10" s="284">
        <v>160</v>
      </c>
      <c r="G10" s="284">
        <v>160</v>
      </c>
      <c r="H10" s="284">
        <v>160</v>
      </c>
      <c r="I10" s="284">
        <v>160</v>
      </c>
      <c r="J10" s="284">
        <v>160</v>
      </c>
      <c r="K10" s="284">
        <v>160</v>
      </c>
      <c r="L10" s="284">
        <v>160</v>
      </c>
      <c r="M10" s="284">
        <v>0</v>
      </c>
      <c r="N10" s="284">
        <v>0</v>
      </c>
      <c r="O10" s="284">
        <v>0</v>
      </c>
      <c r="P10" s="284">
        <v>0</v>
      </c>
      <c r="Q10" s="284">
        <v>0</v>
      </c>
      <c r="R10" s="284">
        <v>0</v>
      </c>
      <c r="S10" s="284">
        <v>0</v>
      </c>
      <c r="T10" s="284">
        <v>0</v>
      </c>
      <c r="U10" s="284">
        <v>0</v>
      </c>
      <c r="V10" s="284">
        <v>0</v>
      </c>
      <c r="W10" s="284">
        <v>0</v>
      </c>
      <c r="X10" s="284">
        <v>0</v>
      </c>
      <c r="Y10" s="284">
        <v>0</v>
      </c>
    </row>
    <row r="11" spans="2:25">
      <c r="B11" s="282" t="s">
        <v>96</v>
      </c>
      <c r="C11" s="282" t="s">
        <v>41</v>
      </c>
      <c r="D11" s="283">
        <v>3950</v>
      </c>
      <c r="E11" s="284">
        <v>17.2</v>
      </c>
      <c r="F11" s="284">
        <v>17.2</v>
      </c>
      <c r="G11" s="284">
        <v>17.2</v>
      </c>
      <c r="H11" s="284">
        <v>17.2</v>
      </c>
      <c r="I11" s="284">
        <v>17.2</v>
      </c>
      <c r="J11" s="284">
        <v>17.2</v>
      </c>
      <c r="K11" s="284">
        <v>17.2</v>
      </c>
      <c r="L11" s="284">
        <v>17.2</v>
      </c>
      <c r="M11" s="284">
        <v>17.2</v>
      </c>
      <c r="N11" s="284">
        <v>0</v>
      </c>
      <c r="O11" s="284">
        <v>0</v>
      </c>
      <c r="P11" s="284">
        <v>0</v>
      </c>
      <c r="Q11" s="284">
        <v>0</v>
      </c>
      <c r="R11" s="284">
        <v>0</v>
      </c>
      <c r="S11" s="284">
        <v>0</v>
      </c>
      <c r="T11" s="284">
        <v>0</v>
      </c>
      <c r="U11" s="284">
        <v>0</v>
      </c>
      <c r="V11" s="284">
        <v>0</v>
      </c>
      <c r="W11" s="284">
        <v>0</v>
      </c>
      <c r="X11" s="284">
        <v>0</v>
      </c>
      <c r="Y11" s="284">
        <v>0</v>
      </c>
    </row>
    <row r="12" spans="2:25">
      <c r="B12" s="282" t="s">
        <v>97</v>
      </c>
      <c r="C12" s="282" t="s">
        <v>40</v>
      </c>
      <c r="D12" s="283">
        <v>3400</v>
      </c>
      <c r="E12" s="284">
        <v>165.6</v>
      </c>
      <c r="F12" s="284">
        <v>165.6</v>
      </c>
      <c r="G12" s="284">
        <v>165.6</v>
      </c>
      <c r="H12" s="284">
        <v>165.6</v>
      </c>
      <c r="I12" s="284">
        <v>165.6</v>
      </c>
      <c r="J12" s="284">
        <v>165.6</v>
      </c>
      <c r="K12" s="284">
        <v>165.6</v>
      </c>
      <c r="L12" s="284">
        <v>165.6</v>
      </c>
      <c r="M12" s="284">
        <v>165.6</v>
      </c>
      <c r="N12" s="284">
        <v>0</v>
      </c>
      <c r="O12" s="284">
        <v>0</v>
      </c>
      <c r="P12" s="284">
        <v>0</v>
      </c>
      <c r="Q12" s="284">
        <v>0</v>
      </c>
      <c r="R12" s="284">
        <v>0</v>
      </c>
      <c r="S12" s="284">
        <v>0</v>
      </c>
      <c r="T12" s="284">
        <v>0</v>
      </c>
      <c r="U12" s="284">
        <v>0</v>
      </c>
      <c r="V12" s="284">
        <v>0</v>
      </c>
      <c r="W12" s="284">
        <v>0</v>
      </c>
      <c r="X12" s="284">
        <v>0</v>
      </c>
      <c r="Y12" s="284">
        <v>0</v>
      </c>
    </row>
    <row r="13" spans="2:25">
      <c r="B13" s="282" t="s">
        <v>98</v>
      </c>
      <c r="C13" s="282" t="s">
        <v>41</v>
      </c>
      <c r="D13" s="283">
        <v>3550</v>
      </c>
      <c r="E13" s="284">
        <v>20.7</v>
      </c>
      <c r="F13" s="284">
        <v>20.7</v>
      </c>
      <c r="G13" s="284">
        <v>20.7</v>
      </c>
      <c r="H13" s="284">
        <v>20.7</v>
      </c>
      <c r="I13" s="284">
        <v>20.7</v>
      </c>
      <c r="J13" s="284">
        <v>20.7</v>
      </c>
      <c r="K13" s="284">
        <v>20.7</v>
      </c>
      <c r="L13" s="284">
        <v>20.7</v>
      </c>
      <c r="M13" s="284">
        <v>20.7</v>
      </c>
      <c r="N13" s="284">
        <v>0</v>
      </c>
      <c r="O13" s="284">
        <v>0</v>
      </c>
      <c r="P13" s="284">
        <v>0</v>
      </c>
      <c r="Q13" s="284">
        <v>0</v>
      </c>
      <c r="R13" s="284">
        <v>0</v>
      </c>
      <c r="S13" s="284">
        <v>0</v>
      </c>
      <c r="T13" s="284">
        <v>0</v>
      </c>
      <c r="U13" s="284">
        <v>0</v>
      </c>
      <c r="V13" s="284">
        <v>0</v>
      </c>
      <c r="W13" s="284">
        <v>0</v>
      </c>
      <c r="X13" s="284">
        <v>0</v>
      </c>
      <c r="Y13" s="284">
        <v>0</v>
      </c>
    </row>
    <row r="14" spans="2:25">
      <c r="B14" s="282" t="s">
        <v>99</v>
      </c>
      <c r="C14" s="282" t="s">
        <v>41</v>
      </c>
      <c r="D14" s="283">
        <v>2700</v>
      </c>
      <c r="E14" s="284">
        <v>7.6</v>
      </c>
      <c r="F14" s="284">
        <v>7.6</v>
      </c>
      <c r="G14" s="284">
        <v>7.6</v>
      </c>
      <c r="H14" s="284">
        <v>7.6</v>
      </c>
      <c r="I14" s="284">
        <v>7.6</v>
      </c>
      <c r="J14" s="284">
        <v>7.6</v>
      </c>
      <c r="K14" s="284">
        <v>7.6</v>
      </c>
      <c r="L14" s="284">
        <v>7.6</v>
      </c>
      <c r="M14" s="284">
        <v>7.6</v>
      </c>
      <c r="N14" s="284">
        <v>0</v>
      </c>
      <c r="O14" s="284">
        <v>0</v>
      </c>
      <c r="P14" s="284">
        <v>0</v>
      </c>
      <c r="Q14" s="284">
        <v>0</v>
      </c>
      <c r="R14" s="284">
        <v>0</v>
      </c>
      <c r="S14" s="284">
        <v>0</v>
      </c>
      <c r="T14" s="284">
        <v>0</v>
      </c>
      <c r="U14" s="284">
        <v>0</v>
      </c>
      <c r="V14" s="284">
        <v>0</v>
      </c>
      <c r="W14" s="284">
        <v>0</v>
      </c>
      <c r="X14" s="284">
        <v>0</v>
      </c>
      <c r="Y14" s="284">
        <v>0</v>
      </c>
    </row>
    <row r="15" spans="2:25">
      <c r="B15" s="282" t="s">
        <v>100</v>
      </c>
      <c r="C15" s="282" t="s">
        <v>41</v>
      </c>
      <c r="D15" s="283">
        <v>4450</v>
      </c>
      <c r="E15" s="284">
        <v>209.3</v>
      </c>
      <c r="F15" s="284">
        <v>209.3</v>
      </c>
      <c r="G15" s="284">
        <v>209.3</v>
      </c>
      <c r="H15" s="284">
        <v>209.3</v>
      </c>
      <c r="I15" s="284">
        <v>209.3</v>
      </c>
      <c r="J15" s="284">
        <v>209.3</v>
      </c>
      <c r="K15" s="284">
        <v>209.3</v>
      </c>
      <c r="L15" s="284">
        <v>209.3</v>
      </c>
      <c r="M15" s="284">
        <v>209.3</v>
      </c>
      <c r="N15" s="284">
        <v>209.3</v>
      </c>
      <c r="O15" s="284">
        <v>209.3</v>
      </c>
      <c r="P15" s="284">
        <v>209.3</v>
      </c>
      <c r="Q15" s="284">
        <v>209.3</v>
      </c>
      <c r="R15" s="284">
        <v>209.3</v>
      </c>
      <c r="S15" s="284">
        <v>209.3</v>
      </c>
      <c r="T15" s="284">
        <v>0</v>
      </c>
      <c r="U15" s="284">
        <v>0</v>
      </c>
      <c r="V15" s="284">
        <v>0</v>
      </c>
      <c r="W15" s="284">
        <v>0</v>
      </c>
      <c r="X15" s="284">
        <v>0</v>
      </c>
      <c r="Y15" s="284">
        <v>0</v>
      </c>
    </row>
    <row r="16" spans="2:25">
      <c r="B16" s="282" t="s">
        <v>101</v>
      </c>
      <c r="C16" s="282" t="s">
        <v>40</v>
      </c>
      <c r="D16" s="283">
        <v>3350</v>
      </c>
      <c r="E16" s="284">
        <v>7.2</v>
      </c>
      <c r="F16" s="284">
        <v>7.2</v>
      </c>
      <c r="G16" s="284">
        <v>7.2</v>
      </c>
      <c r="H16" s="284">
        <v>7.2</v>
      </c>
      <c r="I16" s="284">
        <v>7.2</v>
      </c>
      <c r="J16" s="284">
        <v>7.2</v>
      </c>
      <c r="K16" s="284">
        <v>7.2</v>
      </c>
      <c r="L16" s="284">
        <v>7.2</v>
      </c>
      <c r="M16" s="284">
        <v>7.2</v>
      </c>
      <c r="N16" s="284">
        <v>7.2</v>
      </c>
      <c r="O16" s="284">
        <v>7.2</v>
      </c>
      <c r="P16" s="284">
        <v>7.2</v>
      </c>
      <c r="Q16" s="284">
        <v>7.2</v>
      </c>
      <c r="R16" s="284">
        <v>7.2</v>
      </c>
      <c r="S16" s="284">
        <v>7.2</v>
      </c>
      <c r="T16" s="284">
        <v>0</v>
      </c>
      <c r="U16" s="284">
        <v>0</v>
      </c>
      <c r="V16" s="284">
        <v>0</v>
      </c>
      <c r="W16" s="284">
        <v>0</v>
      </c>
      <c r="X16" s="284">
        <v>0</v>
      </c>
      <c r="Y16" s="284">
        <v>0</v>
      </c>
    </row>
    <row r="17" spans="2:25">
      <c r="B17" s="282" t="s">
        <v>102</v>
      </c>
      <c r="C17" s="282" t="s">
        <v>40</v>
      </c>
      <c r="D17" s="283">
        <v>3500</v>
      </c>
      <c r="E17" s="284">
        <v>3.6</v>
      </c>
      <c r="F17" s="284">
        <v>3.6</v>
      </c>
      <c r="G17" s="284">
        <v>3.6</v>
      </c>
      <c r="H17" s="284">
        <v>3.6</v>
      </c>
      <c r="I17" s="284">
        <v>3.6</v>
      </c>
      <c r="J17" s="284">
        <v>3.6</v>
      </c>
      <c r="K17" s="284">
        <v>3.6</v>
      </c>
      <c r="L17" s="284">
        <v>3.6</v>
      </c>
      <c r="M17" s="284">
        <v>3.6</v>
      </c>
      <c r="N17" s="284">
        <v>3.6</v>
      </c>
      <c r="O17" s="284">
        <v>3.6</v>
      </c>
      <c r="P17" s="284">
        <v>3.6</v>
      </c>
      <c r="Q17" s="284">
        <v>3.6</v>
      </c>
      <c r="R17" s="284">
        <v>3.6</v>
      </c>
      <c r="S17" s="284">
        <v>3.6</v>
      </c>
      <c r="T17" s="284">
        <v>3.6</v>
      </c>
      <c r="U17" s="284">
        <v>3.6</v>
      </c>
      <c r="V17" s="284">
        <v>0</v>
      </c>
      <c r="W17" s="284">
        <v>0</v>
      </c>
      <c r="X17" s="284">
        <v>0</v>
      </c>
      <c r="Y17" s="284">
        <v>0</v>
      </c>
    </row>
    <row r="18" spans="2:25">
      <c r="B18" s="282" t="s">
        <v>103</v>
      </c>
      <c r="C18" s="282" t="s">
        <v>41</v>
      </c>
      <c r="D18" s="283">
        <v>2950</v>
      </c>
      <c r="E18" s="284">
        <v>21</v>
      </c>
      <c r="F18" s="284">
        <v>21</v>
      </c>
      <c r="G18" s="284">
        <v>21</v>
      </c>
      <c r="H18" s="284">
        <v>21</v>
      </c>
      <c r="I18" s="284">
        <v>21</v>
      </c>
      <c r="J18" s="284">
        <v>21</v>
      </c>
      <c r="K18" s="284">
        <v>21</v>
      </c>
      <c r="L18" s="284">
        <v>21</v>
      </c>
      <c r="M18" s="284">
        <v>21</v>
      </c>
      <c r="N18" s="284">
        <v>21</v>
      </c>
      <c r="O18" s="284">
        <v>21</v>
      </c>
      <c r="P18" s="284">
        <v>21</v>
      </c>
      <c r="Q18" s="284">
        <v>21</v>
      </c>
      <c r="R18" s="284">
        <v>21</v>
      </c>
      <c r="S18" s="284">
        <v>21</v>
      </c>
      <c r="T18" s="284">
        <v>0</v>
      </c>
      <c r="U18" s="284">
        <v>0</v>
      </c>
      <c r="V18" s="284">
        <v>0</v>
      </c>
      <c r="W18" s="284">
        <v>0</v>
      </c>
      <c r="X18" s="284">
        <v>0</v>
      </c>
      <c r="Y18" s="284">
        <v>0</v>
      </c>
    </row>
    <row r="19" spans="2:25">
      <c r="B19" s="282" t="s">
        <v>104</v>
      </c>
      <c r="C19" s="282" t="s">
        <v>40</v>
      </c>
      <c r="D19" s="283">
        <v>3900</v>
      </c>
      <c r="E19" s="284">
        <v>207</v>
      </c>
      <c r="F19" s="284">
        <v>207</v>
      </c>
      <c r="G19" s="284">
        <v>207</v>
      </c>
      <c r="H19" s="284">
        <v>207</v>
      </c>
      <c r="I19" s="284">
        <v>207</v>
      </c>
      <c r="J19" s="284">
        <v>207</v>
      </c>
      <c r="K19" s="284">
        <v>207</v>
      </c>
      <c r="L19" s="284">
        <v>207</v>
      </c>
      <c r="M19" s="284">
        <v>207</v>
      </c>
      <c r="N19" s="284">
        <v>207</v>
      </c>
      <c r="O19" s="284">
        <v>207</v>
      </c>
      <c r="P19" s="284">
        <v>207</v>
      </c>
      <c r="Q19" s="284">
        <v>207</v>
      </c>
      <c r="R19" s="284">
        <v>207</v>
      </c>
      <c r="S19" s="284">
        <v>207</v>
      </c>
      <c r="T19" s="284">
        <v>207</v>
      </c>
      <c r="U19" s="284">
        <v>0</v>
      </c>
      <c r="V19" s="284">
        <v>0</v>
      </c>
      <c r="W19" s="284">
        <v>0</v>
      </c>
      <c r="X19" s="284">
        <v>0</v>
      </c>
      <c r="Y19" s="284">
        <v>0</v>
      </c>
    </row>
    <row r="20" spans="2:25">
      <c r="B20" s="282" t="s">
        <v>105</v>
      </c>
      <c r="C20" s="282" t="s">
        <v>41</v>
      </c>
      <c r="D20" s="283">
        <v>4550</v>
      </c>
      <c r="E20" s="284">
        <v>50.4</v>
      </c>
      <c r="F20" s="284">
        <v>50.4</v>
      </c>
      <c r="G20" s="284">
        <v>50.4</v>
      </c>
      <c r="H20" s="284">
        <v>50.4</v>
      </c>
      <c r="I20" s="284">
        <v>50.4</v>
      </c>
      <c r="J20" s="284">
        <v>50.4</v>
      </c>
      <c r="K20" s="284">
        <v>50.4</v>
      </c>
      <c r="L20" s="284">
        <v>50.4</v>
      </c>
      <c r="M20" s="284">
        <v>50.4</v>
      </c>
      <c r="N20" s="284">
        <v>50.4</v>
      </c>
      <c r="O20" s="284">
        <v>50.4</v>
      </c>
      <c r="P20" s="284">
        <v>50.4</v>
      </c>
      <c r="Q20" s="284">
        <v>50.4</v>
      </c>
      <c r="R20" s="284">
        <v>50.4</v>
      </c>
      <c r="S20" s="284">
        <v>50.4</v>
      </c>
      <c r="T20" s="284">
        <v>50.4</v>
      </c>
      <c r="U20" s="284">
        <v>50.4</v>
      </c>
      <c r="V20" s="284">
        <v>50.4</v>
      </c>
      <c r="W20" s="284">
        <v>0</v>
      </c>
      <c r="X20" s="284">
        <v>0</v>
      </c>
      <c r="Y20" s="284">
        <v>0</v>
      </c>
    </row>
    <row r="21" spans="2:25">
      <c r="B21" s="282" t="s">
        <v>106</v>
      </c>
      <c r="C21" s="282" t="s">
        <v>41</v>
      </c>
      <c r="D21" s="283">
        <v>4550</v>
      </c>
      <c r="E21" s="284">
        <v>349.2</v>
      </c>
      <c r="F21" s="284">
        <v>349.2</v>
      </c>
      <c r="G21" s="284">
        <v>349.2</v>
      </c>
      <c r="H21" s="284">
        <v>349.2</v>
      </c>
      <c r="I21" s="284">
        <v>349.2</v>
      </c>
      <c r="J21" s="284">
        <v>349.2</v>
      </c>
      <c r="K21" s="284">
        <v>349.2</v>
      </c>
      <c r="L21" s="284">
        <v>349.2</v>
      </c>
      <c r="M21" s="284">
        <v>349.2</v>
      </c>
      <c r="N21" s="284">
        <v>349.2</v>
      </c>
      <c r="O21" s="284">
        <v>349.2</v>
      </c>
      <c r="P21" s="284">
        <v>349.2</v>
      </c>
      <c r="Q21" s="284">
        <v>349.2</v>
      </c>
      <c r="R21" s="284">
        <v>349.2</v>
      </c>
      <c r="S21" s="284">
        <v>349.2</v>
      </c>
      <c r="T21" s="284">
        <v>349.2</v>
      </c>
      <c r="U21" s="284">
        <v>349.2</v>
      </c>
      <c r="V21" s="284">
        <v>349.2</v>
      </c>
      <c r="W21" s="284">
        <v>349.2</v>
      </c>
      <c r="X21" s="284">
        <v>0</v>
      </c>
      <c r="Y21" s="284">
        <v>0</v>
      </c>
    </row>
    <row r="22" spans="2:25">
      <c r="B22" s="282" t="s">
        <v>107</v>
      </c>
      <c r="C22" s="282" t="s">
        <v>41</v>
      </c>
      <c r="D22" s="283">
        <v>4100</v>
      </c>
      <c r="E22" s="284">
        <v>28</v>
      </c>
      <c r="F22" s="284">
        <v>28</v>
      </c>
      <c r="G22" s="284">
        <v>28</v>
      </c>
      <c r="H22" s="284">
        <v>28</v>
      </c>
      <c r="I22" s="284">
        <v>28</v>
      </c>
      <c r="J22" s="284">
        <v>28</v>
      </c>
      <c r="K22" s="284">
        <v>28</v>
      </c>
      <c r="L22" s="284">
        <v>28</v>
      </c>
      <c r="M22" s="284">
        <v>28</v>
      </c>
      <c r="N22" s="284">
        <v>28</v>
      </c>
      <c r="O22" s="284">
        <v>28</v>
      </c>
      <c r="P22" s="284">
        <v>28</v>
      </c>
      <c r="Q22" s="284">
        <v>28</v>
      </c>
      <c r="R22" s="284">
        <v>28</v>
      </c>
      <c r="S22" s="284">
        <v>28</v>
      </c>
      <c r="T22" s="284">
        <v>28</v>
      </c>
      <c r="U22" s="284">
        <v>28</v>
      </c>
      <c r="V22" s="284">
        <v>28</v>
      </c>
      <c r="W22" s="284">
        <v>28</v>
      </c>
      <c r="X22" s="284">
        <v>28</v>
      </c>
      <c r="Y22" s="284">
        <v>28</v>
      </c>
    </row>
    <row r="23" spans="2:25">
      <c r="B23" s="282" t="s">
        <v>108</v>
      </c>
      <c r="C23" s="282" t="s">
        <v>41</v>
      </c>
      <c r="D23" s="283">
        <v>3550</v>
      </c>
      <c r="E23" s="284">
        <v>2.2999999999999998</v>
      </c>
      <c r="F23" s="284">
        <v>2.2999999999999998</v>
      </c>
      <c r="G23" s="284">
        <v>2.2999999999999998</v>
      </c>
      <c r="H23" s="284">
        <v>2.2999999999999998</v>
      </c>
      <c r="I23" s="284">
        <v>2.2999999999999998</v>
      </c>
      <c r="J23" s="284">
        <v>2.2999999999999998</v>
      </c>
      <c r="K23" s="284">
        <v>2.2999999999999998</v>
      </c>
      <c r="L23" s="284">
        <v>2.2999999999999998</v>
      </c>
      <c r="M23" s="284">
        <v>2.2999999999999998</v>
      </c>
      <c r="N23" s="284">
        <v>2.2999999999999998</v>
      </c>
      <c r="O23" s="284">
        <v>2.2999999999999998</v>
      </c>
      <c r="P23" s="284">
        <v>2.2999999999999998</v>
      </c>
      <c r="Q23" s="284">
        <v>2.2999999999999998</v>
      </c>
      <c r="R23" s="284">
        <v>2.2999999999999998</v>
      </c>
      <c r="S23" s="284">
        <v>2.2999999999999998</v>
      </c>
      <c r="T23" s="284">
        <v>2.2999999999999998</v>
      </c>
      <c r="U23" s="284">
        <v>2.2999999999999998</v>
      </c>
      <c r="V23" s="284">
        <v>2.2999999999999998</v>
      </c>
      <c r="W23" s="284">
        <v>2.2999999999999998</v>
      </c>
      <c r="X23" s="284">
        <v>2.2999999999999998</v>
      </c>
      <c r="Y23" s="284">
        <v>2.2999999999999998</v>
      </c>
    </row>
    <row r="24" spans="2:25">
      <c r="B24" s="282" t="s">
        <v>109</v>
      </c>
      <c r="C24" s="282" t="s">
        <v>41</v>
      </c>
      <c r="D24" s="283">
        <v>4250</v>
      </c>
      <c r="E24" s="284">
        <v>406.7</v>
      </c>
      <c r="F24" s="284">
        <v>406.7</v>
      </c>
      <c r="G24" s="284">
        <v>406.7</v>
      </c>
      <c r="H24" s="284">
        <v>406.7</v>
      </c>
      <c r="I24" s="284">
        <v>406.7</v>
      </c>
      <c r="J24" s="284">
        <v>406.7</v>
      </c>
      <c r="K24" s="284">
        <v>406.7</v>
      </c>
      <c r="L24" s="284">
        <v>406.7</v>
      </c>
      <c r="M24" s="284">
        <v>406.7</v>
      </c>
      <c r="N24" s="284">
        <v>406.7</v>
      </c>
      <c r="O24" s="284">
        <v>406.7</v>
      </c>
      <c r="P24" s="284">
        <v>406.7</v>
      </c>
      <c r="Q24" s="284">
        <v>406.7</v>
      </c>
      <c r="R24" s="284">
        <v>406.7</v>
      </c>
      <c r="S24" s="284">
        <v>406.7</v>
      </c>
      <c r="T24" s="284">
        <v>406.7</v>
      </c>
      <c r="U24" s="284">
        <v>406.7</v>
      </c>
      <c r="V24" s="284">
        <v>406.7</v>
      </c>
      <c r="W24" s="284">
        <v>406.7</v>
      </c>
      <c r="X24" s="284">
        <v>406.7</v>
      </c>
      <c r="Y24" s="284">
        <v>406.7</v>
      </c>
    </row>
    <row r="25" spans="2:25">
      <c r="B25" s="285" t="s">
        <v>19</v>
      </c>
      <c r="C25" s="285" t="s">
        <v>40</v>
      </c>
      <c r="D25" s="286"/>
      <c r="E25" s="287">
        <f>SUMIF($C$8:$C$24,$C25,E$8:E$24)</f>
        <v>423.4</v>
      </c>
      <c r="F25" s="287">
        <f t="shared" ref="F25:Y26" si="0">SUMIF($C$8:$C$24,$C25,F$8:F$24)</f>
        <v>423.4</v>
      </c>
      <c r="G25" s="287">
        <f t="shared" si="0"/>
        <v>423.4</v>
      </c>
      <c r="H25" s="287">
        <f t="shared" si="0"/>
        <v>423.4</v>
      </c>
      <c r="I25" s="287">
        <f t="shared" si="0"/>
        <v>423.4</v>
      </c>
      <c r="J25" s="287">
        <f t="shared" si="0"/>
        <v>423.4</v>
      </c>
      <c r="K25" s="287">
        <f t="shared" si="0"/>
        <v>383.4</v>
      </c>
      <c r="L25" s="287">
        <f t="shared" si="0"/>
        <v>383.4</v>
      </c>
      <c r="M25" s="287">
        <f t="shared" si="0"/>
        <v>383.4</v>
      </c>
      <c r="N25" s="287">
        <f t="shared" si="0"/>
        <v>217.8</v>
      </c>
      <c r="O25" s="287">
        <f t="shared" si="0"/>
        <v>217.8</v>
      </c>
      <c r="P25" s="287">
        <f t="shared" si="0"/>
        <v>217.8</v>
      </c>
      <c r="Q25" s="287">
        <f t="shared" si="0"/>
        <v>217.8</v>
      </c>
      <c r="R25" s="287">
        <f t="shared" si="0"/>
        <v>217.8</v>
      </c>
      <c r="S25" s="287">
        <f t="shared" si="0"/>
        <v>217.8</v>
      </c>
      <c r="T25" s="287">
        <f t="shared" si="0"/>
        <v>210.6</v>
      </c>
      <c r="U25" s="287">
        <f t="shared" si="0"/>
        <v>3.6</v>
      </c>
      <c r="V25" s="287">
        <f t="shared" si="0"/>
        <v>0</v>
      </c>
      <c r="W25" s="287">
        <f t="shared" si="0"/>
        <v>0</v>
      </c>
      <c r="X25" s="287">
        <f t="shared" si="0"/>
        <v>0</v>
      </c>
      <c r="Y25" s="287">
        <f t="shared" si="0"/>
        <v>0</v>
      </c>
    </row>
    <row r="26" spans="2:25">
      <c r="B26" s="285" t="s">
        <v>25</v>
      </c>
      <c r="C26" s="285" t="s">
        <v>41</v>
      </c>
      <c r="D26" s="286"/>
      <c r="E26" s="287">
        <f>SUMIF($C$8:$C$24,$C26,E$8:E$24)</f>
        <v>1277.3999999999999</v>
      </c>
      <c r="F26" s="287">
        <f t="shared" si="0"/>
        <v>1277.3999999999999</v>
      </c>
      <c r="G26" s="287">
        <f t="shared" si="0"/>
        <v>1277.3999999999999</v>
      </c>
      <c r="H26" s="287">
        <f t="shared" si="0"/>
        <v>1277.3999999999999</v>
      </c>
      <c r="I26" s="287">
        <f t="shared" si="0"/>
        <v>1277.3999999999999</v>
      </c>
      <c r="J26" s="287">
        <f t="shared" si="0"/>
        <v>1277.3999999999999</v>
      </c>
      <c r="K26" s="287">
        <f t="shared" si="0"/>
        <v>1272.3999999999999</v>
      </c>
      <c r="L26" s="287">
        <f t="shared" si="0"/>
        <v>1272.3999999999999</v>
      </c>
      <c r="M26" s="287">
        <f t="shared" si="0"/>
        <v>1112.3999999999999</v>
      </c>
      <c r="N26" s="287">
        <f t="shared" si="0"/>
        <v>1066.8999999999999</v>
      </c>
      <c r="O26" s="287">
        <f t="shared" si="0"/>
        <v>1066.8999999999999</v>
      </c>
      <c r="P26" s="287">
        <f t="shared" si="0"/>
        <v>1066.8999999999999</v>
      </c>
      <c r="Q26" s="287">
        <f t="shared" si="0"/>
        <v>1066.8999999999999</v>
      </c>
      <c r="R26" s="287">
        <f t="shared" si="0"/>
        <v>1066.8999999999999</v>
      </c>
      <c r="S26" s="287">
        <f t="shared" si="0"/>
        <v>1066.8999999999999</v>
      </c>
      <c r="T26" s="287">
        <f t="shared" si="0"/>
        <v>836.59999999999991</v>
      </c>
      <c r="U26" s="287">
        <f t="shared" si="0"/>
        <v>836.59999999999991</v>
      </c>
      <c r="V26" s="287">
        <f t="shared" si="0"/>
        <v>836.59999999999991</v>
      </c>
      <c r="W26" s="287">
        <f t="shared" si="0"/>
        <v>786.2</v>
      </c>
      <c r="X26" s="287">
        <f t="shared" si="0"/>
        <v>437</v>
      </c>
      <c r="Y26" s="287">
        <f t="shared" si="0"/>
        <v>437</v>
      </c>
    </row>
    <row r="27" spans="2:25">
      <c r="B27" s="285" t="s">
        <v>26</v>
      </c>
      <c r="C27" s="285"/>
      <c r="D27" s="286"/>
      <c r="E27" s="287">
        <f>SUM(E25:E26)</f>
        <v>1700.7999999999997</v>
      </c>
      <c r="F27" s="287">
        <f t="shared" ref="F27:Y27" si="1">SUM(F25:F26)</f>
        <v>1700.7999999999997</v>
      </c>
      <c r="G27" s="287">
        <f t="shared" si="1"/>
        <v>1700.7999999999997</v>
      </c>
      <c r="H27" s="287">
        <f t="shared" si="1"/>
        <v>1700.7999999999997</v>
      </c>
      <c r="I27" s="287">
        <f t="shared" si="1"/>
        <v>1700.7999999999997</v>
      </c>
      <c r="J27" s="287">
        <f t="shared" si="1"/>
        <v>1700.7999999999997</v>
      </c>
      <c r="K27" s="287">
        <f t="shared" si="1"/>
        <v>1655.7999999999997</v>
      </c>
      <c r="L27" s="287">
        <f t="shared" si="1"/>
        <v>1655.7999999999997</v>
      </c>
      <c r="M27" s="287">
        <f t="shared" si="1"/>
        <v>1495.7999999999997</v>
      </c>
      <c r="N27" s="287">
        <f t="shared" si="1"/>
        <v>1284.6999999999998</v>
      </c>
      <c r="O27" s="287">
        <f t="shared" si="1"/>
        <v>1284.6999999999998</v>
      </c>
      <c r="P27" s="287">
        <f t="shared" si="1"/>
        <v>1284.6999999999998</v>
      </c>
      <c r="Q27" s="287">
        <f t="shared" si="1"/>
        <v>1284.6999999999998</v>
      </c>
      <c r="R27" s="287">
        <f t="shared" si="1"/>
        <v>1284.6999999999998</v>
      </c>
      <c r="S27" s="287">
        <f t="shared" si="1"/>
        <v>1284.6999999999998</v>
      </c>
      <c r="T27" s="287">
        <f t="shared" si="1"/>
        <v>1047.1999999999998</v>
      </c>
      <c r="U27" s="287">
        <f t="shared" si="1"/>
        <v>840.19999999999993</v>
      </c>
      <c r="V27" s="287">
        <f t="shared" si="1"/>
        <v>836.59999999999991</v>
      </c>
      <c r="W27" s="287">
        <f t="shared" si="1"/>
        <v>786.2</v>
      </c>
      <c r="X27" s="287">
        <f t="shared" si="1"/>
        <v>437</v>
      </c>
      <c r="Y27" s="287">
        <f t="shared" si="1"/>
        <v>437</v>
      </c>
    </row>
    <row r="29" spans="2:25" s="262" customFormat="1">
      <c r="B29" s="263" t="s">
        <v>375</v>
      </c>
      <c r="C29" s="266" t="s">
        <v>38</v>
      </c>
      <c r="D29" s="266" t="s">
        <v>39</v>
      </c>
      <c r="E29" s="266">
        <v>2020</v>
      </c>
      <c r="F29" s="266">
        <v>2021</v>
      </c>
      <c r="G29" s="266">
        <v>2022</v>
      </c>
      <c r="H29" s="266">
        <v>2023</v>
      </c>
      <c r="I29" s="266">
        <v>2024</v>
      </c>
      <c r="J29" s="266">
        <v>2025</v>
      </c>
      <c r="K29" s="266">
        <v>2026</v>
      </c>
      <c r="L29" s="266">
        <v>2027</v>
      </c>
      <c r="M29" s="266">
        <v>2028</v>
      </c>
      <c r="N29" s="266">
        <v>2029</v>
      </c>
      <c r="O29" s="266">
        <v>2030</v>
      </c>
      <c r="P29" s="266">
        <v>2031</v>
      </c>
      <c r="Q29" s="266">
        <v>2032</v>
      </c>
      <c r="R29" s="266">
        <v>2033</v>
      </c>
      <c r="S29" s="266">
        <v>2034</v>
      </c>
      <c r="T29" s="266">
        <v>2035</v>
      </c>
      <c r="U29" s="266">
        <v>2036</v>
      </c>
      <c r="V29" s="266">
        <v>2037</v>
      </c>
      <c r="W29" s="266">
        <v>2038</v>
      </c>
      <c r="X29" s="262">
        <v>2039</v>
      </c>
      <c r="Y29" s="262">
        <v>2040</v>
      </c>
    </row>
    <row r="30" spans="2:25">
      <c r="B30" s="282" t="s">
        <v>93</v>
      </c>
      <c r="C30" s="282" t="s">
        <v>41</v>
      </c>
      <c r="D30" s="283">
        <v>2750</v>
      </c>
      <c r="E30" s="372">
        <f>$D30*E8/1000</f>
        <v>13.75</v>
      </c>
      <c r="F30" s="372">
        <f t="shared" ref="F30:Y30" si="2">$D30*F8/1000</f>
        <v>13.75</v>
      </c>
      <c r="G30" s="372">
        <f t="shared" si="2"/>
        <v>13.75</v>
      </c>
      <c r="H30" s="372">
        <f t="shared" si="2"/>
        <v>13.75</v>
      </c>
      <c r="I30" s="372">
        <f t="shared" si="2"/>
        <v>13.75</v>
      </c>
      <c r="J30" s="372">
        <f t="shared" si="2"/>
        <v>13.75</v>
      </c>
      <c r="K30" s="372">
        <f t="shared" si="2"/>
        <v>0</v>
      </c>
      <c r="L30" s="372">
        <f t="shared" si="2"/>
        <v>0</v>
      </c>
      <c r="M30" s="372">
        <f t="shared" si="2"/>
        <v>0</v>
      </c>
      <c r="N30" s="372">
        <f t="shared" si="2"/>
        <v>0</v>
      </c>
      <c r="O30" s="372">
        <f t="shared" si="2"/>
        <v>0</v>
      </c>
      <c r="P30" s="372">
        <f t="shared" si="2"/>
        <v>0</v>
      </c>
      <c r="Q30" s="372">
        <f t="shared" si="2"/>
        <v>0</v>
      </c>
      <c r="R30" s="372">
        <f t="shared" si="2"/>
        <v>0</v>
      </c>
      <c r="S30" s="372">
        <f t="shared" si="2"/>
        <v>0</v>
      </c>
      <c r="T30" s="372">
        <f t="shared" si="2"/>
        <v>0</v>
      </c>
      <c r="U30" s="372">
        <f t="shared" si="2"/>
        <v>0</v>
      </c>
      <c r="V30" s="372">
        <f t="shared" si="2"/>
        <v>0</v>
      </c>
      <c r="W30" s="372">
        <f t="shared" si="2"/>
        <v>0</v>
      </c>
      <c r="X30" s="372">
        <f t="shared" si="2"/>
        <v>0</v>
      </c>
      <c r="Y30" s="372">
        <f t="shared" si="2"/>
        <v>0</v>
      </c>
    </row>
    <row r="31" spans="2:25">
      <c r="B31" s="282" t="s">
        <v>94</v>
      </c>
      <c r="C31" s="282" t="s">
        <v>40</v>
      </c>
      <c r="D31" s="283">
        <v>2250</v>
      </c>
      <c r="E31" s="372">
        <f t="shared" ref="E31:Y31" si="3">$D31*E9/1000</f>
        <v>90</v>
      </c>
      <c r="F31" s="372">
        <f t="shared" si="3"/>
        <v>90</v>
      </c>
      <c r="G31" s="372">
        <f t="shared" si="3"/>
        <v>90</v>
      </c>
      <c r="H31" s="372">
        <f t="shared" si="3"/>
        <v>90</v>
      </c>
      <c r="I31" s="372">
        <f t="shared" si="3"/>
        <v>90</v>
      </c>
      <c r="J31" s="372">
        <f t="shared" si="3"/>
        <v>90</v>
      </c>
      <c r="K31" s="372">
        <f t="shared" si="3"/>
        <v>0</v>
      </c>
      <c r="L31" s="372">
        <f t="shared" si="3"/>
        <v>0</v>
      </c>
      <c r="M31" s="372">
        <f t="shared" si="3"/>
        <v>0</v>
      </c>
      <c r="N31" s="372">
        <f t="shared" si="3"/>
        <v>0</v>
      </c>
      <c r="O31" s="372">
        <f t="shared" si="3"/>
        <v>0</v>
      </c>
      <c r="P31" s="372">
        <f t="shared" si="3"/>
        <v>0</v>
      </c>
      <c r="Q31" s="372">
        <f t="shared" si="3"/>
        <v>0</v>
      </c>
      <c r="R31" s="372">
        <f t="shared" si="3"/>
        <v>0</v>
      </c>
      <c r="S31" s="372">
        <f t="shared" si="3"/>
        <v>0</v>
      </c>
      <c r="T31" s="372">
        <f t="shared" si="3"/>
        <v>0</v>
      </c>
      <c r="U31" s="372">
        <f t="shared" si="3"/>
        <v>0</v>
      </c>
      <c r="V31" s="372">
        <f t="shared" si="3"/>
        <v>0</v>
      </c>
      <c r="W31" s="372">
        <f t="shared" si="3"/>
        <v>0</v>
      </c>
      <c r="X31" s="372">
        <f t="shared" si="3"/>
        <v>0</v>
      </c>
      <c r="Y31" s="372">
        <f t="shared" si="3"/>
        <v>0</v>
      </c>
    </row>
    <row r="32" spans="2:25">
      <c r="B32" s="282" t="s">
        <v>95</v>
      </c>
      <c r="C32" s="282" t="s">
        <v>41</v>
      </c>
      <c r="D32" s="283">
        <v>3900</v>
      </c>
      <c r="E32" s="372">
        <f t="shared" ref="E32:Y32" si="4">$D32*E10/1000</f>
        <v>624</v>
      </c>
      <c r="F32" s="372">
        <f t="shared" si="4"/>
        <v>624</v>
      </c>
      <c r="G32" s="372">
        <f t="shared" si="4"/>
        <v>624</v>
      </c>
      <c r="H32" s="372">
        <f t="shared" si="4"/>
        <v>624</v>
      </c>
      <c r="I32" s="372">
        <f t="shared" si="4"/>
        <v>624</v>
      </c>
      <c r="J32" s="372">
        <f t="shared" si="4"/>
        <v>624</v>
      </c>
      <c r="K32" s="372">
        <f t="shared" si="4"/>
        <v>624</v>
      </c>
      <c r="L32" s="372">
        <f t="shared" si="4"/>
        <v>624</v>
      </c>
      <c r="M32" s="372">
        <f t="shared" si="4"/>
        <v>0</v>
      </c>
      <c r="N32" s="372">
        <f t="shared" si="4"/>
        <v>0</v>
      </c>
      <c r="O32" s="372">
        <f t="shared" si="4"/>
        <v>0</v>
      </c>
      <c r="P32" s="372">
        <f t="shared" si="4"/>
        <v>0</v>
      </c>
      <c r="Q32" s="372">
        <f t="shared" si="4"/>
        <v>0</v>
      </c>
      <c r="R32" s="372">
        <f t="shared" si="4"/>
        <v>0</v>
      </c>
      <c r="S32" s="372">
        <f t="shared" si="4"/>
        <v>0</v>
      </c>
      <c r="T32" s="372">
        <f t="shared" si="4"/>
        <v>0</v>
      </c>
      <c r="U32" s="372">
        <f t="shared" si="4"/>
        <v>0</v>
      </c>
      <c r="V32" s="372">
        <f t="shared" si="4"/>
        <v>0</v>
      </c>
      <c r="W32" s="372">
        <f t="shared" si="4"/>
        <v>0</v>
      </c>
      <c r="X32" s="372">
        <f t="shared" si="4"/>
        <v>0</v>
      </c>
      <c r="Y32" s="372">
        <f t="shared" si="4"/>
        <v>0</v>
      </c>
    </row>
    <row r="33" spans="2:25">
      <c r="B33" s="282" t="s">
        <v>96</v>
      </c>
      <c r="C33" s="282" t="s">
        <v>41</v>
      </c>
      <c r="D33" s="283">
        <v>3950</v>
      </c>
      <c r="E33" s="372">
        <f t="shared" ref="E33:Y33" si="5">$D33*E11/1000</f>
        <v>67.94</v>
      </c>
      <c r="F33" s="372">
        <f t="shared" si="5"/>
        <v>67.94</v>
      </c>
      <c r="G33" s="372">
        <f t="shared" si="5"/>
        <v>67.94</v>
      </c>
      <c r="H33" s="372">
        <f t="shared" si="5"/>
        <v>67.94</v>
      </c>
      <c r="I33" s="372">
        <f t="shared" si="5"/>
        <v>67.94</v>
      </c>
      <c r="J33" s="372">
        <f t="shared" si="5"/>
        <v>67.94</v>
      </c>
      <c r="K33" s="372">
        <f t="shared" si="5"/>
        <v>67.94</v>
      </c>
      <c r="L33" s="372">
        <f t="shared" si="5"/>
        <v>67.94</v>
      </c>
      <c r="M33" s="372">
        <f t="shared" si="5"/>
        <v>67.94</v>
      </c>
      <c r="N33" s="372">
        <f t="shared" si="5"/>
        <v>0</v>
      </c>
      <c r="O33" s="372">
        <f t="shared" si="5"/>
        <v>0</v>
      </c>
      <c r="P33" s="372">
        <f t="shared" si="5"/>
        <v>0</v>
      </c>
      <c r="Q33" s="372">
        <f t="shared" si="5"/>
        <v>0</v>
      </c>
      <c r="R33" s="372">
        <f t="shared" si="5"/>
        <v>0</v>
      </c>
      <c r="S33" s="372">
        <f t="shared" si="5"/>
        <v>0</v>
      </c>
      <c r="T33" s="372">
        <f t="shared" si="5"/>
        <v>0</v>
      </c>
      <c r="U33" s="372">
        <f t="shared" si="5"/>
        <v>0</v>
      </c>
      <c r="V33" s="372">
        <f t="shared" si="5"/>
        <v>0</v>
      </c>
      <c r="W33" s="372">
        <f t="shared" si="5"/>
        <v>0</v>
      </c>
      <c r="X33" s="372">
        <f t="shared" si="5"/>
        <v>0</v>
      </c>
      <c r="Y33" s="372">
        <f t="shared" si="5"/>
        <v>0</v>
      </c>
    </row>
    <row r="34" spans="2:25">
      <c r="B34" s="282" t="s">
        <v>97</v>
      </c>
      <c r="C34" s="282" t="s">
        <v>40</v>
      </c>
      <c r="D34" s="283">
        <v>3400</v>
      </c>
      <c r="E34" s="372">
        <f t="shared" ref="E34:Y34" si="6">$D34*E12/1000</f>
        <v>563.04</v>
      </c>
      <c r="F34" s="372">
        <f t="shared" si="6"/>
        <v>563.04</v>
      </c>
      <c r="G34" s="372">
        <f t="shared" si="6"/>
        <v>563.04</v>
      </c>
      <c r="H34" s="372">
        <f t="shared" si="6"/>
        <v>563.04</v>
      </c>
      <c r="I34" s="372">
        <f t="shared" si="6"/>
        <v>563.04</v>
      </c>
      <c r="J34" s="372">
        <f t="shared" si="6"/>
        <v>563.04</v>
      </c>
      <c r="K34" s="372">
        <f t="shared" si="6"/>
        <v>563.04</v>
      </c>
      <c r="L34" s="372">
        <f t="shared" si="6"/>
        <v>563.04</v>
      </c>
      <c r="M34" s="372">
        <f t="shared" si="6"/>
        <v>563.04</v>
      </c>
      <c r="N34" s="372">
        <f t="shared" si="6"/>
        <v>0</v>
      </c>
      <c r="O34" s="372">
        <f t="shared" si="6"/>
        <v>0</v>
      </c>
      <c r="P34" s="372">
        <f t="shared" si="6"/>
        <v>0</v>
      </c>
      <c r="Q34" s="372">
        <f t="shared" si="6"/>
        <v>0</v>
      </c>
      <c r="R34" s="372">
        <f t="shared" si="6"/>
        <v>0</v>
      </c>
      <c r="S34" s="372">
        <f t="shared" si="6"/>
        <v>0</v>
      </c>
      <c r="T34" s="372">
        <f t="shared" si="6"/>
        <v>0</v>
      </c>
      <c r="U34" s="372">
        <f t="shared" si="6"/>
        <v>0</v>
      </c>
      <c r="V34" s="372">
        <f t="shared" si="6"/>
        <v>0</v>
      </c>
      <c r="W34" s="372">
        <f t="shared" si="6"/>
        <v>0</v>
      </c>
      <c r="X34" s="372">
        <f t="shared" si="6"/>
        <v>0</v>
      </c>
      <c r="Y34" s="372">
        <f t="shared" si="6"/>
        <v>0</v>
      </c>
    </row>
    <row r="35" spans="2:25">
      <c r="B35" s="282" t="s">
        <v>98</v>
      </c>
      <c r="C35" s="282" t="s">
        <v>41</v>
      </c>
      <c r="D35" s="283">
        <v>3550</v>
      </c>
      <c r="E35" s="372">
        <f t="shared" ref="E35:Y35" si="7">$D35*E13/1000</f>
        <v>73.484999999999999</v>
      </c>
      <c r="F35" s="372">
        <f t="shared" si="7"/>
        <v>73.484999999999999</v>
      </c>
      <c r="G35" s="372">
        <f t="shared" si="7"/>
        <v>73.484999999999999</v>
      </c>
      <c r="H35" s="372">
        <f t="shared" si="7"/>
        <v>73.484999999999999</v>
      </c>
      <c r="I35" s="372">
        <f t="shared" si="7"/>
        <v>73.484999999999999</v>
      </c>
      <c r="J35" s="372">
        <f t="shared" si="7"/>
        <v>73.484999999999999</v>
      </c>
      <c r="K35" s="372">
        <f t="shared" si="7"/>
        <v>73.484999999999999</v>
      </c>
      <c r="L35" s="372">
        <f t="shared" si="7"/>
        <v>73.484999999999999</v>
      </c>
      <c r="M35" s="372">
        <f t="shared" si="7"/>
        <v>73.484999999999999</v>
      </c>
      <c r="N35" s="372">
        <f t="shared" si="7"/>
        <v>0</v>
      </c>
      <c r="O35" s="372">
        <f t="shared" si="7"/>
        <v>0</v>
      </c>
      <c r="P35" s="372">
        <f t="shared" si="7"/>
        <v>0</v>
      </c>
      <c r="Q35" s="372">
        <f t="shared" si="7"/>
        <v>0</v>
      </c>
      <c r="R35" s="372">
        <f t="shared" si="7"/>
        <v>0</v>
      </c>
      <c r="S35" s="372">
        <f t="shared" si="7"/>
        <v>0</v>
      </c>
      <c r="T35" s="372">
        <f t="shared" si="7"/>
        <v>0</v>
      </c>
      <c r="U35" s="372">
        <f t="shared" si="7"/>
        <v>0</v>
      </c>
      <c r="V35" s="372">
        <f t="shared" si="7"/>
        <v>0</v>
      </c>
      <c r="W35" s="372">
        <f t="shared" si="7"/>
        <v>0</v>
      </c>
      <c r="X35" s="372">
        <f t="shared" si="7"/>
        <v>0</v>
      </c>
      <c r="Y35" s="372">
        <f t="shared" si="7"/>
        <v>0</v>
      </c>
    </row>
    <row r="36" spans="2:25">
      <c r="B36" s="282" t="s">
        <v>99</v>
      </c>
      <c r="C36" s="282" t="s">
        <v>41</v>
      </c>
      <c r="D36" s="283">
        <v>2700</v>
      </c>
      <c r="E36" s="372">
        <f t="shared" ref="E36:Y36" si="8">$D36*E14/1000</f>
        <v>20.52</v>
      </c>
      <c r="F36" s="372">
        <f t="shared" si="8"/>
        <v>20.52</v>
      </c>
      <c r="G36" s="372">
        <f t="shared" si="8"/>
        <v>20.52</v>
      </c>
      <c r="H36" s="372">
        <f t="shared" si="8"/>
        <v>20.52</v>
      </c>
      <c r="I36" s="372">
        <f t="shared" si="8"/>
        <v>20.52</v>
      </c>
      <c r="J36" s="372">
        <f t="shared" si="8"/>
        <v>20.52</v>
      </c>
      <c r="K36" s="372">
        <f t="shared" si="8"/>
        <v>20.52</v>
      </c>
      <c r="L36" s="372">
        <f t="shared" si="8"/>
        <v>20.52</v>
      </c>
      <c r="M36" s="372">
        <f t="shared" si="8"/>
        <v>20.52</v>
      </c>
      <c r="N36" s="372">
        <f t="shared" si="8"/>
        <v>0</v>
      </c>
      <c r="O36" s="372">
        <f t="shared" si="8"/>
        <v>0</v>
      </c>
      <c r="P36" s="372">
        <f t="shared" si="8"/>
        <v>0</v>
      </c>
      <c r="Q36" s="372">
        <f t="shared" si="8"/>
        <v>0</v>
      </c>
      <c r="R36" s="372">
        <f t="shared" si="8"/>
        <v>0</v>
      </c>
      <c r="S36" s="372">
        <f t="shared" si="8"/>
        <v>0</v>
      </c>
      <c r="T36" s="372">
        <f t="shared" si="8"/>
        <v>0</v>
      </c>
      <c r="U36" s="372">
        <f t="shared" si="8"/>
        <v>0</v>
      </c>
      <c r="V36" s="372">
        <f t="shared" si="8"/>
        <v>0</v>
      </c>
      <c r="W36" s="372">
        <f t="shared" si="8"/>
        <v>0</v>
      </c>
      <c r="X36" s="372">
        <f t="shared" si="8"/>
        <v>0</v>
      </c>
      <c r="Y36" s="372">
        <f t="shared" si="8"/>
        <v>0</v>
      </c>
    </row>
    <row r="37" spans="2:25">
      <c r="B37" s="282" t="s">
        <v>100</v>
      </c>
      <c r="C37" s="282" t="s">
        <v>41</v>
      </c>
      <c r="D37" s="283">
        <v>4450</v>
      </c>
      <c r="E37" s="372">
        <f t="shared" ref="E37:Y37" si="9">$D37*E15/1000</f>
        <v>931.38499999999999</v>
      </c>
      <c r="F37" s="372">
        <f t="shared" si="9"/>
        <v>931.38499999999999</v>
      </c>
      <c r="G37" s="372">
        <f t="shared" si="9"/>
        <v>931.38499999999999</v>
      </c>
      <c r="H37" s="372">
        <f t="shared" si="9"/>
        <v>931.38499999999999</v>
      </c>
      <c r="I37" s="372">
        <f t="shared" si="9"/>
        <v>931.38499999999999</v>
      </c>
      <c r="J37" s="372">
        <f t="shared" si="9"/>
        <v>931.38499999999999</v>
      </c>
      <c r="K37" s="372">
        <f t="shared" si="9"/>
        <v>931.38499999999999</v>
      </c>
      <c r="L37" s="372">
        <f t="shared" si="9"/>
        <v>931.38499999999999</v>
      </c>
      <c r="M37" s="372">
        <f t="shared" si="9"/>
        <v>931.38499999999999</v>
      </c>
      <c r="N37" s="372">
        <f t="shared" si="9"/>
        <v>931.38499999999999</v>
      </c>
      <c r="O37" s="372">
        <f t="shared" si="9"/>
        <v>931.38499999999999</v>
      </c>
      <c r="P37" s="372">
        <f t="shared" si="9"/>
        <v>931.38499999999999</v>
      </c>
      <c r="Q37" s="372">
        <f t="shared" si="9"/>
        <v>931.38499999999999</v>
      </c>
      <c r="R37" s="372">
        <f t="shared" si="9"/>
        <v>931.38499999999999</v>
      </c>
      <c r="S37" s="372">
        <f t="shared" si="9"/>
        <v>931.38499999999999</v>
      </c>
      <c r="T37" s="372">
        <f t="shared" si="9"/>
        <v>0</v>
      </c>
      <c r="U37" s="372">
        <f t="shared" si="9"/>
        <v>0</v>
      </c>
      <c r="V37" s="372">
        <f t="shared" si="9"/>
        <v>0</v>
      </c>
      <c r="W37" s="372">
        <f t="shared" si="9"/>
        <v>0</v>
      </c>
      <c r="X37" s="372">
        <f t="shared" si="9"/>
        <v>0</v>
      </c>
      <c r="Y37" s="372">
        <f t="shared" si="9"/>
        <v>0</v>
      </c>
    </row>
    <row r="38" spans="2:25">
      <c r="B38" s="282" t="s">
        <v>101</v>
      </c>
      <c r="C38" s="282" t="s">
        <v>40</v>
      </c>
      <c r="D38" s="283">
        <v>3350</v>
      </c>
      <c r="E38" s="372">
        <f t="shared" ref="E38:Y38" si="10">$D38*E16/1000</f>
        <v>24.12</v>
      </c>
      <c r="F38" s="372">
        <f t="shared" si="10"/>
        <v>24.12</v>
      </c>
      <c r="G38" s="372">
        <f t="shared" si="10"/>
        <v>24.12</v>
      </c>
      <c r="H38" s="372">
        <f t="shared" si="10"/>
        <v>24.12</v>
      </c>
      <c r="I38" s="372">
        <f t="shared" si="10"/>
        <v>24.12</v>
      </c>
      <c r="J38" s="372">
        <f t="shared" si="10"/>
        <v>24.12</v>
      </c>
      <c r="K38" s="372">
        <f t="shared" si="10"/>
        <v>24.12</v>
      </c>
      <c r="L38" s="372">
        <f t="shared" si="10"/>
        <v>24.12</v>
      </c>
      <c r="M38" s="372">
        <f t="shared" si="10"/>
        <v>24.12</v>
      </c>
      <c r="N38" s="372">
        <f t="shared" si="10"/>
        <v>24.12</v>
      </c>
      <c r="O38" s="372">
        <f t="shared" si="10"/>
        <v>24.12</v>
      </c>
      <c r="P38" s="372">
        <f t="shared" si="10"/>
        <v>24.12</v>
      </c>
      <c r="Q38" s="372">
        <f t="shared" si="10"/>
        <v>24.12</v>
      </c>
      <c r="R38" s="372">
        <f t="shared" si="10"/>
        <v>24.12</v>
      </c>
      <c r="S38" s="372">
        <f t="shared" si="10"/>
        <v>24.12</v>
      </c>
      <c r="T38" s="372">
        <f t="shared" si="10"/>
        <v>0</v>
      </c>
      <c r="U38" s="372">
        <f t="shared" si="10"/>
        <v>0</v>
      </c>
      <c r="V38" s="372">
        <f t="shared" si="10"/>
        <v>0</v>
      </c>
      <c r="W38" s="372">
        <f t="shared" si="10"/>
        <v>0</v>
      </c>
      <c r="X38" s="372">
        <f t="shared" si="10"/>
        <v>0</v>
      </c>
      <c r="Y38" s="372">
        <f t="shared" si="10"/>
        <v>0</v>
      </c>
    </row>
    <row r="39" spans="2:25">
      <c r="B39" s="282" t="s">
        <v>102</v>
      </c>
      <c r="C39" s="282" t="s">
        <v>40</v>
      </c>
      <c r="D39" s="283">
        <v>3500</v>
      </c>
      <c r="E39" s="372">
        <f t="shared" ref="E39:Y39" si="11">$D39*E17/1000</f>
        <v>12.6</v>
      </c>
      <c r="F39" s="372">
        <f t="shared" si="11"/>
        <v>12.6</v>
      </c>
      <c r="G39" s="372">
        <f t="shared" si="11"/>
        <v>12.6</v>
      </c>
      <c r="H39" s="372">
        <f t="shared" si="11"/>
        <v>12.6</v>
      </c>
      <c r="I39" s="372">
        <f t="shared" si="11"/>
        <v>12.6</v>
      </c>
      <c r="J39" s="372">
        <f t="shared" si="11"/>
        <v>12.6</v>
      </c>
      <c r="K39" s="372">
        <f t="shared" si="11"/>
        <v>12.6</v>
      </c>
      <c r="L39" s="372">
        <f t="shared" si="11"/>
        <v>12.6</v>
      </c>
      <c r="M39" s="372">
        <f t="shared" si="11"/>
        <v>12.6</v>
      </c>
      <c r="N39" s="372">
        <f t="shared" si="11"/>
        <v>12.6</v>
      </c>
      <c r="O39" s="372">
        <f t="shared" si="11"/>
        <v>12.6</v>
      </c>
      <c r="P39" s="372">
        <f t="shared" si="11"/>
        <v>12.6</v>
      </c>
      <c r="Q39" s="372">
        <f t="shared" si="11"/>
        <v>12.6</v>
      </c>
      <c r="R39" s="372">
        <f t="shared" si="11"/>
        <v>12.6</v>
      </c>
      <c r="S39" s="372">
        <f t="shared" si="11"/>
        <v>12.6</v>
      </c>
      <c r="T39" s="372">
        <f t="shared" si="11"/>
        <v>12.6</v>
      </c>
      <c r="U39" s="372">
        <f t="shared" si="11"/>
        <v>12.6</v>
      </c>
      <c r="V39" s="372">
        <f t="shared" si="11"/>
        <v>0</v>
      </c>
      <c r="W39" s="372">
        <f t="shared" si="11"/>
        <v>0</v>
      </c>
      <c r="X39" s="372">
        <f t="shared" si="11"/>
        <v>0</v>
      </c>
      <c r="Y39" s="372">
        <f t="shared" si="11"/>
        <v>0</v>
      </c>
    </row>
    <row r="40" spans="2:25">
      <c r="B40" s="282" t="s">
        <v>103</v>
      </c>
      <c r="C40" s="282" t="s">
        <v>41</v>
      </c>
      <c r="D40" s="283">
        <v>2950</v>
      </c>
      <c r="E40" s="372">
        <f t="shared" ref="E40:Y40" si="12">$D40*E18/1000</f>
        <v>61.95</v>
      </c>
      <c r="F40" s="372">
        <f t="shared" si="12"/>
        <v>61.95</v>
      </c>
      <c r="G40" s="372">
        <f t="shared" si="12"/>
        <v>61.95</v>
      </c>
      <c r="H40" s="372">
        <f t="shared" si="12"/>
        <v>61.95</v>
      </c>
      <c r="I40" s="372">
        <f t="shared" si="12"/>
        <v>61.95</v>
      </c>
      <c r="J40" s="372">
        <f t="shared" si="12"/>
        <v>61.95</v>
      </c>
      <c r="K40" s="372">
        <f t="shared" si="12"/>
        <v>61.95</v>
      </c>
      <c r="L40" s="372">
        <f t="shared" si="12"/>
        <v>61.95</v>
      </c>
      <c r="M40" s="372">
        <f t="shared" si="12"/>
        <v>61.95</v>
      </c>
      <c r="N40" s="372">
        <f t="shared" si="12"/>
        <v>61.95</v>
      </c>
      <c r="O40" s="372">
        <f t="shared" si="12"/>
        <v>61.95</v>
      </c>
      <c r="P40" s="372">
        <f t="shared" si="12"/>
        <v>61.95</v>
      </c>
      <c r="Q40" s="372">
        <f t="shared" si="12"/>
        <v>61.95</v>
      </c>
      <c r="R40" s="372">
        <f t="shared" si="12"/>
        <v>61.95</v>
      </c>
      <c r="S40" s="372">
        <f t="shared" si="12"/>
        <v>61.95</v>
      </c>
      <c r="T40" s="372">
        <f t="shared" si="12"/>
        <v>0</v>
      </c>
      <c r="U40" s="372">
        <f t="shared" si="12"/>
        <v>0</v>
      </c>
      <c r="V40" s="372">
        <f t="shared" si="12"/>
        <v>0</v>
      </c>
      <c r="W40" s="372">
        <f t="shared" si="12"/>
        <v>0</v>
      </c>
      <c r="X40" s="372">
        <f t="shared" si="12"/>
        <v>0</v>
      </c>
      <c r="Y40" s="372">
        <f t="shared" si="12"/>
        <v>0</v>
      </c>
    </row>
    <row r="41" spans="2:25">
      <c r="B41" s="282" t="s">
        <v>104</v>
      </c>
      <c r="C41" s="282" t="s">
        <v>40</v>
      </c>
      <c r="D41" s="283">
        <v>3900</v>
      </c>
      <c r="E41" s="372">
        <f t="shared" ref="E41:Y41" si="13">$D41*E19/1000</f>
        <v>807.3</v>
      </c>
      <c r="F41" s="372">
        <f t="shared" si="13"/>
        <v>807.3</v>
      </c>
      <c r="G41" s="372">
        <f t="shared" si="13"/>
        <v>807.3</v>
      </c>
      <c r="H41" s="372">
        <f t="shared" si="13"/>
        <v>807.3</v>
      </c>
      <c r="I41" s="372">
        <f t="shared" si="13"/>
        <v>807.3</v>
      </c>
      <c r="J41" s="372">
        <f t="shared" si="13"/>
        <v>807.3</v>
      </c>
      <c r="K41" s="372">
        <f t="shared" si="13"/>
        <v>807.3</v>
      </c>
      <c r="L41" s="372">
        <f t="shared" si="13"/>
        <v>807.3</v>
      </c>
      <c r="M41" s="372">
        <f t="shared" si="13"/>
        <v>807.3</v>
      </c>
      <c r="N41" s="372">
        <f t="shared" si="13"/>
        <v>807.3</v>
      </c>
      <c r="O41" s="372">
        <f t="shared" si="13"/>
        <v>807.3</v>
      </c>
      <c r="P41" s="372">
        <f t="shared" si="13"/>
        <v>807.3</v>
      </c>
      <c r="Q41" s="372">
        <f t="shared" si="13"/>
        <v>807.3</v>
      </c>
      <c r="R41" s="372">
        <f t="shared" si="13"/>
        <v>807.3</v>
      </c>
      <c r="S41" s="372">
        <f t="shared" si="13"/>
        <v>807.3</v>
      </c>
      <c r="T41" s="372">
        <f t="shared" si="13"/>
        <v>807.3</v>
      </c>
      <c r="U41" s="372">
        <f t="shared" si="13"/>
        <v>0</v>
      </c>
      <c r="V41" s="372">
        <f t="shared" si="13"/>
        <v>0</v>
      </c>
      <c r="W41" s="372">
        <f t="shared" si="13"/>
        <v>0</v>
      </c>
      <c r="X41" s="372">
        <f t="shared" si="13"/>
        <v>0</v>
      </c>
      <c r="Y41" s="372">
        <f t="shared" si="13"/>
        <v>0</v>
      </c>
    </row>
    <row r="42" spans="2:25">
      <c r="B42" s="282" t="s">
        <v>105</v>
      </c>
      <c r="C42" s="282" t="s">
        <v>41</v>
      </c>
      <c r="D42" s="283">
        <v>4550</v>
      </c>
      <c r="E42" s="372">
        <f t="shared" ref="E42:Y42" si="14">$D42*E20/1000</f>
        <v>229.32</v>
      </c>
      <c r="F42" s="372">
        <f t="shared" si="14"/>
        <v>229.32</v>
      </c>
      <c r="G42" s="372">
        <f t="shared" si="14"/>
        <v>229.32</v>
      </c>
      <c r="H42" s="372">
        <f t="shared" si="14"/>
        <v>229.32</v>
      </c>
      <c r="I42" s="372">
        <f t="shared" si="14"/>
        <v>229.32</v>
      </c>
      <c r="J42" s="372">
        <f t="shared" si="14"/>
        <v>229.32</v>
      </c>
      <c r="K42" s="372">
        <f t="shared" si="14"/>
        <v>229.32</v>
      </c>
      <c r="L42" s="372">
        <f t="shared" si="14"/>
        <v>229.32</v>
      </c>
      <c r="M42" s="372">
        <f t="shared" si="14"/>
        <v>229.32</v>
      </c>
      <c r="N42" s="372">
        <f t="shared" si="14"/>
        <v>229.32</v>
      </c>
      <c r="O42" s="372">
        <f t="shared" si="14"/>
        <v>229.32</v>
      </c>
      <c r="P42" s="372">
        <f t="shared" si="14"/>
        <v>229.32</v>
      </c>
      <c r="Q42" s="372">
        <f t="shared" si="14"/>
        <v>229.32</v>
      </c>
      <c r="R42" s="372">
        <f t="shared" si="14"/>
        <v>229.32</v>
      </c>
      <c r="S42" s="372">
        <f t="shared" si="14"/>
        <v>229.32</v>
      </c>
      <c r="T42" s="372">
        <f t="shared" si="14"/>
        <v>229.32</v>
      </c>
      <c r="U42" s="372">
        <f t="shared" si="14"/>
        <v>229.32</v>
      </c>
      <c r="V42" s="372">
        <f t="shared" si="14"/>
        <v>229.32</v>
      </c>
      <c r="W42" s="372">
        <f t="shared" si="14"/>
        <v>0</v>
      </c>
      <c r="X42" s="372">
        <f t="shared" si="14"/>
        <v>0</v>
      </c>
      <c r="Y42" s="372">
        <f t="shared" si="14"/>
        <v>0</v>
      </c>
    </row>
    <row r="43" spans="2:25">
      <c r="B43" s="282" t="s">
        <v>106</v>
      </c>
      <c r="C43" s="282" t="s">
        <v>41</v>
      </c>
      <c r="D43" s="283">
        <v>4550</v>
      </c>
      <c r="E43" s="372">
        <f t="shared" ref="E43:Y43" si="15">$D43*E21/1000</f>
        <v>1588.86</v>
      </c>
      <c r="F43" s="372">
        <f t="shared" si="15"/>
        <v>1588.86</v>
      </c>
      <c r="G43" s="372">
        <f t="shared" si="15"/>
        <v>1588.86</v>
      </c>
      <c r="H43" s="372">
        <f t="shared" si="15"/>
        <v>1588.86</v>
      </c>
      <c r="I43" s="372">
        <f t="shared" si="15"/>
        <v>1588.86</v>
      </c>
      <c r="J43" s="372">
        <f t="shared" si="15"/>
        <v>1588.86</v>
      </c>
      <c r="K43" s="372">
        <f t="shared" si="15"/>
        <v>1588.86</v>
      </c>
      <c r="L43" s="372">
        <f t="shared" si="15"/>
        <v>1588.86</v>
      </c>
      <c r="M43" s="372">
        <f t="shared" si="15"/>
        <v>1588.86</v>
      </c>
      <c r="N43" s="372">
        <f t="shared" si="15"/>
        <v>1588.86</v>
      </c>
      <c r="O43" s="372">
        <f t="shared" si="15"/>
        <v>1588.86</v>
      </c>
      <c r="P43" s="372">
        <f t="shared" si="15"/>
        <v>1588.86</v>
      </c>
      <c r="Q43" s="372">
        <f t="shared" si="15"/>
        <v>1588.86</v>
      </c>
      <c r="R43" s="372">
        <f t="shared" si="15"/>
        <v>1588.86</v>
      </c>
      <c r="S43" s="372">
        <f t="shared" si="15"/>
        <v>1588.86</v>
      </c>
      <c r="T43" s="372">
        <f t="shared" si="15"/>
        <v>1588.86</v>
      </c>
      <c r="U43" s="372">
        <f t="shared" si="15"/>
        <v>1588.86</v>
      </c>
      <c r="V43" s="372">
        <f t="shared" si="15"/>
        <v>1588.86</v>
      </c>
      <c r="W43" s="372">
        <f t="shared" si="15"/>
        <v>1588.86</v>
      </c>
      <c r="X43" s="372">
        <f t="shared" si="15"/>
        <v>0</v>
      </c>
      <c r="Y43" s="372">
        <f t="shared" si="15"/>
        <v>0</v>
      </c>
    </row>
    <row r="44" spans="2:25">
      <c r="B44" s="282" t="s">
        <v>107</v>
      </c>
      <c r="C44" s="282" t="s">
        <v>41</v>
      </c>
      <c r="D44" s="283">
        <v>4100</v>
      </c>
      <c r="E44" s="372">
        <f t="shared" ref="E44:Y44" si="16">$D44*E22/1000</f>
        <v>114.8</v>
      </c>
      <c r="F44" s="372">
        <f t="shared" si="16"/>
        <v>114.8</v>
      </c>
      <c r="G44" s="372">
        <f t="shared" si="16"/>
        <v>114.8</v>
      </c>
      <c r="H44" s="372">
        <f t="shared" si="16"/>
        <v>114.8</v>
      </c>
      <c r="I44" s="372">
        <f t="shared" si="16"/>
        <v>114.8</v>
      </c>
      <c r="J44" s="372">
        <f t="shared" si="16"/>
        <v>114.8</v>
      </c>
      <c r="K44" s="372">
        <f t="shared" si="16"/>
        <v>114.8</v>
      </c>
      <c r="L44" s="372">
        <f t="shared" si="16"/>
        <v>114.8</v>
      </c>
      <c r="M44" s="372">
        <f t="shared" si="16"/>
        <v>114.8</v>
      </c>
      <c r="N44" s="372">
        <f t="shared" si="16"/>
        <v>114.8</v>
      </c>
      <c r="O44" s="372">
        <f t="shared" si="16"/>
        <v>114.8</v>
      </c>
      <c r="P44" s="372">
        <f t="shared" si="16"/>
        <v>114.8</v>
      </c>
      <c r="Q44" s="372">
        <f t="shared" si="16"/>
        <v>114.8</v>
      </c>
      <c r="R44" s="372">
        <f t="shared" si="16"/>
        <v>114.8</v>
      </c>
      <c r="S44" s="372">
        <f t="shared" si="16"/>
        <v>114.8</v>
      </c>
      <c r="T44" s="372">
        <f t="shared" si="16"/>
        <v>114.8</v>
      </c>
      <c r="U44" s="372">
        <f t="shared" si="16"/>
        <v>114.8</v>
      </c>
      <c r="V44" s="372">
        <f t="shared" si="16"/>
        <v>114.8</v>
      </c>
      <c r="W44" s="372">
        <f t="shared" si="16"/>
        <v>114.8</v>
      </c>
      <c r="X44" s="372">
        <f t="shared" si="16"/>
        <v>114.8</v>
      </c>
      <c r="Y44" s="372">
        <f t="shared" si="16"/>
        <v>114.8</v>
      </c>
    </row>
    <row r="45" spans="2:25">
      <c r="B45" s="282" t="s">
        <v>108</v>
      </c>
      <c r="C45" s="282" t="s">
        <v>41</v>
      </c>
      <c r="D45" s="283">
        <v>3550</v>
      </c>
      <c r="E45" s="372">
        <f t="shared" ref="E45:Y45" si="17">$D45*E23/1000</f>
        <v>8.1649999999999991</v>
      </c>
      <c r="F45" s="372">
        <f t="shared" si="17"/>
        <v>8.1649999999999991</v>
      </c>
      <c r="G45" s="372">
        <f t="shared" si="17"/>
        <v>8.1649999999999991</v>
      </c>
      <c r="H45" s="372">
        <f t="shared" si="17"/>
        <v>8.1649999999999991</v>
      </c>
      <c r="I45" s="372">
        <f t="shared" si="17"/>
        <v>8.1649999999999991</v>
      </c>
      <c r="J45" s="372">
        <f t="shared" si="17"/>
        <v>8.1649999999999991</v>
      </c>
      <c r="K45" s="372">
        <f t="shared" si="17"/>
        <v>8.1649999999999991</v>
      </c>
      <c r="L45" s="372">
        <f t="shared" si="17"/>
        <v>8.1649999999999991</v>
      </c>
      <c r="M45" s="372">
        <f t="shared" si="17"/>
        <v>8.1649999999999991</v>
      </c>
      <c r="N45" s="372">
        <f t="shared" si="17"/>
        <v>8.1649999999999991</v>
      </c>
      <c r="O45" s="372">
        <f t="shared" si="17"/>
        <v>8.1649999999999991</v>
      </c>
      <c r="P45" s="372">
        <f t="shared" si="17"/>
        <v>8.1649999999999991</v>
      </c>
      <c r="Q45" s="372">
        <f t="shared" si="17"/>
        <v>8.1649999999999991</v>
      </c>
      <c r="R45" s="372">
        <f t="shared" si="17"/>
        <v>8.1649999999999991</v>
      </c>
      <c r="S45" s="372">
        <f t="shared" si="17"/>
        <v>8.1649999999999991</v>
      </c>
      <c r="T45" s="372">
        <f t="shared" si="17"/>
        <v>8.1649999999999991</v>
      </c>
      <c r="U45" s="372">
        <f t="shared" si="17"/>
        <v>8.1649999999999991</v>
      </c>
      <c r="V45" s="372">
        <f t="shared" si="17"/>
        <v>8.1649999999999991</v>
      </c>
      <c r="W45" s="372">
        <f t="shared" si="17"/>
        <v>8.1649999999999991</v>
      </c>
      <c r="X45" s="372">
        <f t="shared" si="17"/>
        <v>8.1649999999999991</v>
      </c>
      <c r="Y45" s="372">
        <f t="shared" si="17"/>
        <v>8.1649999999999991</v>
      </c>
    </row>
    <row r="46" spans="2:25">
      <c r="B46" s="282" t="s">
        <v>109</v>
      </c>
      <c r="C46" s="282" t="s">
        <v>41</v>
      </c>
      <c r="D46" s="283">
        <v>4250</v>
      </c>
      <c r="E46" s="372">
        <f t="shared" ref="E46:Y46" si="18">$D46*E24/1000</f>
        <v>1728.4749999999999</v>
      </c>
      <c r="F46" s="372">
        <f t="shared" si="18"/>
        <v>1728.4749999999999</v>
      </c>
      <c r="G46" s="372">
        <f t="shared" si="18"/>
        <v>1728.4749999999999</v>
      </c>
      <c r="H46" s="372">
        <f t="shared" si="18"/>
        <v>1728.4749999999999</v>
      </c>
      <c r="I46" s="372">
        <f t="shared" si="18"/>
        <v>1728.4749999999999</v>
      </c>
      <c r="J46" s="372">
        <f t="shared" si="18"/>
        <v>1728.4749999999999</v>
      </c>
      <c r="K46" s="372">
        <f t="shared" si="18"/>
        <v>1728.4749999999999</v>
      </c>
      <c r="L46" s="372">
        <f t="shared" si="18"/>
        <v>1728.4749999999999</v>
      </c>
      <c r="M46" s="372">
        <f t="shared" si="18"/>
        <v>1728.4749999999999</v>
      </c>
      <c r="N46" s="372">
        <f t="shared" si="18"/>
        <v>1728.4749999999999</v>
      </c>
      <c r="O46" s="372">
        <f t="shared" si="18"/>
        <v>1728.4749999999999</v>
      </c>
      <c r="P46" s="372">
        <f t="shared" si="18"/>
        <v>1728.4749999999999</v>
      </c>
      <c r="Q46" s="372">
        <f t="shared" si="18"/>
        <v>1728.4749999999999</v>
      </c>
      <c r="R46" s="372">
        <f t="shared" si="18"/>
        <v>1728.4749999999999</v>
      </c>
      <c r="S46" s="372">
        <f t="shared" si="18"/>
        <v>1728.4749999999999</v>
      </c>
      <c r="T46" s="372">
        <f t="shared" si="18"/>
        <v>1728.4749999999999</v>
      </c>
      <c r="U46" s="372">
        <f t="shared" si="18"/>
        <v>1728.4749999999999</v>
      </c>
      <c r="V46" s="372">
        <f t="shared" si="18"/>
        <v>1728.4749999999999</v>
      </c>
      <c r="W46" s="372">
        <f t="shared" si="18"/>
        <v>1728.4749999999999</v>
      </c>
      <c r="X46" s="372">
        <f t="shared" si="18"/>
        <v>1728.4749999999999</v>
      </c>
      <c r="Y46" s="372">
        <f t="shared" si="18"/>
        <v>1728.4749999999999</v>
      </c>
    </row>
    <row r="47" spans="2:25">
      <c r="B47" s="285" t="s">
        <v>19</v>
      </c>
      <c r="C47" s="285" t="s">
        <v>40</v>
      </c>
      <c r="D47" s="286"/>
      <c r="E47" s="373">
        <f>SUMIF($C$30:$C$46,$C47,E$30:E$46)</f>
        <v>1497.06</v>
      </c>
      <c r="F47" s="373">
        <f t="shared" ref="F47:Y48" si="19">SUMIF($C$30:$C$46,$C47,F$30:F$46)</f>
        <v>1497.06</v>
      </c>
      <c r="G47" s="373">
        <f t="shared" si="19"/>
        <v>1497.06</v>
      </c>
      <c r="H47" s="373">
        <f t="shared" si="19"/>
        <v>1497.06</v>
      </c>
      <c r="I47" s="373">
        <f t="shared" si="19"/>
        <v>1497.06</v>
      </c>
      <c r="J47" s="373">
        <f t="shared" si="19"/>
        <v>1497.06</v>
      </c>
      <c r="K47" s="373">
        <f t="shared" si="19"/>
        <v>1407.06</v>
      </c>
      <c r="L47" s="373">
        <f t="shared" si="19"/>
        <v>1407.06</v>
      </c>
      <c r="M47" s="373">
        <f t="shared" si="19"/>
        <v>1407.06</v>
      </c>
      <c r="N47" s="373">
        <f t="shared" si="19"/>
        <v>844.02</v>
      </c>
      <c r="O47" s="373">
        <f t="shared" si="19"/>
        <v>844.02</v>
      </c>
      <c r="P47" s="373">
        <f t="shared" si="19"/>
        <v>844.02</v>
      </c>
      <c r="Q47" s="373">
        <f t="shared" si="19"/>
        <v>844.02</v>
      </c>
      <c r="R47" s="373">
        <f t="shared" si="19"/>
        <v>844.02</v>
      </c>
      <c r="S47" s="373">
        <f t="shared" si="19"/>
        <v>844.02</v>
      </c>
      <c r="T47" s="373">
        <f t="shared" si="19"/>
        <v>819.9</v>
      </c>
      <c r="U47" s="373">
        <f t="shared" si="19"/>
        <v>12.6</v>
      </c>
      <c r="V47" s="373">
        <f t="shared" si="19"/>
        <v>0</v>
      </c>
      <c r="W47" s="373">
        <f t="shared" si="19"/>
        <v>0</v>
      </c>
      <c r="X47" s="373">
        <f t="shared" si="19"/>
        <v>0</v>
      </c>
      <c r="Y47" s="373">
        <f t="shared" si="19"/>
        <v>0</v>
      </c>
    </row>
    <row r="48" spans="2:25">
      <c r="B48" s="285" t="s">
        <v>25</v>
      </c>
      <c r="C48" s="285" t="s">
        <v>41</v>
      </c>
      <c r="D48" s="286"/>
      <c r="E48" s="373">
        <f>SUMIF($C$30:$C$46,$C48,E$30:E$46)</f>
        <v>5462.65</v>
      </c>
      <c r="F48" s="373">
        <f t="shared" si="19"/>
        <v>5462.65</v>
      </c>
      <c r="G48" s="373">
        <f t="shared" si="19"/>
        <v>5462.65</v>
      </c>
      <c r="H48" s="373">
        <f t="shared" si="19"/>
        <v>5462.65</v>
      </c>
      <c r="I48" s="373">
        <f t="shared" si="19"/>
        <v>5462.65</v>
      </c>
      <c r="J48" s="373">
        <f t="shared" si="19"/>
        <v>5462.65</v>
      </c>
      <c r="K48" s="373">
        <f t="shared" si="19"/>
        <v>5448.9</v>
      </c>
      <c r="L48" s="373">
        <f t="shared" si="19"/>
        <v>5448.9</v>
      </c>
      <c r="M48" s="373">
        <f t="shared" si="19"/>
        <v>4824.8999999999996</v>
      </c>
      <c r="N48" s="373">
        <f t="shared" si="19"/>
        <v>4662.9549999999999</v>
      </c>
      <c r="O48" s="373">
        <f t="shared" si="19"/>
        <v>4662.9549999999999</v>
      </c>
      <c r="P48" s="373">
        <f t="shared" si="19"/>
        <v>4662.9549999999999</v>
      </c>
      <c r="Q48" s="373">
        <f t="shared" si="19"/>
        <v>4662.9549999999999</v>
      </c>
      <c r="R48" s="373">
        <f t="shared" si="19"/>
        <v>4662.9549999999999</v>
      </c>
      <c r="S48" s="373">
        <f t="shared" si="19"/>
        <v>4662.9549999999999</v>
      </c>
      <c r="T48" s="373">
        <f t="shared" si="19"/>
        <v>3669.62</v>
      </c>
      <c r="U48" s="373">
        <f t="shared" si="19"/>
        <v>3669.62</v>
      </c>
      <c r="V48" s="373">
        <f t="shared" si="19"/>
        <v>3669.62</v>
      </c>
      <c r="W48" s="373">
        <f t="shared" si="19"/>
        <v>3440.2999999999997</v>
      </c>
      <c r="X48" s="373">
        <f t="shared" si="19"/>
        <v>1851.4399999999998</v>
      </c>
      <c r="Y48" s="373">
        <f t="shared" si="19"/>
        <v>1851.4399999999998</v>
      </c>
    </row>
    <row r="49" spans="2:25">
      <c r="B49" s="285" t="s">
        <v>26</v>
      </c>
      <c r="C49" s="285"/>
      <c r="D49" s="286"/>
      <c r="E49" s="373">
        <f>SUM(E47:E48)</f>
        <v>6959.7099999999991</v>
      </c>
      <c r="F49" s="373">
        <f t="shared" ref="F49:Y49" si="20">SUM(F47:F48)</f>
        <v>6959.7099999999991</v>
      </c>
      <c r="G49" s="373">
        <f t="shared" si="20"/>
        <v>6959.7099999999991</v>
      </c>
      <c r="H49" s="373">
        <f t="shared" si="20"/>
        <v>6959.7099999999991</v>
      </c>
      <c r="I49" s="373">
        <f t="shared" si="20"/>
        <v>6959.7099999999991</v>
      </c>
      <c r="J49" s="373">
        <f t="shared" si="20"/>
        <v>6959.7099999999991</v>
      </c>
      <c r="K49" s="373">
        <f t="shared" si="20"/>
        <v>6855.9599999999991</v>
      </c>
      <c r="L49" s="373">
        <f t="shared" si="20"/>
        <v>6855.9599999999991</v>
      </c>
      <c r="M49" s="373">
        <f t="shared" si="20"/>
        <v>6231.9599999999991</v>
      </c>
      <c r="N49" s="373">
        <f t="shared" si="20"/>
        <v>5506.9750000000004</v>
      </c>
      <c r="O49" s="373">
        <f t="shared" si="20"/>
        <v>5506.9750000000004</v>
      </c>
      <c r="P49" s="373">
        <f t="shared" si="20"/>
        <v>5506.9750000000004</v>
      </c>
      <c r="Q49" s="373">
        <f t="shared" si="20"/>
        <v>5506.9750000000004</v>
      </c>
      <c r="R49" s="373">
        <f t="shared" si="20"/>
        <v>5506.9750000000004</v>
      </c>
      <c r="S49" s="373">
        <f t="shared" si="20"/>
        <v>5506.9750000000004</v>
      </c>
      <c r="T49" s="373">
        <f t="shared" si="20"/>
        <v>4489.5199999999995</v>
      </c>
      <c r="U49" s="373">
        <f t="shared" si="20"/>
        <v>3682.22</v>
      </c>
      <c r="V49" s="373">
        <f t="shared" si="20"/>
        <v>3669.62</v>
      </c>
      <c r="W49" s="373">
        <f t="shared" si="20"/>
        <v>3440.2999999999997</v>
      </c>
      <c r="X49" s="373">
        <f t="shared" si="20"/>
        <v>1851.4399999999998</v>
      </c>
      <c r="Y49" s="373">
        <f t="shared" si="20"/>
        <v>1851.4399999999998</v>
      </c>
    </row>
    <row r="51" spans="2:25" s="258" customFormat="1">
      <c r="B51" s="258" t="s">
        <v>42</v>
      </c>
    </row>
    <row r="53" spans="2:25" s="262" customFormat="1">
      <c r="B53" s="263" t="s">
        <v>37</v>
      </c>
      <c r="C53" s="266" t="s">
        <v>38</v>
      </c>
      <c r="D53" s="266" t="s">
        <v>39</v>
      </c>
      <c r="E53" s="266">
        <v>2020</v>
      </c>
      <c r="F53" s="266">
        <v>2021</v>
      </c>
      <c r="G53" s="266">
        <v>2022</v>
      </c>
      <c r="H53" s="266">
        <v>2023</v>
      </c>
      <c r="I53" s="266">
        <v>2024</v>
      </c>
      <c r="J53" s="266">
        <v>2025</v>
      </c>
      <c r="K53" s="266">
        <v>2026</v>
      </c>
      <c r="L53" s="266">
        <v>2027</v>
      </c>
      <c r="M53" s="266">
        <v>2028</v>
      </c>
      <c r="N53" s="266">
        <v>2029</v>
      </c>
      <c r="O53" s="266">
        <v>2030</v>
      </c>
      <c r="P53" s="266">
        <v>2031</v>
      </c>
      <c r="Q53" s="266">
        <v>2032</v>
      </c>
      <c r="R53" s="266">
        <v>2033</v>
      </c>
      <c r="S53" s="266">
        <v>2034</v>
      </c>
      <c r="T53" s="266">
        <v>2035</v>
      </c>
      <c r="U53" s="266">
        <v>2036</v>
      </c>
      <c r="V53" s="266">
        <v>2037</v>
      </c>
      <c r="W53" s="266">
        <v>2038</v>
      </c>
      <c r="X53" s="262">
        <v>2039</v>
      </c>
      <c r="Y53" s="262">
        <v>2040</v>
      </c>
    </row>
    <row r="54" spans="2:25">
      <c r="B54" s="32" t="s">
        <v>110</v>
      </c>
      <c r="C54" s="32" t="s">
        <v>41</v>
      </c>
      <c r="D54" s="50">
        <v>4000</v>
      </c>
      <c r="E54" s="288">
        <v>0</v>
      </c>
      <c r="F54" s="288">
        <v>0</v>
      </c>
      <c r="G54" s="288">
        <v>0</v>
      </c>
      <c r="H54" s="288">
        <v>0</v>
      </c>
      <c r="I54" s="288">
        <v>0</v>
      </c>
      <c r="J54" s="288">
        <v>65</v>
      </c>
      <c r="K54" s="288">
        <v>65</v>
      </c>
      <c r="L54" s="288">
        <v>65</v>
      </c>
      <c r="M54" s="288">
        <v>65</v>
      </c>
      <c r="N54" s="288">
        <v>65</v>
      </c>
      <c r="O54" s="288">
        <v>65</v>
      </c>
      <c r="P54" s="288">
        <v>65</v>
      </c>
      <c r="Q54" s="288">
        <v>65</v>
      </c>
      <c r="R54" s="288">
        <v>65</v>
      </c>
      <c r="S54" s="288">
        <v>65</v>
      </c>
      <c r="T54" s="288">
        <v>65</v>
      </c>
      <c r="U54" s="288">
        <v>65</v>
      </c>
      <c r="V54" s="288">
        <v>65</v>
      </c>
      <c r="W54" s="288">
        <v>65</v>
      </c>
      <c r="X54" s="288">
        <v>65</v>
      </c>
      <c r="Y54" s="288">
        <v>65</v>
      </c>
    </row>
    <row r="55" spans="2:25">
      <c r="B55" s="32" t="s">
        <v>111</v>
      </c>
      <c r="C55" s="32" t="s">
        <v>41</v>
      </c>
      <c r="D55" s="50">
        <v>4000</v>
      </c>
      <c r="E55" s="288">
        <v>0</v>
      </c>
      <c r="F55" s="288">
        <v>0</v>
      </c>
      <c r="G55" s="288">
        <v>0</v>
      </c>
      <c r="H55" s="288">
        <v>0</v>
      </c>
      <c r="I55" s="288">
        <v>0</v>
      </c>
      <c r="J55" s="288">
        <v>0</v>
      </c>
      <c r="K55" s="288">
        <v>65</v>
      </c>
      <c r="L55" s="288">
        <v>65</v>
      </c>
      <c r="M55" s="288">
        <v>65</v>
      </c>
      <c r="N55" s="288">
        <v>65</v>
      </c>
      <c r="O55" s="288">
        <v>65</v>
      </c>
      <c r="P55" s="288">
        <v>65</v>
      </c>
      <c r="Q55" s="288">
        <v>65</v>
      </c>
      <c r="R55" s="288">
        <v>65</v>
      </c>
      <c r="S55" s="288">
        <v>65</v>
      </c>
      <c r="T55" s="288">
        <v>65</v>
      </c>
      <c r="U55" s="288">
        <v>65</v>
      </c>
      <c r="V55" s="288">
        <v>65</v>
      </c>
      <c r="W55" s="288">
        <v>65</v>
      </c>
      <c r="X55" s="288">
        <v>65</v>
      </c>
      <c r="Y55" s="288">
        <v>65</v>
      </c>
    </row>
    <row r="56" spans="2:25">
      <c r="B56" s="32" t="s">
        <v>112</v>
      </c>
      <c r="C56" s="32" t="s">
        <v>41</v>
      </c>
      <c r="D56" s="50">
        <v>4000</v>
      </c>
      <c r="E56" s="288">
        <v>0</v>
      </c>
      <c r="F56" s="288">
        <v>0</v>
      </c>
      <c r="G56" s="288">
        <v>0</v>
      </c>
      <c r="H56" s="288">
        <v>0</v>
      </c>
      <c r="I56" s="288">
        <v>0</v>
      </c>
      <c r="J56" s="288">
        <v>0</v>
      </c>
      <c r="K56" s="288">
        <v>0</v>
      </c>
      <c r="L56" s="288">
        <v>70</v>
      </c>
      <c r="M56" s="288">
        <v>70</v>
      </c>
      <c r="N56" s="288">
        <v>70</v>
      </c>
      <c r="O56" s="288">
        <v>70</v>
      </c>
      <c r="P56" s="288">
        <v>70</v>
      </c>
      <c r="Q56" s="288">
        <v>70</v>
      </c>
      <c r="R56" s="288">
        <v>70</v>
      </c>
      <c r="S56" s="288">
        <v>70</v>
      </c>
      <c r="T56" s="288">
        <v>70</v>
      </c>
      <c r="U56" s="288">
        <v>70</v>
      </c>
      <c r="V56" s="288">
        <v>70</v>
      </c>
      <c r="W56" s="288">
        <v>70</v>
      </c>
      <c r="X56" s="288">
        <v>70</v>
      </c>
      <c r="Y56" s="288">
        <v>70</v>
      </c>
    </row>
    <row r="57" spans="2:25">
      <c r="B57" s="32" t="s">
        <v>113</v>
      </c>
      <c r="C57" s="32" t="s">
        <v>40</v>
      </c>
      <c r="D57" s="50">
        <v>4000</v>
      </c>
      <c r="E57" s="288">
        <v>0</v>
      </c>
      <c r="F57" s="288">
        <v>0</v>
      </c>
      <c r="G57" s="288">
        <v>0</v>
      </c>
      <c r="H57" s="288">
        <v>0</v>
      </c>
      <c r="I57" s="288">
        <v>0</v>
      </c>
      <c r="J57" s="288">
        <v>160</v>
      </c>
      <c r="K57" s="288">
        <v>160</v>
      </c>
      <c r="L57" s="288">
        <v>160</v>
      </c>
      <c r="M57" s="288">
        <v>160</v>
      </c>
      <c r="N57" s="288">
        <v>160</v>
      </c>
      <c r="O57" s="288">
        <v>160</v>
      </c>
      <c r="P57" s="288">
        <v>160</v>
      </c>
      <c r="Q57" s="288">
        <v>160</v>
      </c>
      <c r="R57" s="288">
        <v>160</v>
      </c>
      <c r="S57" s="288">
        <v>160</v>
      </c>
      <c r="T57" s="288">
        <v>160</v>
      </c>
      <c r="U57" s="288">
        <v>160</v>
      </c>
      <c r="V57" s="288">
        <v>160</v>
      </c>
      <c r="W57" s="288">
        <v>160</v>
      </c>
      <c r="X57" s="288">
        <v>160</v>
      </c>
      <c r="Y57" s="288">
        <v>160</v>
      </c>
    </row>
    <row r="58" spans="2:25">
      <c r="B58" s="32" t="s">
        <v>114</v>
      </c>
      <c r="C58" s="32" t="s">
        <v>40</v>
      </c>
      <c r="D58" s="50">
        <v>4000</v>
      </c>
      <c r="E58" s="288">
        <v>0</v>
      </c>
      <c r="F58" s="288">
        <v>0</v>
      </c>
      <c r="G58" s="288">
        <v>0</v>
      </c>
      <c r="H58" s="288">
        <v>0</v>
      </c>
      <c r="I58" s="288">
        <v>0</v>
      </c>
      <c r="J58" s="288">
        <v>0</v>
      </c>
      <c r="K58" s="288">
        <v>160</v>
      </c>
      <c r="L58" s="288">
        <v>160</v>
      </c>
      <c r="M58" s="288">
        <v>160</v>
      </c>
      <c r="N58" s="288">
        <v>160</v>
      </c>
      <c r="O58" s="288">
        <v>160</v>
      </c>
      <c r="P58" s="288">
        <v>160</v>
      </c>
      <c r="Q58" s="288">
        <v>160</v>
      </c>
      <c r="R58" s="288">
        <v>160</v>
      </c>
      <c r="S58" s="288">
        <v>160</v>
      </c>
      <c r="T58" s="288">
        <v>160</v>
      </c>
      <c r="U58" s="288">
        <v>160</v>
      </c>
      <c r="V58" s="288">
        <v>160</v>
      </c>
      <c r="W58" s="288">
        <v>160</v>
      </c>
      <c r="X58" s="288">
        <v>160</v>
      </c>
      <c r="Y58" s="288">
        <v>160</v>
      </c>
    </row>
    <row r="59" spans="2:25">
      <c r="B59" s="32" t="s">
        <v>115</v>
      </c>
      <c r="C59" s="32" t="s">
        <v>40</v>
      </c>
      <c r="D59" s="50">
        <v>4000</v>
      </c>
      <c r="E59" s="288">
        <v>0</v>
      </c>
      <c r="F59" s="288">
        <v>0</v>
      </c>
      <c r="G59" s="288">
        <v>0</v>
      </c>
      <c r="H59" s="288">
        <v>0</v>
      </c>
      <c r="I59" s="288">
        <v>0</v>
      </c>
      <c r="J59" s="288">
        <v>0</v>
      </c>
      <c r="K59" s="288">
        <v>0</v>
      </c>
      <c r="L59" s="288">
        <v>170</v>
      </c>
      <c r="M59" s="288">
        <v>170</v>
      </c>
      <c r="N59" s="288">
        <v>170</v>
      </c>
      <c r="O59" s="288">
        <v>170</v>
      </c>
      <c r="P59" s="288">
        <v>170</v>
      </c>
      <c r="Q59" s="288">
        <v>170</v>
      </c>
      <c r="R59" s="288">
        <v>170</v>
      </c>
      <c r="S59" s="288">
        <v>170</v>
      </c>
      <c r="T59" s="288">
        <v>170</v>
      </c>
      <c r="U59" s="288">
        <v>170</v>
      </c>
      <c r="V59" s="288">
        <v>170</v>
      </c>
      <c r="W59" s="288">
        <v>170</v>
      </c>
      <c r="X59" s="288">
        <v>170</v>
      </c>
      <c r="Y59" s="288">
        <v>170</v>
      </c>
    </row>
    <row r="60" spans="2:25">
      <c r="B60" s="285" t="s">
        <v>19</v>
      </c>
      <c r="C60" s="285" t="s">
        <v>40</v>
      </c>
      <c r="D60" s="286"/>
      <c r="E60" s="287">
        <f>SUMIF($C$54:$C$59,$C60,E$54:E$59)</f>
        <v>0</v>
      </c>
      <c r="F60" s="287">
        <f t="shared" ref="F60:Y61" si="21">SUMIF($C$54:$C$59,$C60,F$54:F$59)</f>
        <v>0</v>
      </c>
      <c r="G60" s="287">
        <f t="shared" si="21"/>
        <v>0</v>
      </c>
      <c r="H60" s="287">
        <f t="shared" si="21"/>
        <v>0</v>
      </c>
      <c r="I60" s="287">
        <f t="shared" si="21"/>
        <v>0</v>
      </c>
      <c r="J60" s="287">
        <f t="shared" si="21"/>
        <v>160</v>
      </c>
      <c r="K60" s="287">
        <f t="shared" si="21"/>
        <v>320</v>
      </c>
      <c r="L60" s="287">
        <f t="shared" si="21"/>
        <v>490</v>
      </c>
      <c r="M60" s="287">
        <f t="shared" si="21"/>
        <v>490</v>
      </c>
      <c r="N60" s="287">
        <f t="shared" si="21"/>
        <v>490</v>
      </c>
      <c r="O60" s="287">
        <f t="shared" si="21"/>
        <v>490</v>
      </c>
      <c r="P60" s="287">
        <f t="shared" si="21"/>
        <v>490</v>
      </c>
      <c r="Q60" s="287">
        <f t="shared" si="21"/>
        <v>490</v>
      </c>
      <c r="R60" s="287">
        <f t="shared" si="21"/>
        <v>490</v>
      </c>
      <c r="S60" s="287">
        <f t="shared" si="21"/>
        <v>490</v>
      </c>
      <c r="T60" s="287">
        <f t="shared" si="21"/>
        <v>490</v>
      </c>
      <c r="U60" s="287">
        <f t="shared" si="21"/>
        <v>490</v>
      </c>
      <c r="V60" s="287">
        <f t="shared" si="21"/>
        <v>490</v>
      </c>
      <c r="W60" s="287">
        <f t="shared" si="21"/>
        <v>490</v>
      </c>
      <c r="X60" s="287">
        <f t="shared" si="21"/>
        <v>490</v>
      </c>
      <c r="Y60" s="287">
        <f t="shared" si="21"/>
        <v>490</v>
      </c>
    </row>
    <row r="61" spans="2:25">
      <c r="B61" s="285" t="s">
        <v>25</v>
      </c>
      <c r="C61" s="285" t="s">
        <v>41</v>
      </c>
      <c r="D61" s="286"/>
      <c r="E61" s="287">
        <f>SUMIF($C$54:$C$59,$C61,E$54:E$59)</f>
        <v>0</v>
      </c>
      <c r="F61" s="287">
        <f t="shared" si="21"/>
        <v>0</v>
      </c>
      <c r="G61" s="287">
        <f t="shared" si="21"/>
        <v>0</v>
      </c>
      <c r="H61" s="287">
        <f t="shared" si="21"/>
        <v>0</v>
      </c>
      <c r="I61" s="287">
        <f t="shared" si="21"/>
        <v>0</v>
      </c>
      <c r="J61" s="287">
        <f t="shared" si="21"/>
        <v>65</v>
      </c>
      <c r="K61" s="287">
        <f t="shared" si="21"/>
        <v>130</v>
      </c>
      <c r="L61" s="287">
        <f t="shared" si="21"/>
        <v>200</v>
      </c>
      <c r="M61" s="287">
        <f t="shared" si="21"/>
        <v>200</v>
      </c>
      <c r="N61" s="287">
        <f t="shared" si="21"/>
        <v>200</v>
      </c>
      <c r="O61" s="287">
        <f t="shared" si="21"/>
        <v>200</v>
      </c>
      <c r="P61" s="287">
        <f t="shared" si="21"/>
        <v>200</v>
      </c>
      <c r="Q61" s="287">
        <f t="shared" si="21"/>
        <v>200</v>
      </c>
      <c r="R61" s="287">
        <f t="shared" si="21"/>
        <v>200</v>
      </c>
      <c r="S61" s="287">
        <f t="shared" si="21"/>
        <v>200</v>
      </c>
      <c r="T61" s="287">
        <f t="shared" si="21"/>
        <v>200</v>
      </c>
      <c r="U61" s="287">
        <f t="shared" si="21"/>
        <v>200</v>
      </c>
      <c r="V61" s="287">
        <f t="shared" si="21"/>
        <v>200</v>
      </c>
      <c r="W61" s="287">
        <f t="shared" si="21"/>
        <v>200</v>
      </c>
      <c r="X61" s="287">
        <f t="shared" si="21"/>
        <v>200</v>
      </c>
      <c r="Y61" s="287">
        <f t="shared" si="21"/>
        <v>200</v>
      </c>
    </row>
    <row r="62" spans="2:25">
      <c r="B62" s="285" t="s">
        <v>26</v>
      </c>
      <c r="C62" s="285"/>
      <c r="D62" s="286"/>
      <c r="E62" s="287">
        <f>SUM(E60:E61)</f>
        <v>0</v>
      </c>
      <c r="F62" s="287">
        <f t="shared" ref="F62:Y62" si="22">SUM(F60:F61)</f>
        <v>0</v>
      </c>
      <c r="G62" s="287">
        <f t="shared" si="22"/>
        <v>0</v>
      </c>
      <c r="H62" s="287">
        <f t="shared" si="22"/>
        <v>0</v>
      </c>
      <c r="I62" s="287">
        <f t="shared" si="22"/>
        <v>0</v>
      </c>
      <c r="J62" s="287">
        <f t="shared" si="22"/>
        <v>225</v>
      </c>
      <c r="K62" s="287">
        <f t="shared" si="22"/>
        <v>450</v>
      </c>
      <c r="L62" s="287">
        <f t="shared" si="22"/>
        <v>690</v>
      </c>
      <c r="M62" s="287">
        <f t="shared" si="22"/>
        <v>690</v>
      </c>
      <c r="N62" s="287">
        <f t="shared" si="22"/>
        <v>690</v>
      </c>
      <c r="O62" s="287">
        <f t="shared" si="22"/>
        <v>690</v>
      </c>
      <c r="P62" s="287">
        <f t="shared" si="22"/>
        <v>690</v>
      </c>
      <c r="Q62" s="287">
        <f t="shared" si="22"/>
        <v>690</v>
      </c>
      <c r="R62" s="287">
        <f t="shared" si="22"/>
        <v>690</v>
      </c>
      <c r="S62" s="287">
        <f t="shared" si="22"/>
        <v>690</v>
      </c>
      <c r="T62" s="287">
        <f t="shared" si="22"/>
        <v>690</v>
      </c>
      <c r="U62" s="287">
        <f t="shared" si="22"/>
        <v>690</v>
      </c>
      <c r="V62" s="287">
        <f t="shared" si="22"/>
        <v>690</v>
      </c>
      <c r="W62" s="287">
        <f t="shared" si="22"/>
        <v>690</v>
      </c>
      <c r="X62" s="287">
        <f t="shared" si="22"/>
        <v>690</v>
      </c>
      <c r="Y62" s="287">
        <f t="shared" si="22"/>
        <v>690</v>
      </c>
    </row>
    <row r="64" spans="2:25" s="262" customFormat="1">
      <c r="B64" s="263" t="s">
        <v>375</v>
      </c>
      <c r="C64" s="266" t="s">
        <v>38</v>
      </c>
      <c r="D64" s="266" t="s">
        <v>39</v>
      </c>
      <c r="E64" s="266">
        <v>2020</v>
      </c>
      <c r="F64" s="266">
        <v>2021</v>
      </c>
      <c r="G64" s="266">
        <v>2022</v>
      </c>
      <c r="H64" s="266">
        <v>2023</v>
      </c>
      <c r="I64" s="266">
        <v>2024</v>
      </c>
      <c r="J64" s="266">
        <v>2025</v>
      </c>
      <c r="K64" s="266">
        <v>2026</v>
      </c>
      <c r="L64" s="266">
        <v>2027</v>
      </c>
      <c r="M64" s="266">
        <v>2028</v>
      </c>
      <c r="N64" s="266">
        <v>2029</v>
      </c>
      <c r="O64" s="266">
        <v>2030</v>
      </c>
      <c r="P64" s="266">
        <v>2031</v>
      </c>
      <c r="Q64" s="266">
        <v>2032</v>
      </c>
      <c r="R64" s="266">
        <v>2033</v>
      </c>
      <c r="S64" s="266">
        <v>2034</v>
      </c>
      <c r="T64" s="266">
        <v>2035</v>
      </c>
      <c r="U64" s="266">
        <v>2036</v>
      </c>
      <c r="V64" s="266">
        <v>2037</v>
      </c>
      <c r="W64" s="266">
        <v>2038</v>
      </c>
      <c r="X64" s="262">
        <v>2039</v>
      </c>
      <c r="Y64" s="262">
        <v>2040</v>
      </c>
    </row>
    <row r="65" spans="2:25">
      <c r="B65" s="32" t="s">
        <v>110</v>
      </c>
      <c r="C65" s="32" t="s">
        <v>41</v>
      </c>
      <c r="D65" s="50">
        <v>4000</v>
      </c>
      <c r="E65" s="272">
        <f>$D65*E54/1000</f>
        <v>0</v>
      </c>
      <c r="F65" s="272">
        <f t="shared" ref="F65:Y69" si="23">$D65*F54/1000</f>
        <v>0</v>
      </c>
      <c r="G65" s="272">
        <f t="shared" si="23"/>
        <v>0</v>
      </c>
      <c r="H65" s="272">
        <f t="shared" si="23"/>
        <v>0</v>
      </c>
      <c r="I65" s="272">
        <f t="shared" si="23"/>
        <v>0</v>
      </c>
      <c r="J65" s="272">
        <f t="shared" si="23"/>
        <v>260</v>
      </c>
      <c r="K65" s="272">
        <f t="shared" si="23"/>
        <v>260</v>
      </c>
      <c r="L65" s="272">
        <f t="shared" si="23"/>
        <v>260</v>
      </c>
      <c r="M65" s="272">
        <f t="shared" si="23"/>
        <v>260</v>
      </c>
      <c r="N65" s="272">
        <f t="shared" si="23"/>
        <v>260</v>
      </c>
      <c r="O65" s="272">
        <f t="shared" si="23"/>
        <v>260</v>
      </c>
      <c r="P65" s="272">
        <f t="shared" si="23"/>
        <v>260</v>
      </c>
      <c r="Q65" s="272">
        <f t="shared" si="23"/>
        <v>260</v>
      </c>
      <c r="R65" s="272">
        <f t="shared" si="23"/>
        <v>260</v>
      </c>
      <c r="S65" s="272">
        <f t="shared" si="23"/>
        <v>260</v>
      </c>
      <c r="T65" s="272">
        <f t="shared" si="23"/>
        <v>260</v>
      </c>
      <c r="U65" s="272">
        <f t="shared" si="23"/>
        <v>260</v>
      </c>
      <c r="V65" s="272">
        <f t="shared" si="23"/>
        <v>260</v>
      </c>
      <c r="W65" s="272">
        <f t="shared" si="23"/>
        <v>260</v>
      </c>
      <c r="X65" s="272">
        <f t="shared" si="23"/>
        <v>260</v>
      </c>
      <c r="Y65" s="272">
        <f t="shared" si="23"/>
        <v>260</v>
      </c>
    </row>
    <row r="66" spans="2:25">
      <c r="B66" s="32" t="s">
        <v>111</v>
      </c>
      <c r="C66" s="32" t="s">
        <v>41</v>
      </c>
      <c r="D66" s="50">
        <v>4000</v>
      </c>
      <c r="E66" s="272">
        <f t="shared" ref="E66:T69" si="24">$D66*E55/1000</f>
        <v>0</v>
      </c>
      <c r="F66" s="272">
        <f t="shared" si="24"/>
        <v>0</v>
      </c>
      <c r="G66" s="272">
        <f t="shared" si="24"/>
        <v>0</v>
      </c>
      <c r="H66" s="272">
        <f t="shared" si="24"/>
        <v>0</v>
      </c>
      <c r="I66" s="272">
        <f t="shared" si="24"/>
        <v>0</v>
      </c>
      <c r="J66" s="272">
        <f t="shared" si="24"/>
        <v>0</v>
      </c>
      <c r="K66" s="272">
        <f t="shared" si="24"/>
        <v>260</v>
      </c>
      <c r="L66" s="272">
        <f t="shared" si="24"/>
        <v>260</v>
      </c>
      <c r="M66" s="272">
        <f t="shared" si="24"/>
        <v>260</v>
      </c>
      <c r="N66" s="272">
        <f t="shared" si="24"/>
        <v>260</v>
      </c>
      <c r="O66" s="272">
        <f t="shared" si="24"/>
        <v>260</v>
      </c>
      <c r="P66" s="272">
        <f t="shared" si="24"/>
        <v>260</v>
      </c>
      <c r="Q66" s="272">
        <f t="shared" si="24"/>
        <v>260</v>
      </c>
      <c r="R66" s="272">
        <f t="shared" si="24"/>
        <v>260</v>
      </c>
      <c r="S66" s="272">
        <f t="shared" si="24"/>
        <v>260</v>
      </c>
      <c r="T66" s="272">
        <f t="shared" si="24"/>
        <v>260</v>
      </c>
      <c r="U66" s="272">
        <f t="shared" si="23"/>
        <v>260</v>
      </c>
      <c r="V66" s="272">
        <f t="shared" si="23"/>
        <v>260</v>
      </c>
      <c r="W66" s="272">
        <f t="shared" si="23"/>
        <v>260</v>
      </c>
      <c r="X66" s="272">
        <f t="shared" si="23"/>
        <v>260</v>
      </c>
      <c r="Y66" s="272">
        <f t="shared" si="23"/>
        <v>260</v>
      </c>
    </row>
    <row r="67" spans="2:25">
      <c r="B67" s="32" t="s">
        <v>112</v>
      </c>
      <c r="C67" s="32" t="s">
        <v>41</v>
      </c>
      <c r="D67" s="50">
        <v>4000</v>
      </c>
      <c r="E67" s="272">
        <f t="shared" si="24"/>
        <v>0</v>
      </c>
      <c r="F67" s="272">
        <f t="shared" si="23"/>
        <v>0</v>
      </c>
      <c r="G67" s="272">
        <f t="shared" si="23"/>
        <v>0</v>
      </c>
      <c r="H67" s="272">
        <f t="shared" si="23"/>
        <v>0</v>
      </c>
      <c r="I67" s="272">
        <f t="shared" si="23"/>
        <v>0</v>
      </c>
      <c r="J67" s="272">
        <f t="shared" si="23"/>
        <v>0</v>
      </c>
      <c r="K67" s="272">
        <f t="shared" si="23"/>
        <v>0</v>
      </c>
      <c r="L67" s="272">
        <f t="shared" si="23"/>
        <v>280</v>
      </c>
      <c r="M67" s="272">
        <f t="shared" si="23"/>
        <v>280</v>
      </c>
      <c r="N67" s="272">
        <f t="shared" si="23"/>
        <v>280</v>
      </c>
      <c r="O67" s="272">
        <f t="shared" si="23"/>
        <v>280</v>
      </c>
      <c r="P67" s="272">
        <f t="shared" si="23"/>
        <v>280</v>
      </c>
      <c r="Q67" s="272">
        <f t="shared" si="23"/>
        <v>280</v>
      </c>
      <c r="R67" s="272">
        <f t="shared" si="23"/>
        <v>280</v>
      </c>
      <c r="S67" s="272">
        <f t="shared" si="23"/>
        <v>280</v>
      </c>
      <c r="T67" s="272">
        <f t="shared" si="23"/>
        <v>280</v>
      </c>
      <c r="U67" s="272">
        <f t="shared" si="23"/>
        <v>280</v>
      </c>
      <c r="V67" s="272">
        <f t="shared" si="23"/>
        <v>280</v>
      </c>
      <c r="W67" s="272">
        <f t="shared" si="23"/>
        <v>280</v>
      </c>
      <c r="X67" s="272">
        <f t="shared" si="23"/>
        <v>280</v>
      </c>
      <c r="Y67" s="272">
        <f t="shared" si="23"/>
        <v>280</v>
      </c>
    </row>
    <row r="68" spans="2:25">
      <c r="B68" s="32" t="s">
        <v>113</v>
      </c>
      <c r="C68" s="32" t="s">
        <v>40</v>
      </c>
      <c r="D68" s="50">
        <v>4000</v>
      </c>
      <c r="E68" s="272">
        <f t="shared" si="24"/>
        <v>0</v>
      </c>
      <c r="F68" s="272">
        <f t="shared" si="23"/>
        <v>0</v>
      </c>
      <c r="G68" s="272">
        <f t="shared" si="23"/>
        <v>0</v>
      </c>
      <c r="H68" s="272">
        <f t="shared" si="23"/>
        <v>0</v>
      </c>
      <c r="I68" s="272">
        <f t="shared" si="23"/>
        <v>0</v>
      </c>
      <c r="J68" s="272">
        <f t="shared" si="23"/>
        <v>640</v>
      </c>
      <c r="K68" s="272">
        <f t="shared" si="23"/>
        <v>640</v>
      </c>
      <c r="L68" s="272">
        <f t="shared" si="23"/>
        <v>640</v>
      </c>
      <c r="M68" s="272">
        <f t="shared" si="23"/>
        <v>640</v>
      </c>
      <c r="N68" s="272">
        <f t="shared" si="23"/>
        <v>640</v>
      </c>
      <c r="O68" s="272">
        <f t="shared" si="23"/>
        <v>640</v>
      </c>
      <c r="P68" s="272">
        <f t="shared" si="23"/>
        <v>640</v>
      </c>
      <c r="Q68" s="272">
        <f t="shared" si="23"/>
        <v>640</v>
      </c>
      <c r="R68" s="272">
        <f t="shared" si="23"/>
        <v>640</v>
      </c>
      <c r="S68" s="272">
        <f t="shared" si="23"/>
        <v>640</v>
      </c>
      <c r="T68" s="272">
        <f t="shared" si="23"/>
        <v>640</v>
      </c>
      <c r="U68" s="272">
        <f t="shared" si="23"/>
        <v>640</v>
      </c>
      <c r="V68" s="272">
        <f t="shared" si="23"/>
        <v>640</v>
      </c>
      <c r="W68" s="272">
        <f t="shared" si="23"/>
        <v>640</v>
      </c>
      <c r="X68" s="272">
        <f t="shared" si="23"/>
        <v>640</v>
      </c>
      <c r="Y68" s="272">
        <f t="shared" si="23"/>
        <v>640</v>
      </c>
    </row>
    <row r="69" spans="2:25">
      <c r="B69" s="32" t="s">
        <v>114</v>
      </c>
      <c r="C69" s="32" t="s">
        <v>40</v>
      </c>
      <c r="D69" s="50">
        <v>4000</v>
      </c>
      <c r="E69" s="272">
        <f t="shared" si="24"/>
        <v>0</v>
      </c>
      <c r="F69" s="272">
        <f t="shared" si="23"/>
        <v>0</v>
      </c>
      <c r="G69" s="272">
        <f t="shared" si="23"/>
        <v>0</v>
      </c>
      <c r="H69" s="272">
        <f t="shared" si="23"/>
        <v>0</v>
      </c>
      <c r="I69" s="272">
        <f t="shared" si="23"/>
        <v>0</v>
      </c>
      <c r="J69" s="272">
        <f t="shared" si="23"/>
        <v>0</v>
      </c>
      <c r="K69" s="272">
        <f t="shared" si="23"/>
        <v>640</v>
      </c>
      <c r="L69" s="272">
        <f t="shared" si="23"/>
        <v>640</v>
      </c>
      <c r="M69" s="272">
        <f t="shared" si="23"/>
        <v>640</v>
      </c>
      <c r="N69" s="272">
        <f t="shared" si="23"/>
        <v>640</v>
      </c>
      <c r="O69" s="272">
        <f t="shared" si="23"/>
        <v>640</v>
      </c>
      <c r="P69" s="272">
        <f t="shared" si="23"/>
        <v>640</v>
      </c>
      <c r="Q69" s="272">
        <f t="shared" si="23"/>
        <v>640</v>
      </c>
      <c r="R69" s="272">
        <f t="shared" si="23"/>
        <v>640</v>
      </c>
      <c r="S69" s="272">
        <f t="shared" si="23"/>
        <v>640</v>
      </c>
      <c r="T69" s="272">
        <f t="shared" si="23"/>
        <v>640</v>
      </c>
      <c r="U69" s="272">
        <f t="shared" si="23"/>
        <v>640</v>
      </c>
      <c r="V69" s="272">
        <f t="shared" si="23"/>
        <v>640</v>
      </c>
      <c r="W69" s="272">
        <f t="shared" si="23"/>
        <v>640</v>
      </c>
      <c r="X69" s="272">
        <f t="shared" si="23"/>
        <v>640</v>
      </c>
      <c r="Y69" s="272">
        <f t="shared" si="23"/>
        <v>640</v>
      </c>
    </row>
    <row r="70" spans="2:25">
      <c r="B70" s="32" t="s">
        <v>115</v>
      </c>
      <c r="C70" s="32" t="s">
        <v>40</v>
      </c>
      <c r="D70" s="50">
        <v>4000</v>
      </c>
      <c r="E70" s="272">
        <f>$D70*E59/1000</f>
        <v>0</v>
      </c>
      <c r="F70" s="272">
        <f t="shared" ref="F70:Y70" si="25">$D70*F59/1000</f>
        <v>0</v>
      </c>
      <c r="G70" s="272">
        <f t="shared" si="25"/>
        <v>0</v>
      </c>
      <c r="H70" s="272">
        <f t="shared" si="25"/>
        <v>0</v>
      </c>
      <c r="I70" s="272">
        <f t="shared" si="25"/>
        <v>0</v>
      </c>
      <c r="J70" s="272">
        <f t="shared" si="25"/>
        <v>0</v>
      </c>
      <c r="K70" s="272">
        <f t="shared" si="25"/>
        <v>0</v>
      </c>
      <c r="L70" s="272">
        <f t="shared" si="25"/>
        <v>680</v>
      </c>
      <c r="M70" s="272">
        <f t="shared" si="25"/>
        <v>680</v>
      </c>
      <c r="N70" s="272">
        <f t="shared" si="25"/>
        <v>680</v>
      </c>
      <c r="O70" s="272">
        <f t="shared" si="25"/>
        <v>680</v>
      </c>
      <c r="P70" s="272">
        <f t="shared" si="25"/>
        <v>680</v>
      </c>
      <c r="Q70" s="272">
        <f t="shared" si="25"/>
        <v>680</v>
      </c>
      <c r="R70" s="272">
        <f t="shared" si="25"/>
        <v>680</v>
      </c>
      <c r="S70" s="272">
        <f t="shared" si="25"/>
        <v>680</v>
      </c>
      <c r="T70" s="272">
        <f t="shared" si="25"/>
        <v>680</v>
      </c>
      <c r="U70" s="272">
        <f t="shared" si="25"/>
        <v>680</v>
      </c>
      <c r="V70" s="272">
        <f t="shared" si="25"/>
        <v>680</v>
      </c>
      <c r="W70" s="272">
        <f t="shared" si="25"/>
        <v>680</v>
      </c>
      <c r="X70" s="272">
        <f t="shared" si="25"/>
        <v>680</v>
      </c>
      <c r="Y70" s="272">
        <f t="shared" si="25"/>
        <v>680</v>
      </c>
    </row>
    <row r="71" spans="2:25">
      <c r="B71" s="285" t="s">
        <v>19</v>
      </c>
      <c r="C71" s="285" t="s">
        <v>40</v>
      </c>
      <c r="D71" s="286"/>
      <c r="E71" s="373">
        <f>SUMIF($C$65:$C$70,$C71,E$65:E$70)</f>
        <v>0</v>
      </c>
      <c r="F71" s="373">
        <f t="shared" ref="F71:Y72" si="26">SUMIF($C$65:$C$70,$C71,F$65:F$70)</f>
        <v>0</v>
      </c>
      <c r="G71" s="373">
        <f t="shared" si="26"/>
        <v>0</v>
      </c>
      <c r="H71" s="373">
        <f t="shared" si="26"/>
        <v>0</v>
      </c>
      <c r="I71" s="373">
        <f t="shared" si="26"/>
        <v>0</v>
      </c>
      <c r="J71" s="373">
        <f t="shared" si="26"/>
        <v>640</v>
      </c>
      <c r="K71" s="373">
        <f t="shared" si="26"/>
        <v>1280</v>
      </c>
      <c r="L71" s="373">
        <f t="shared" si="26"/>
        <v>1960</v>
      </c>
      <c r="M71" s="373">
        <f t="shared" si="26"/>
        <v>1960</v>
      </c>
      <c r="N71" s="373">
        <f t="shared" si="26"/>
        <v>1960</v>
      </c>
      <c r="O71" s="373">
        <f t="shared" si="26"/>
        <v>1960</v>
      </c>
      <c r="P71" s="373">
        <f t="shared" si="26"/>
        <v>1960</v>
      </c>
      <c r="Q71" s="373">
        <f t="shared" si="26"/>
        <v>1960</v>
      </c>
      <c r="R71" s="373">
        <f t="shared" si="26"/>
        <v>1960</v>
      </c>
      <c r="S71" s="373">
        <f t="shared" si="26"/>
        <v>1960</v>
      </c>
      <c r="T71" s="373">
        <f t="shared" si="26"/>
        <v>1960</v>
      </c>
      <c r="U71" s="373">
        <f t="shared" si="26"/>
        <v>1960</v>
      </c>
      <c r="V71" s="373">
        <f t="shared" si="26"/>
        <v>1960</v>
      </c>
      <c r="W71" s="373">
        <f t="shared" si="26"/>
        <v>1960</v>
      </c>
      <c r="X71" s="373">
        <f t="shared" si="26"/>
        <v>1960</v>
      </c>
      <c r="Y71" s="373">
        <f t="shared" si="26"/>
        <v>1960</v>
      </c>
    </row>
    <row r="72" spans="2:25">
      <c r="B72" s="285" t="s">
        <v>25</v>
      </c>
      <c r="C72" s="285" t="s">
        <v>41</v>
      </c>
      <c r="D72" s="286"/>
      <c r="E72" s="373">
        <f>SUMIF($C$65:$C$70,$C72,E$65:E$70)</f>
        <v>0</v>
      </c>
      <c r="F72" s="373">
        <f t="shared" si="26"/>
        <v>0</v>
      </c>
      <c r="G72" s="373">
        <f t="shared" si="26"/>
        <v>0</v>
      </c>
      <c r="H72" s="373">
        <f t="shared" si="26"/>
        <v>0</v>
      </c>
      <c r="I72" s="373">
        <f t="shared" si="26"/>
        <v>0</v>
      </c>
      <c r="J72" s="373">
        <f t="shared" si="26"/>
        <v>260</v>
      </c>
      <c r="K72" s="373">
        <f t="shared" si="26"/>
        <v>520</v>
      </c>
      <c r="L72" s="373">
        <f t="shared" si="26"/>
        <v>800</v>
      </c>
      <c r="M72" s="373">
        <f t="shared" si="26"/>
        <v>800</v>
      </c>
      <c r="N72" s="373">
        <f t="shared" si="26"/>
        <v>800</v>
      </c>
      <c r="O72" s="373">
        <f t="shared" si="26"/>
        <v>800</v>
      </c>
      <c r="P72" s="373">
        <f t="shared" si="26"/>
        <v>800</v>
      </c>
      <c r="Q72" s="373">
        <f t="shared" si="26"/>
        <v>800</v>
      </c>
      <c r="R72" s="373">
        <f t="shared" si="26"/>
        <v>800</v>
      </c>
      <c r="S72" s="373">
        <f t="shared" si="26"/>
        <v>800</v>
      </c>
      <c r="T72" s="373">
        <f t="shared" si="26"/>
        <v>800</v>
      </c>
      <c r="U72" s="373">
        <f t="shared" si="26"/>
        <v>800</v>
      </c>
      <c r="V72" s="373">
        <f t="shared" si="26"/>
        <v>800</v>
      </c>
      <c r="W72" s="373">
        <f t="shared" si="26"/>
        <v>800</v>
      </c>
      <c r="X72" s="373">
        <f t="shared" si="26"/>
        <v>800</v>
      </c>
      <c r="Y72" s="373">
        <f t="shared" si="26"/>
        <v>800</v>
      </c>
    </row>
    <row r="73" spans="2:25">
      <c r="B73" s="285" t="s">
        <v>26</v>
      </c>
      <c r="C73" s="285"/>
      <c r="D73" s="286"/>
      <c r="E73" s="373">
        <f>SUM(E71:E72)</f>
        <v>0</v>
      </c>
      <c r="F73" s="373">
        <f t="shared" ref="F73:Y73" si="27">SUM(F71:F72)</f>
        <v>0</v>
      </c>
      <c r="G73" s="373">
        <f t="shared" si="27"/>
        <v>0</v>
      </c>
      <c r="H73" s="373">
        <f t="shared" si="27"/>
        <v>0</v>
      </c>
      <c r="I73" s="373">
        <f t="shared" si="27"/>
        <v>0</v>
      </c>
      <c r="J73" s="373">
        <f t="shared" si="27"/>
        <v>900</v>
      </c>
      <c r="K73" s="373">
        <f t="shared" si="27"/>
        <v>1800</v>
      </c>
      <c r="L73" s="373">
        <f t="shared" si="27"/>
        <v>2760</v>
      </c>
      <c r="M73" s="373">
        <f t="shared" si="27"/>
        <v>2760</v>
      </c>
      <c r="N73" s="373">
        <f t="shared" si="27"/>
        <v>2760</v>
      </c>
      <c r="O73" s="373">
        <f t="shared" si="27"/>
        <v>2760</v>
      </c>
      <c r="P73" s="373">
        <f t="shared" si="27"/>
        <v>2760</v>
      </c>
      <c r="Q73" s="373">
        <f t="shared" si="27"/>
        <v>2760</v>
      </c>
      <c r="R73" s="373">
        <f t="shared" si="27"/>
        <v>2760</v>
      </c>
      <c r="S73" s="373">
        <f t="shared" si="27"/>
        <v>2760</v>
      </c>
      <c r="T73" s="373">
        <f t="shared" si="27"/>
        <v>2760</v>
      </c>
      <c r="U73" s="373">
        <f t="shared" si="27"/>
        <v>2760</v>
      </c>
      <c r="V73" s="373">
        <f t="shared" si="27"/>
        <v>2760</v>
      </c>
      <c r="W73" s="373">
        <f t="shared" si="27"/>
        <v>2760</v>
      </c>
      <c r="X73" s="373">
        <f t="shared" si="27"/>
        <v>2760</v>
      </c>
      <c r="Y73" s="373">
        <f t="shared" si="27"/>
        <v>2760</v>
      </c>
    </row>
    <row r="75" spans="2:25" s="258" customFormat="1">
      <c r="B75" s="258" t="s">
        <v>43</v>
      </c>
    </row>
    <row r="77" spans="2:25" s="262" customFormat="1">
      <c r="B77" s="263" t="s">
        <v>37</v>
      </c>
      <c r="C77" s="266" t="s">
        <v>38</v>
      </c>
      <c r="D77" s="266" t="s">
        <v>39</v>
      </c>
      <c r="E77" s="266">
        <v>2020</v>
      </c>
      <c r="F77" s="266">
        <v>2021</v>
      </c>
      <c r="G77" s="266">
        <v>2022</v>
      </c>
      <c r="H77" s="266">
        <v>2023</v>
      </c>
      <c r="I77" s="266">
        <v>2024</v>
      </c>
      <c r="J77" s="266">
        <v>2025</v>
      </c>
      <c r="K77" s="266">
        <v>2026</v>
      </c>
      <c r="L77" s="266">
        <v>2027</v>
      </c>
      <c r="M77" s="266">
        <v>2028</v>
      </c>
      <c r="N77" s="266">
        <v>2029</v>
      </c>
      <c r="O77" s="266">
        <v>2030</v>
      </c>
      <c r="P77" s="266">
        <v>2031</v>
      </c>
      <c r="Q77" s="266">
        <v>2032</v>
      </c>
      <c r="R77" s="266">
        <v>2033</v>
      </c>
      <c r="S77" s="266">
        <v>2034</v>
      </c>
      <c r="T77" s="266">
        <v>2035</v>
      </c>
      <c r="U77" s="266">
        <v>2036</v>
      </c>
      <c r="V77" s="266">
        <v>2037</v>
      </c>
      <c r="W77" s="266">
        <v>2038</v>
      </c>
      <c r="X77" s="262">
        <v>2039</v>
      </c>
      <c r="Y77" s="262">
        <v>2040</v>
      </c>
    </row>
    <row r="78" spans="2:25">
      <c r="B78" s="32" t="s">
        <v>90</v>
      </c>
      <c r="C78" s="32" t="s">
        <v>40</v>
      </c>
      <c r="D78" s="50">
        <v>4250</v>
      </c>
      <c r="E78" s="288">
        <v>0</v>
      </c>
      <c r="F78" s="288">
        <v>605</v>
      </c>
      <c r="G78" s="288">
        <v>605</v>
      </c>
      <c r="H78" s="288">
        <v>605</v>
      </c>
      <c r="I78" s="288">
        <v>605</v>
      </c>
      <c r="J78" s="288">
        <v>605</v>
      </c>
      <c r="K78" s="288">
        <v>605</v>
      </c>
      <c r="L78" s="288">
        <v>605</v>
      </c>
      <c r="M78" s="288">
        <v>605</v>
      </c>
      <c r="N78" s="288">
        <v>605</v>
      </c>
      <c r="O78" s="288">
        <v>605</v>
      </c>
      <c r="P78" s="288">
        <v>605</v>
      </c>
      <c r="Q78" s="288">
        <v>605</v>
      </c>
      <c r="R78" s="288">
        <v>605</v>
      </c>
      <c r="S78" s="288">
        <v>605</v>
      </c>
      <c r="T78" s="288">
        <v>605</v>
      </c>
      <c r="U78" s="288">
        <v>605</v>
      </c>
      <c r="V78" s="288">
        <v>605</v>
      </c>
      <c r="W78" s="288">
        <v>605</v>
      </c>
      <c r="X78" s="288">
        <v>605</v>
      </c>
      <c r="Y78" s="288">
        <v>605</v>
      </c>
    </row>
    <row r="79" spans="2:25">
      <c r="B79" s="32" t="s">
        <v>116</v>
      </c>
      <c r="C79" s="32" t="s">
        <v>41</v>
      </c>
      <c r="D79" s="50">
        <v>4600</v>
      </c>
      <c r="E79" s="288">
        <v>0</v>
      </c>
      <c r="F79" s="288">
        <v>0</v>
      </c>
      <c r="G79" s="288">
        <v>0</v>
      </c>
      <c r="H79" s="288">
        <v>170</v>
      </c>
      <c r="I79" s="288">
        <v>170</v>
      </c>
      <c r="J79" s="288">
        <v>170</v>
      </c>
      <c r="K79" s="288">
        <v>170</v>
      </c>
      <c r="L79" s="288">
        <v>170</v>
      </c>
      <c r="M79" s="288">
        <v>170</v>
      </c>
      <c r="N79" s="288">
        <v>170</v>
      </c>
      <c r="O79" s="288">
        <v>170</v>
      </c>
      <c r="P79" s="288">
        <v>170</v>
      </c>
      <c r="Q79" s="288">
        <v>170</v>
      </c>
      <c r="R79" s="288">
        <v>170</v>
      </c>
      <c r="S79" s="288">
        <v>170</v>
      </c>
      <c r="T79" s="288">
        <v>170</v>
      </c>
      <c r="U79" s="288">
        <v>170</v>
      </c>
      <c r="V79" s="288">
        <v>170</v>
      </c>
      <c r="W79" s="288">
        <v>170</v>
      </c>
      <c r="X79" s="288">
        <v>170</v>
      </c>
      <c r="Y79" s="288">
        <v>170</v>
      </c>
    </row>
    <row r="80" spans="2:25">
      <c r="B80" s="32" t="s">
        <v>117</v>
      </c>
      <c r="C80" s="32" t="s">
        <v>41</v>
      </c>
      <c r="D80" s="50">
        <v>4650</v>
      </c>
      <c r="E80" s="288">
        <v>0</v>
      </c>
      <c r="F80" s="288">
        <v>0</v>
      </c>
      <c r="G80" s="288">
        <v>0</v>
      </c>
      <c r="H80" s="288">
        <v>180</v>
      </c>
      <c r="I80" s="288">
        <v>180</v>
      </c>
      <c r="J80" s="288">
        <v>180</v>
      </c>
      <c r="K80" s="288">
        <v>180</v>
      </c>
      <c r="L80" s="288">
        <v>180</v>
      </c>
      <c r="M80" s="288">
        <v>180</v>
      </c>
      <c r="N80" s="288">
        <v>180</v>
      </c>
      <c r="O80" s="288">
        <v>180</v>
      </c>
      <c r="P80" s="288">
        <v>180</v>
      </c>
      <c r="Q80" s="288">
        <v>180</v>
      </c>
      <c r="R80" s="288">
        <v>180</v>
      </c>
      <c r="S80" s="288">
        <v>180</v>
      </c>
      <c r="T80" s="288">
        <v>180</v>
      </c>
      <c r="U80" s="288">
        <v>180</v>
      </c>
      <c r="V80" s="288">
        <v>180</v>
      </c>
      <c r="W80" s="288">
        <v>180</v>
      </c>
      <c r="X80" s="288">
        <v>180</v>
      </c>
      <c r="Y80" s="288">
        <v>180</v>
      </c>
    </row>
    <row r="81" spans="2:25">
      <c r="B81" s="32" t="s">
        <v>118</v>
      </c>
      <c r="C81" s="32" t="s">
        <v>41</v>
      </c>
      <c r="D81" s="50">
        <v>4500</v>
      </c>
      <c r="E81" s="288">
        <v>0</v>
      </c>
      <c r="F81" s="288">
        <v>0</v>
      </c>
      <c r="G81" s="288">
        <v>0</v>
      </c>
      <c r="H81" s="288">
        <v>0</v>
      </c>
      <c r="I81" s="288">
        <v>0</v>
      </c>
      <c r="J81" s="288">
        <v>450</v>
      </c>
      <c r="K81" s="288">
        <v>450</v>
      </c>
      <c r="L81" s="288">
        <v>450</v>
      </c>
      <c r="M81" s="288">
        <v>450</v>
      </c>
      <c r="N81" s="288">
        <v>450</v>
      </c>
      <c r="O81" s="288">
        <v>450</v>
      </c>
      <c r="P81" s="288">
        <v>450</v>
      </c>
      <c r="Q81" s="288">
        <v>450</v>
      </c>
      <c r="R81" s="288">
        <v>450</v>
      </c>
      <c r="S81" s="288">
        <v>450</v>
      </c>
      <c r="T81" s="288">
        <v>450</v>
      </c>
      <c r="U81" s="288">
        <v>450</v>
      </c>
      <c r="V81" s="288">
        <v>450</v>
      </c>
      <c r="W81" s="288">
        <v>450</v>
      </c>
      <c r="X81" s="288">
        <v>450</v>
      </c>
      <c r="Y81" s="288">
        <v>450</v>
      </c>
    </row>
    <row r="82" spans="2:25">
      <c r="B82" s="32" t="s">
        <v>119</v>
      </c>
      <c r="C82" s="32" t="s">
        <v>41</v>
      </c>
      <c r="D82" s="50">
        <v>4500</v>
      </c>
      <c r="E82" s="288">
        <v>0</v>
      </c>
      <c r="F82" s="288">
        <v>0</v>
      </c>
      <c r="G82" s="288">
        <v>0</v>
      </c>
      <c r="H82" s="288">
        <v>0</v>
      </c>
      <c r="I82" s="288">
        <v>0</v>
      </c>
      <c r="J82" s="288">
        <v>0</v>
      </c>
      <c r="K82" s="288">
        <v>450</v>
      </c>
      <c r="L82" s="288">
        <v>450</v>
      </c>
      <c r="M82" s="288">
        <v>450</v>
      </c>
      <c r="N82" s="288">
        <v>450</v>
      </c>
      <c r="O82" s="288">
        <v>450</v>
      </c>
      <c r="P82" s="288">
        <v>450</v>
      </c>
      <c r="Q82" s="288">
        <v>450</v>
      </c>
      <c r="R82" s="288">
        <v>450</v>
      </c>
      <c r="S82" s="288">
        <v>450</v>
      </c>
      <c r="T82" s="288">
        <v>450</v>
      </c>
      <c r="U82" s="288">
        <v>450</v>
      </c>
      <c r="V82" s="288">
        <v>450</v>
      </c>
      <c r="W82" s="288">
        <v>450</v>
      </c>
      <c r="X82" s="288">
        <v>450</v>
      </c>
      <c r="Y82" s="288">
        <v>450</v>
      </c>
    </row>
    <row r="83" spans="2:25">
      <c r="B83" s="32" t="s">
        <v>372</v>
      </c>
      <c r="C83" s="32" t="s">
        <v>40</v>
      </c>
      <c r="D83" s="50">
        <v>4575</v>
      </c>
      <c r="E83" s="288">
        <v>0</v>
      </c>
      <c r="F83" s="288">
        <v>0</v>
      </c>
      <c r="G83" s="288">
        <v>0</v>
      </c>
      <c r="H83" s="288">
        <v>0</v>
      </c>
      <c r="I83" s="288">
        <v>0</v>
      </c>
      <c r="J83" s="288">
        <v>0</v>
      </c>
      <c r="K83" s="288">
        <v>500</v>
      </c>
      <c r="L83" s="288">
        <v>500</v>
      </c>
      <c r="M83" s="288">
        <v>500</v>
      </c>
      <c r="N83" s="288">
        <v>500</v>
      </c>
      <c r="O83" s="288">
        <v>500</v>
      </c>
      <c r="P83" s="288">
        <v>500</v>
      </c>
      <c r="Q83" s="288">
        <v>500</v>
      </c>
      <c r="R83" s="288">
        <v>500</v>
      </c>
      <c r="S83" s="288">
        <v>500</v>
      </c>
      <c r="T83" s="288">
        <v>500</v>
      </c>
      <c r="U83" s="288">
        <v>500</v>
      </c>
      <c r="V83" s="288">
        <v>500</v>
      </c>
      <c r="W83" s="288">
        <v>500</v>
      </c>
      <c r="X83" s="288">
        <v>500</v>
      </c>
      <c r="Y83" s="288">
        <v>500</v>
      </c>
    </row>
    <row r="84" spans="2:25">
      <c r="B84" s="32" t="s">
        <v>373</v>
      </c>
      <c r="C84" s="32" t="s">
        <v>40</v>
      </c>
      <c r="D84" s="50">
        <v>4575</v>
      </c>
      <c r="E84" s="288">
        <v>0</v>
      </c>
      <c r="F84" s="288">
        <v>0</v>
      </c>
      <c r="G84" s="288">
        <v>0</v>
      </c>
      <c r="H84" s="288">
        <v>0</v>
      </c>
      <c r="I84" s="288">
        <v>0</v>
      </c>
      <c r="J84" s="288">
        <v>0</v>
      </c>
      <c r="K84" s="288">
        <v>0</v>
      </c>
      <c r="L84" s="288">
        <v>500</v>
      </c>
      <c r="M84" s="288">
        <v>500</v>
      </c>
      <c r="N84" s="288">
        <v>500</v>
      </c>
      <c r="O84" s="288">
        <v>500</v>
      </c>
      <c r="P84" s="288">
        <v>500</v>
      </c>
      <c r="Q84" s="288">
        <v>500</v>
      </c>
      <c r="R84" s="288">
        <v>500</v>
      </c>
      <c r="S84" s="288">
        <v>500</v>
      </c>
      <c r="T84" s="288">
        <v>500</v>
      </c>
      <c r="U84" s="288">
        <v>500</v>
      </c>
      <c r="V84" s="288">
        <v>500</v>
      </c>
      <c r="W84" s="288">
        <v>500</v>
      </c>
      <c r="X84" s="288">
        <v>500</v>
      </c>
      <c r="Y84" s="288">
        <v>500</v>
      </c>
    </row>
    <row r="85" spans="2:25">
      <c r="B85" s="285" t="s">
        <v>19</v>
      </c>
      <c r="C85" s="285" t="s">
        <v>40</v>
      </c>
      <c r="D85" s="286"/>
      <c r="E85" s="287">
        <f t="shared" ref="E85:N86" si="28">SUMIF($C$78:$C$84,$C85,E$78:E$84)</f>
        <v>0</v>
      </c>
      <c r="F85" s="287">
        <f t="shared" si="28"/>
        <v>605</v>
      </c>
      <c r="G85" s="287">
        <f t="shared" si="28"/>
        <v>605</v>
      </c>
      <c r="H85" s="287">
        <f t="shared" si="28"/>
        <v>605</v>
      </c>
      <c r="I85" s="287">
        <f t="shared" si="28"/>
        <v>605</v>
      </c>
      <c r="J85" s="287">
        <f t="shared" si="28"/>
        <v>605</v>
      </c>
      <c r="K85" s="287">
        <f t="shared" si="28"/>
        <v>1105</v>
      </c>
      <c r="L85" s="287">
        <f t="shared" si="28"/>
        <v>1605</v>
      </c>
      <c r="M85" s="287">
        <f t="shared" si="28"/>
        <v>1605</v>
      </c>
      <c r="N85" s="287">
        <f t="shared" si="28"/>
        <v>1605</v>
      </c>
      <c r="O85" s="287">
        <f t="shared" ref="O85:Y86" si="29">SUMIF($C$78:$C$84,$C85,O$78:O$84)</f>
        <v>1605</v>
      </c>
      <c r="P85" s="287">
        <f t="shared" si="29"/>
        <v>1605</v>
      </c>
      <c r="Q85" s="287">
        <f t="shared" si="29"/>
        <v>1605</v>
      </c>
      <c r="R85" s="287">
        <f t="shared" si="29"/>
        <v>1605</v>
      </c>
      <c r="S85" s="287">
        <f t="shared" si="29"/>
        <v>1605</v>
      </c>
      <c r="T85" s="287">
        <f t="shared" si="29"/>
        <v>1605</v>
      </c>
      <c r="U85" s="287">
        <f t="shared" si="29"/>
        <v>1605</v>
      </c>
      <c r="V85" s="287">
        <f t="shared" si="29"/>
        <v>1605</v>
      </c>
      <c r="W85" s="287">
        <f t="shared" si="29"/>
        <v>1605</v>
      </c>
      <c r="X85" s="287">
        <f t="shared" si="29"/>
        <v>1605</v>
      </c>
      <c r="Y85" s="287">
        <f t="shared" si="29"/>
        <v>1605</v>
      </c>
    </row>
    <row r="86" spans="2:25">
      <c r="B86" s="285" t="s">
        <v>25</v>
      </c>
      <c r="C86" s="285" t="s">
        <v>41</v>
      </c>
      <c r="D86" s="286"/>
      <c r="E86" s="287">
        <f t="shared" si="28"/>
        <v>0</v>
      </c>
      <c r="F86" s="287">
        <f t="shared" si="28"/>
        <v>0</v>
      </c>
      <c r="G86" s="287">
        <f t="shared" si="28"/>
        <v>0</v>
      </c>
      <c r="H86" s="287">
        <f t="shared" si="28"/>
        <v>350</v>
      </c>
      <c r="I86" s="287">
        <f t="shared" si="28"/>
        <v>350</v>
      </c>
      <c r="J86" s="287">
        <f t="shared" si="28"/>
        <v>800</v>
      </c>
      <c r="K86" s="287">
        <f t="shared" si="28"/>
        <v>1250</v>
      </c>
      <c r="L86" s="287">
        <f t="shared" si="28"/>
        <v>1250</v>
      </c>
      <c r="M86" s="287">
        <f t="shared" si="28"/>
        <v>1250</v>
      </c>
      <c r="N86" s="287">
        <f t="shared" si="28"/>
        <v>1250</v>
      </c>
      <c r="O86" s="287">
        <f t="shared" si="29"/>
        <v>1250</v>
      </c>
      <c r="P86" s="287">
        <f t="shared" si="29"/>
        <v>1250</v>
      </c>
      <c r="Q86" s="287">
        <f t="shared" si="29"/>
        <v>1250</v>
      </c>
      <c r="R86" s="287">
        <f t="shared" si="29"/>
        <v>1250</v>
      </c>
      <c r="S86" s="287">
        <f t="shared" si="29"/>
        <v>1250</v>
      </c>
      <c r="T86" s="287">
        <f t="shared" si="29"/>
        <v>1250</v>
      </c>
      <c r="U86" s="287">
        <f t="shared" si="29"/>
        <v>1250</v>
      </c>
      <c r="V86" s="287">
        <f t="shared" si="29"/>
        <v>1250</v>
      </c>
      <c r="W86" s="287">
        <f t="shared" si="29"/>
        <v>1250</v>
      </c>
      <c r="X86" s="287">
        <f t="shared" si="29"/>
        <v>1250</v>
      </c>
      <c r="Y86" s="287">
        <f t="shared" si="29"/>
        <v>1250</v>
      </c>
    </row>
    <row r="87" spans="2:25">
      <c r="B87" s="285" t="s">
        <v>26</v>
      </c>
      <c r="C87" s="285"/>
      <c r="D87" s="286"/>
      <c r="E87" s="287">
        <f>SUM(E85:E86)</f>
        <v>0</v>
      </c>
      <c r="F87" s="287">
        <f t="shared" ref="F87:Y87" si="30">SUM(F85:F86)</f>
        <v>605</v>
      </c>
      <c r="G87" s="287">
        <f t="shared" si="30"/>
        <v>605</v>
      </c>
      <c r="H87" s="287">
        <f t="shared" si="30"/>
        <v>955</v>
      </c>
      <c r="I87" s="287">
        <f t="shared" si="30"/>
        <v>955</v>
      </c>
      <c r="J87" s="287">
        <f t="shared" si="30"/>
        <v>1405</v>
      </c>
      <c r="K87" s="287">
        <f t="shared" si="30"/>
        <v>2355</v>
      </c>
      <c r="L87" s="287">
        <f t="shared" si="30"/>
        <v>2855</v>
      </c>
      <c r="M87" s="287">
        <f t="shared" si="30"/>
        <v>2855</v>
      </c>
      <c r="N87" s="287">
        <f t="shared" si="30"/>
        <v>2855</v>
      </c>
      <c r="O87" s="287">
        <f t="shared" si="30"/>
        <v>2855</v>
      </c>
      <c r="P87" s="287">
        <f t="shared" si="30"/>
        <v>2855</v>
      </c>
      <c r="Q87" s="287">
        <f t="shared" si="30"/>
        <v>2855</v>
      </c>
      <c r="R87" s="287">
        <f t="shared" si="30"/>
        <v>2855</v>
      </c>
      <c r="S87" s="287">
        <f t="shared" si="30"/>
        <v>2855</v>
      </c>
      <c r="T87" s="287">
        <f t="shared" si="30"/>
        <v>2855</v>
      </c>
      <c r="U87" s="287">
        <f t="shared" si="30"/>
        <v>2855</v>
      </c>
      <c r="V87" s="287">
        <f t="shared" si="30"/>
        <v>2855</v>
      </c>
      <c r="W87" s="287">
        <f t="shared" si="30"/>
        <v>2855</v>
      </c>
      <c r="X87" s="287">
        <f t="shared" si="30"/>
        <v>2855</v>
      </c>
      <c r="Y87" s="287">
        <f t="shared" si="30"/>
        <v>2855</v>
      </c>
    </row>
    <row r="89" spans="2:25" s="262" customFormat="1">
      <c r="B89" s="263" t="s">
        <v>375</v>
      </c>
      <c r="C89" s="266" t="s">
        <v>38</v>
      </c>
      <c r="D89" s="266" t="s">
        <v>39</v>
      </c>
      <c r="E89" s="266">
        <v>2020</v>
      </c>
      <c r="F89" s="266">
        <v>2021</v>
      </c>
      <c r="G89" s="266">
        <v>2022</v>
      </c>
      <c r="H89" s="266">
        <v>2023</v>
      </c>
      <c r="I89" s="266">
        <v>2024</v>
      </c>
      <c r="J89" s="266">
        <v>2025</v>
      </c>
      <c r="K89" s="266">
        <v>2026</v>
      </c>
      <c r="L89" s="266">
        <v>2027</v>
      </c>
      <c r="M89" s="266">
        <v>2028</v>
      </c>
      <c r="N89" s="266">
        <v>2029</v>
      </c>
      <c r="O89" s="266">
        <v>2030</v>
      </c>
      <c r="P89" s="266">
        <v>2031</v>
      </c>
      <c r="Q89" s="266">
        <v>2032</v>
      </c>
      <c r="R89" s="266">
        <v>2033</v>
      </c>
      <c r="S89" s="266">
        <v>2034</v>
      </c>
      <c r="T89" s="266">
        <v>2035</v>
      </c>
      <c r="U89" s="266">
        <v>2036</v>
      </c>
      <c r="V89" s="266">
        <v>2037</v>
      </c>
      <c r="W89" s="266">
        <v>2038</v>
      </c>
      <c r="X89" s="266">
        <v>2039</v>
      </c>
      <c r="Y89" s="266">
        <v>2040</v>
      </c>
    </row>
    <row r="90" spans="2:25">
      <c r="B90" s="32" t="s">
        <v>90</v>
      </c>
      <c r="C90" s="32" t="s">
        <v>40</v>
      </c>
      <c r="D90" s="50">
        <v>4250</v>
      </c>
      <c r="E90" s="272">
        <f>$D90*E78/1000</f>
        <v>0</v>
      </c>
      <c r="F90" s="272">
        <f t="shared" ref="F90:Y96" si="31">$D90*F78/1000</f>
        <v>2571.25</v>
      </c>
      <c r="G90" s="272">
        <f t="shared" si="31"/>
        <v>2571.25</v>
      </c>
      <c r="H90" s="272">
        <f t="shared" si="31"/>
        <v>2571.25</v>
      </c>
      <c r="I90" s="272">
        <f t="shared" si="31"/>
        <v>2571.25</v>
      </c>
      <c r="J90" s="272">
        <f t="shared" si="31"/>
        <v>2571.25</v>
      </c>
      <c r="K90" s="272">
        <f t="shared" si="31"/>
        <v>2571.25</v>
      </c>
      <c r="L90" s="272">
        <f t="shared" si="31"/>
        <v>2571.25</v>
      </c>
      <c r="M90" s="272">
        <f t="shared" si="31"/>
        <v>2571.25</v>
      </c>
      <c r="N90" s="272">
        <f t="shared" si="31"/>
        <v>2571.25</v>
      </c>
      <c r="O90" s="272">
        <f t="shared" si="31"/>
        <v>2571.25</v>
      </c>
      <c r="P90" s="272">
        <f t="shared" si="31"/>
        <v>2571.25</v>
      </c>
      <c r="Q90" s="272">
        <f t="shared" si="31"/>
        <v>2571.25</v>
      </c>
      <c r="R90" s="272">
        <f t="shared" si="31"/>
        <v>2571.25</v>
      </c>
      <c r="S90" s="272">
        <f t="shared" si="31"/>
        <v>2571.25</v>
      </c>
      <c r="T90" s="272">
        <f t="shared" si="31"/>
        <v>2571.25</v>
      </c>
      <c r="U90" s="272">
        <f t="shared" si="31"/>
        <v>2571.25</v>
      </c>
      <c r="V90" s="272">
        <f t="shared" si="31"/>
        <v>2571.25</v>
      </c>
      <c r="W90" s="272">
        <f t="shared" si="31"/>
        <v>2571.25</v>
      </c>
      <c r="X90" s="272">
        <f t="shared" si="31"/>
        <v>2571.25</v>
      </c>
      <c r="Y90" s="272">
        <f t="shared" si="31"/>
        <v>2571.25</v>
      </c>
    </row>
    <row r="91" spans="2:25">
      <c r="B91" s="32" t="s">
        <v>116</v>
      </c>
      <c r="C91" s="32" t="s">
        <v>41</v>
      </c>
      <c r="D91" s="50">
        <v>4600</v>
      </c>
      <c r="E91" s="272">
        <f t="shared" ref="E91:T96" si="32">$D91*E79/1000</f>
        <v>0</v>
      </c>
      <c r="F91" s="272">
        <f t="shared" si="32"/>
        <v>0</v>
      </c>
      <c r="G91" s="272">
        <f t="shared" si="32"/>
        <v>0</v>
      </c>
      <c r="H91" s="272">
        <f t="shared" si="32"/>
        <v>782</v>
      </c>
      <c r="I91" s="272">
        <f t="shared" si="32"/>
        <v>782</v>
      </c>
      <c r="J91" s="272">
        <f t="shared" si="32"/>
        <v>782</v>
      </c>
      <c r="K91" s="272">
        <f t="shared" si="32"/>
        <v>782</v>
      </c>
      <c r="L91" s="272">
        <f t="shared" si="32"/>
        <v>782</v>
      </c>
      <c r="M91" s="272">
        <f t="shared" si="32"/>
        <v>782</v>
      </c>
      <c r="N91" s="272">
        <f t="shared" si="32"/>
        <v>782</v>
      </c>
      <c r="O91" s="272">
        <f t="shared" si="32"/>
        <v>782</v>
      </c>
      <c r="P91" s="272">
        <f t="shared" si="32"/>
        <v>782</v>
      </c>
      <c r="Q91" s="272">
        <f t="shared" si="32"/>
        <v>782</v>
      </c>
      <c r="R91" s="272">
        <f t="shared" si="32"/>
        <v>782</v>
      </c>
      <c r="S91" s="272">
        <f t="shared" si="32"/>
        <v>782</v>
      </c>
      <c r="T91" s="272">
        <f t="shared" si="32"/>
        <v>782</v>
      </c>
      <c r="U91" s="272">
        <f t="shared" si="31"/>
        <v>782</v>
      </c>
      <c r="V91" s="272">
        <f t="shared" si="31"/>
        <v>782</v>
      </c>
      <c r="W91" s="272">
        <f t="shared" si="31"/>
        <v>782</v>
      </c>
      <c r="X91" s="272">
        <f t="shared" si="31"/>
        <v>782</v>
      </c>
      <c r="Y91" s="272">
        <f t="shared" si="31"/>
        <v>782</v>
      </c>
    </row>
    <row r="92" spans="2:25">
      <c r="B92" s="32" t="s">
        <v>117</v>
      </c>
      <c r="C92" s="32" t="s">
        <v>41</v>
      </c>
      <c r="D92" s="50">
        <v>4650</v>
      </c>
      <c r="E92" s="272">
        <f t="shared" si="32"/>
        <v>0</v>
      </c>
      <c r="F92" s="272">
        <f t="shared" si="31"/>
        <v>0</v>
      </c>
      <c r="G92" s="272">
        <f t="shared" si="31"/>
        <v>0</v>
      </c>
      <c r="H92" s="272">
        <f t="shared" si="31"/>
        <v>837</v>
      </c>
      <c r="I92" s="272">
        <f t="shared" si="31"/>
        <v>837</v>
      </c>
      <c r="J92" s="272">
        <f t="shared" si="31"/>
        <v>837</v>
      </c>
      <c r="K92" s="272">
        <f t="shared" si="31"/>
        <v>837</v>
      </c>
      <c r="L92" s="272">
        <f t="shared" si="31"/>
        <v>837</v>
      </c>
      <c r="M92" s="272">
        <f t="shared" si="31"/>
        <v>837</v>
      </c>
      <c r="N92" s="272">
        <f t="shared" si="31"/>
        <v>837</v>
      </c>
      <c r="O92" s="272">
        <f t="shared" si="31"/>
        <v>837</v>
      </c>
      <c r="P92" s="272">
        <f t="shared" si="31"/>
        <v>837</v>
      </c>
      <c r="Q92" s="272">
        <f t="shared" si="31"/>
        <v>837</v>
      </c>
      <c r="R92" s="272">
        <f t="shared" si="31"/>
        <v>837</v>
      </c>
      <c r="S92" s="272">
        <f t="shared" si="31"/>
        <v>837</v>
      </c>
      <c r="T92" s="272">
        <f t="shared" si="31"/>
        <v>837</v>
      </c>
      <c r="U92" s="272">
        <f t="shared" si="31"/>
        <v>837</v>
      </c>
      <c r="V92" s="272">
        <f t="shared" si="31"/>
        <v>837</v>
      </c>
      <c r="W92" s="272">
        <f t="shared" si="31"/>
        <v>837</v>
      </c>
      <c r="X92" s="272">
        <f t="shared" si="31"/>
        <v>837</v>
      </c>
      <c r="Y92" s="272">
        <f t="shared" si="31"/>
        <v>837</v>
      </c>
    </row>
    <row r="93" spans="2:25">
      <c r="B93" s="32" t="s">
        <v>118</v>
      </c>
      <c r="C93" s="32" t="s">
        <v>41</v>
      </c>
      <c r="D93" s="50">
        <v>4500</v>
      </c>
      <c r="E93" s="272">
        <f t="shared" si="32"/>
        <v>0</v>
      </c>
      <c r="F93" s="272">
        <f t="shared" si="31"/>
        <v>0</v>
      </c>
      <c r="G93" s="272">
        <f t="shared" si="31"/>
        <v>0</v>
      </c>
      <c r="H93" s="272">
        <f t="shared" si="31"/>
        <v>0</v>
      </c>
      <c r="I93" s="272">
        <f t="shared" si="31"/>
        <v>0</v>
      </c>
      <c r="J93" s="272">
        <f t="shared" si="31"/>
        <v>2025</v>
      </c>
      <c r="K93" s="272">
        <f t="shared" si="31"/>
        <v>2025</v>
      </c>
      <c r="L93" s="272">
        <f t="shared" si="31"/>
        <v>2025</v>
      </c>
      <c r="M93" s="272">
        <f t="shared" si="31"/>
        <v>2025</v>
      </c>
      <c r="N93" s="272">
        <f t="shared" si="31"/>
        <v>2025</v>
      </c>
      <c r="O93" s="272">
        <f t="shared" si="31"/>
        <v>2025</v>
      </c>
      <c r="P93" s="272">
        <f t="shared" si="31"/>
        <v>2025</v>
      </c>
      <c r="Q93" s="272">
        <f t="shared" si="31"/>
        <v>2025</v>
      </c>
      <c r="R93" s="272">
        <f t="shared" si="31"/>
        <v>2025</v>
      </c>
      <c r="S93" s="272">
        <f t="shared" si="31"/>
        <v>2025</v>
      </c>
      <c r="T93" s="272">
        <f t="shared" si="31"/>
        <v>2025</v>
      </c>
      <c r="U93" s="272">
        <f t="shared" si="31"/>
        <v>2025</v>
      </c>
      <c r="V93" s="272">
        <f t="shared" si="31"/>
        <v>2025</v>
      </c>
      <c r="W93" s="272">
        <f t="shared" si="31"/>
        <v>2025</v>
      </c>
      <c r="X93" s="272">
        <f t="shared" si="31"/>
        <v>2025</v>
      </c>
      <c r="Y93" s="272">
        <f t="shared" si="31"/>
        <v>2025</v>
      </c>
    </row>
    <row r="94" spans="2:25">
      <c r="B94" s="32" t="s">
        <v>119</v>
      </c>
      <c r="C94" s="32" t="s">
        <v>41</v>
      </c>
      <c r="D94" s="50">
        <v>4500</v>
      </c>
      <c r="E94" s="272">
        <f t="shared" si="32"/>
        <v>0</v>
      </c>
      <c r="F94" s="272">
        <f t="shared" si="31"/>
        <v>0</v>
      </c>
      <c r="G94" s="272">
        <f t="shared" si="31"/>
        <v>0</v>
      </c>
      <c r="H94" s="272">
        <f t="shared" si="31"/>
        <v>0</v>
      </c>
      <c r="I94" s="272">
        <f t="shared" si="31"/>
        <v>0</v>
      </c>
      <c r="J94" s="272">
        <f t="shared" si="31"/>
        <v>0</v>
      </c>
      <c r="K94" s="272">
        <f t="shared" si="31"/>
        <v>2025</v>
      </c>
      <c r="L94" s="272">
        <f t="shared" si="31"/>
        <v>2025</v>
      </c>
      <c r="M94" s="272">
        <f t="shared" si="31"/>
        <v>2025</v>
      </c>
      <c r="N94" s="272">
        <f t="shared" si="31"/>
        <v>2025</v>
      </c>
      <c r="O94" s="272">
        <f t="shared" si="31"/>
        <v>2025</v>
      </c>
      <c r="P94" s="272">
        <f t="shared" si="31"/>
        <v>2025</v>
      </c>
      <c r="Q94" s="272">
        <f t="shared" si="31"/>
        <v>2025</v>
      </c>
      <c r="R94" s="272">
        <f t="shared" si="31"/>
        <v>2025</v>
      </c>
      <c r="S94" s="272">
        <f t="shared" si="31"/>
        <v>2025</v>
      </c>
      <c r="T94" s="272">
        <f t="shared" si="31"/>
        <v>2025</v>
      </c>
      <c r="U94" s="272">
        <f t="shared" si="31"/>
        <v>2025</v>
      </c>
      <c r="V94" s="272">
        <f t="shared" si="31"/>
        <v>2025</v>
      </c>
      <c r="W94" s="272">
        <f t="shared" si="31"/>
        <v>2025</v>
      </c>
      <c r="X94" s="272">
        <f t="shared" si="31"/>
        <v>2025</v>
      </c>
      <c r="Y94" s="272">
        <f t="shared" si="31"/>
        <v>2025</v>
      </c>
    </row>
    <row r="95" spans="2:25">
      <c r="B95" s="32" t="s">
        <v>372</v>
      </c>
      <c r="C95" s="32" t="s">
        <v>40</v>
      </c>
      <c r="D95" s="50">
        <v>4575</v>
      </c>
      <c r="E95" s="272">
        <f t="shared" si="32"/>
        <v>0</v>
      </c>
      <c r="F95" s="272">
        <f t="shared" si="31"/>
        <v>0</v>
      </c>
      <c r="G95" s="272">
        <f t="shared" si="31"/>
        <v>0</v>
      </c>
      <c r="H95" s="272">
        <f t="shared" si="31"/>
        <v>0</v>
      </c>
      <c r="I95" s="272">
        <f t="shared" si="31"/>
        <v>0</v>
      </c>
      <c r="J95" s="272">
        <f t="shared" si="31"/>
        <v>0</v>
      </c>
      <c r="K95" s="272">
        <f t="shared" si="31"/>
        <v>2287.5</v>
      </c>
      <c r="L95" s="272">
        <f t="shared" si="31"/>
        <v>2287.5</v>
      </c>
      <c r="M95" s="272">
        <f t="shared" si="31"/>
        <v>2287.5</v>
      </c>
      <c r="N95" s="272">
        <f t="shared" si="31"/>
        <v>2287.5</v>
      </c>
      <c r="O95" s="272">
        <f t="shared" si="31"/>
        <v>2287.5</v>
      </c>
      <c r="P95" s="272">
        <f t="shared" si="31"/>
        <v>2287.5</v>
      </c>
      <c r="Q95" s="272">
        <f t="shared" si="31"/>
        <v>2287.5</v>
      </c>
      <c r="R95" s="272">
        <f t="shared" si="31"/>
        <v>2287.5</v>
      </c>
      <c r="S95" s="272">
        <f t="shared" si="31"/>
        <v>2287.5</v>
      </c>
      <c r="T95" s="272">
        <f t="shared" si="31"/>
        <v>2287.5</v>
      </c>
      <c r="U95" s="272">
        <f t="shared" si="31"/>
        <v>2287.5</v>
      </c>
      <c r="V95" s="272">
        <f t="shared" si="31"/>
        <v>2287.5</v>
      </c>
      <c r="W95" s="272">
        <f t="shared" si="31"/>
        <v>2287.5</v>
      </c>
      <c r="X95" s="272">
        <f t="shared" si="31"/>
        <v>2287.5</v>
      </c>
      <c r="Y95" s="272">
        <f t="shared" si="31"/>
        <v>2287.5</v>
      </c>
    </row>
    <row r="96" spans="2:25">
      <c r="B96" s="32" t="s">
        <v>373</v>
      </c>
      <c r="C96" s="32" t="s">
        <v>40</v>
      </c>
      <c r="D96" s="50">
        <v>4575</v>
      </c>
      <c r="E96" s="272">
        <f t="shared" si="32"/>
        <v>0</v>
      </c>
      <c r="F96" s="272">
        <f t="shared" si="31"/>
        <v>0</v>
      </c>
      <c r="G96" s="272">
        <f t="shared" si="31"/>
        <v>0</v>
      </c>
      <c r="H96" s="272">
        <f t="shared" si="31"/>
        <v>0</v>
      </c>
      <c r="I96" s="272">
        <f t="shared" si="31"/>
        <v>0</v>
      </c>
      <c r="J96" s="272">
        <f t="shared" si="31"/>
        <v>0</v>
      </c>
      <c r="K96" s="272">
        <f t="shared" si="31"/>
        <v>0</v>
      </c>
      <c r="L96" s="272">
        <f t="shared" si="31"/>
        <v>2287.5</v>
      </c>
      <c r="M96" s="272">
        <f t="shared" si="31"/>
        <v>2287.5</v>
      </c>
      <c r="N96" s="272">
        <f t="shared" si="31"/>
        <v>2287.5</v>
      </c>
      <c r="O96" s="272">
        <f t="shared" si="31"/>
        <v>2287.5</v>
      </c>
      <c r="P96" s="272">
        <f t="shared" si="31"/>
        <v>2287.5</v>
      </c>
      <c r="Q96" s="272">
        <f t="shared" si="31"/>
        <v>2287.5</v>
      </c>
      <c r="R96" s="272">
        <f t="shared" si="31"/>
        <v>2287.5</v>
      </c>
      <c r="S96" s="272">
        <f t="shared" si="31"/>
        <v>2287.5</v>
      </c>
      <c r="T96" s="272">
        <f t="shared" si="31"/>
        <v>2287.5</v>
      </c>
      <c r="U96" s="272">
        <f t="shared" si="31"/>
        <v>2287.5</v>
      </c>
      <c r="V96" s="272">
        <f t="shared" si="31"/>
        <v>2287.5</v>
      </c>
      <c r="W96" s="272">
        <f t="shared" si="31"/>
        <v>2287.5</v>
      </c>
      <c r="X96" s="272">
        <f t="shared" si="31"/>
        <v>2287.5</v>
      </c>
      <c r="Y96" s="272">
        <f t="shared" si="31"/>
        <v>2287.5</v>
      </c>
    </row>
    <row r="97" spans="2:25">
      <c r="B97" s="285" t="s">
        <v>19</v>
      </c>
      <c r="C97" s="285" t="s">
        <v>40</v>
      </c>
      <c r="D97" s="286"/>
      <c r="E97" s="373">
        <f>SUMIF($C$90:$C$96,$C97,E$90:E$96)</f>
        <v>0</v>
      </c>
      <c r="F97" s="373">
        <f t="shared" ref="F97:Y98" si="33">SUMIF($C$90:$C$96,$C97,F$90:F$96)</f>
        <v>2571.25</v>
      </c>
      <c r="G97" s="373">
        <f t="shared" si="33"/>
        <v>2571.25</v>
      </c>
      <c r="H97" s="373">
        <f t="shared" si="33"/>
        <v>2571.25</v>
      </c>
      <c r="I97" s="373">
        <f t="shared" si="33"/>
        <v>2571.25</v>
      </c>
      <c r="J97" s="373">
        <f t="shared" si="33"/>
        <v>2571.25</v>
      </c>
      <c r="K97" s="373">
        <f t="shared" si="33"/>
        <v>4858.75</v>
      </c>
      <c r="L97" s="373">
        <f t="shared" si="33"/>
        <v>7146.25</v>
      </c>
      <c r="M97" s="373">
        <f t="shared" si="33"/>
        <v>7146.25</v>
      </c>
      <c r="N97" s="373">
        <f t="shared" si="33"/>
        <v>7146.25</v>
      </c>
      <c r="O97" s="373">
        <f t="shared" si="33"/>
        <v>7146.25</v>
      </c>
      <c r="P97" s="373">
        <f t="shared" si="33"/>
        <v>7146.25</v>
      </c>
      <c r="Q97" s="373">
        <f t="shared" si="33"/>
        <v>7146.25</v>
      </c>
      <c r="R97" s="373">
        <f t="shared" si="33"/>
        <v>7146.25</v>
      </c>
      <c r="S97" s="373">
        <f t="shared" si="33"/>
        <v>7146.25</v>
      </c>
      <c r="T97" s="373">
        <f t="shared" si="33"/>
        <v>7146.25</v>
      </c>
      <c r="U97" s="373">
        <f t="shared" si="33"/>
        <v>7146.25</v>
      </c>
      <c r="V97" s="373">
        <f t="shared" si="33"/>
        <v>7146.25</v>
      </c>
      <c r="W97" s="373">
        <f t="shared" si="33"/>
        <v>7146.25</v>
      </c>
      <c r="X97" s="373">
        <f t="shared" si="33"/>
        <v>7146.25</v>
      </c>
      <c r="Y97" s="373">
        <f t="shared" si="33"/>
        <v>7146.25</v>
      </c>
    </row>
    <row r="98" spans="2:25">
      <c r="B98" s="285" t="s">
        <v>25</v>
      </c>
      <c r="C98" s="285" t="s">
        <v>41</v>
      </c>
      <c r="D98" s="286"/>
      <c r="E98" s="373">
        <f>SUMIF($C$90:$C$96,$C98,E$90:E$96)</f>
        <v>0</v>
      </c>
      <c r="F98" s="373">
        <f t="shared" si="33"/>
        <v>0</v>
      </c>
      <c r="G98" s="373">
        <f t="shared" si="33"/>
        <v>0</v>
      </c>
      <c r="H98" s="373">
        <f t="shared" si="33"/>
        <v>1619</v>
      </c>
      <c r="I98" s="373">
        <f t="shared" si="33"/>
        <v>1619</v>
      </c>
      <c r="J98" s="373">
        <f t="shared" si="33"/>
        <v>3644</v>
      </c>
      <c r="K98" s="373">
        <f t="shared" si="33"/>
        <v>5669</v>
      </c>
      <c r="L98" s="373">
        <f t="shared" si="33"/>
        <v>5669</v>
      </c>
      <c r="M98" s="373">
        <f t="shared" si="33"/>
        <v>5669</v>
      </c>
      <c r="N98" s="373">
        <f t="shared" si="33"/>
        <v>5669</v>
      </c>
      <c r="O98" s="373">
        <f t="shared" si="33"/>
        <v>5669</v>
      </c>
      <c r="P98" s="373">
        <f t="shared" si="33"/>
        <v>5669</v>
      </c>
      <c r="Q98" s="373">
        <f t="shared" si="33"/>
        <v>5669</v>
      </c>
      <c r="R98" s="373">
        <f t="shared" si="33"/>
        <v>5669</v>
      </c>
      <c r="S98" s="373">
        <f t="shared" si="33"/>
        <v>5669</v>
      </c>
      <c r="T98" s="373">
        <f t="shared" si="33"/>
        <v>5669</v>
      </c>
      <c r="U98" s="373">
        <f t="shared" si="33"/>
        <v>5669</v>
      </c>
      <c r="V98" s="373">
        <f t="shared" si="33"/>
        <v>5669</v>
      </c>
      <c r="W98" s="373">
        <f t="shared" si="33"/>
        <v>5669</v>
      </c>
      <c r="X98" s="373">
        <f t="shared" si="33"/>
        <v>5669</v>
      </c>
      <c r="Y98" s="373">
        <f t="shared" si="33"/>
        <v>5669</v>
      </c>
    </row>
    <row r="99" spans="2:25">
      <c r="B99" s="285" t="s">
        <v>26</v>
      </c>
      <c r="C99" s="285"/>
      <c r="D99" s="286"/>
      <c r="E99" s="373">
        <f>SUM(E97:E98)</f>
        <v>0</v>
      </c>
      <c r="F99" s="373">
        <f t="shared" ref="F99:Y99" si="34">SUM(F97:F98)</f>
        <v>2571.25</v>
      </c>
      <c r="G99" s="373">
        <f t="shared" si="34"/>
        <v>2571.25</v>
      </c>
      <c r="H99" s="373">
        <f t="shared" si="34"/>
        <v>4190.25</v>
      </c>
      <c r="I99" s="373">
        <f t="shared" si="34"/>
        <v>4190.25</v>
      </c>
      <c r="J99" s="373">
        <f t="shared" si="34"/>
        <v>6215.25</v>
      </c>
      <c r="K99" s="373">
        <f t="shared" si="34"/>
        <v>10527.75</v>
      </c>
      <c r="L99" s="373">
        <f t="shared" si="34"/>
        <v>12815.25</v>
      </c>
      <c r="M99" s="373">
        <f t="shared" si="34"/>
        <v>12815.25</v>
      </c>
      <c r="N99" s="373">
        <f t="shared" si="34"/>
        <v>12815.25</v>
      </c>
      <c r="O99" s="373">
        <f t="shared" si="34"/>
        <v>12815.25</v>
      </c>
      <c r="P99" s="373">
        <f t="shared" si="34"/>
        <v>12815.25</v>
      </c>
      <c r="Q99" s="373">
        <f t="shared" si="34"/>
        <v>12815.25</v>
      </c>
      <c r="R99" s="373">
        <f t="shared" si="34"/>
        <v>12815.25</v>
      </c>
      <c r="S99" s="373">
        <f t="shared" si="34"/>
        <v>12815.25</v>
      </c>
      <c r="T99" s="373">
        <f t="shared" si="34"/>
        <v>12815.25</v>
      </c>
      <c r="U99" s="373">
        <f t="shared" si="34"/>
        <v>12815.25</v>
      </c>
      <c r="V99" s="373">
        <f t="shared" si="34"/>
        <v>12815.25</v>
      </c>
      <c r="W99" s="373">
        <f t="shared" si="34"/>
        <v>12815.25</v>
      </c>
      <c r="X99" s="373">
        <f t="shared" si="34"/>
        <v>12815.25</v>
      </c>
      <c r="Y99" s="373">
        <f t="shared" si="34"/>
        <v>12815.25</v>
      </c>
    </row>
    <row r="101" spans="2:25" s="258" customFormat="1">
      <c r="B101" s="258" t="s">
        <v>343</v>
      </c>
    </row>
    <row r="102" spans="2:25" s="329" customFormat="1">
      <c r="B102" s="369" t="s">
        <v>376</v>
      </c>
      <c r="D102" s="21"/>
    </row>
    <row r="103" spans="2:25" s="329" customFormat="1">
      <c r="D103" s="21"/>
    </row>
    <row r="104" spans="2:25" s="329" customFormat="1">
      <c r="B104" s="263" t="s">
        <v>37</v>
      </c>
      <c r="C104" s="263" t="s">
        <v>38</v>
      </c>
      <c r="D104" s="263" t="s">
        <v>39</v>
      </c>
      <c r="E104" s="263">
        <v>2020</v>
      </c>
      <c r="F104" s="263">
        <v>2021</v>
      </c>
      <c r="G104" s="263">
        <v>2022</v>
      </c>
      <c r="H104" s="263">
        <v>2023</v>
      </c>
      <c r="I104" s="263">
        <v>2024</v>
      </c>
      <c r="J104" s="263">
        <v>2025</v>
      </c>
      <c r="K104" s="263">
        <v>2026</v>
      </c>
      <c r="L104" s="263">
        <v>2027</v>
      </c>
      <c r="M104" s="263">
        <v>2028</v>
      </c>
      <c r="N104" s="263">
        <v>2029</v>
      </c>
      <c r="O104" s="263">
        <v>2030</v>
      </c>
      <c r="P104" s="263">
        <v>2031</v>
      </c>
      <c r="Q104" s="263">
        <v>2032</v>
      </c>
      <c r="R104" s="263">
        <v>2033</v>
      </c>
      <c r="S104" s="263">
        <v>2034</v>
      </c>
      <c r="T104" s="263">
        <v>2035</v>
      </c>
      <c r="U104" s="263">
        <v>2036</v>
      </c>
      <c r="V104" s="263">
        <v>2037</v>
      </c>
      <c r="W104" s="263">
        <v>2038</v>
      </c>
      <c r="X104" s="263">
        <v>2039</v>
      </c>
      <c r="Y104" s="263">
        <v>2040</v>
      </c>
    </row>
    <row r="105" spans="2:25" s="329" customFormat="1">
      <c r="B105" s="329" t="s">
        <v>353</v>
      </c>
      <c r="C105" s="329" t="s">
        <v>41</v>
      </c>
      <c r="D105" s="339">
        <v>4575</v>
      </c>
      <c r="E105" s="328">
        <v>0</v>
      </c>
      <c r="F105" s="328">
        <v>0</v>
      </c>
      <c r="G105" s="328">
        <v>0</v>
      </c>
      <c r="H105" s="328">
        <v>0</v>
      </c>
      <c r="I105" s="328">
        <v>0</v>
      </c>
      <c r="J105" s="328">
        <v>0</v>
      </c>
      <c r="K105" s="328">
        <v>0</v>
      </c>
      <c r="L105" s="328">
        <v>0</v>
      </c>
      <c r="M105" s="328">
        <v>0</v>
      </c>
      <c r="N105" s="328">
        <v>1500</v>
      </c>
      <c r="O105" s="328">
        <v>1500</v>
      </c>
      <c r="P105" s="328">
        <v>1500</v>
      </c>
      <c r="Q105" s="328">
        <v>1500</v>
      </c>
      <c r="R105" s="328">
        <v>1500</v>
      </c>
      <c r="S105" s="328">
        <v>1500</v>
      </c>
      <c r="T105" s="328">
        <v>1500</v>
      </c>
      <c r="U105" s="328">
        <v>1500</v>
      </c>
      <c r="V105" s="328">
        <v>1500</v>
      </c>
      <c r="W105" s="328">
        <v>1500</v>
      </c>
      <c r="X105" s="328">
        <v>1500</v>
      </c>
      <c r="Y105" s="328">
        <v>1500</v>
      </c>
    </row>
    <row r="106" spans="2:25" s="329" customFormat="1">
      <c r="B106" s="329" t="s">
        <v>354</v>
      </c>
      <c r="C106" s="329" t="s">
        <v>41</v>
      </c>
      <c r="D106" s="339">
        <v>4575</v>
      </c>
      <c r="E106" s="328">
        <v>0</v>
      </c>
      <c r="F106" s="328">
        <v>0</v>
      </c>
      <c r="G106" s="328">
        <v>0</v>
      </c>
      <c r="H106" s="328">
        <v>0</v>
      </c>
      <c r="I106" s="328">
        <v>0</v>
      </c>
      <c r="J106" s="328">
        <v>0</v>
      </c>
      <c r="K106" s="328">
        <v>0</v>
      </c>
      <c r="L106" s="328">
        <v>0</v>
      </c>
      <c r="M106" s="328">
        <v>0</v>
      </c>
      <c r="N106" s="328">
        <v>0</v>
      </c>
      <c r="O106" s="328">
        <v>1500</v>
      </c>
      <c r="P106" s="328">
        <v>1500</v>
      </c>
      <c r="Q106" s="328">
        <v>1500</v>
      </c>
      <c r="R106" s="328">
        <v>1500</v>
      </c>
      <c r="S106" s="328">
        <v>1500</v>
      </c>
      <c r="T106" s="328">
        <v>1500</v>
      </c>
      <c r="U106" s="328">
        <v>1500</v>
      </c>
      <c r="V106" s="328">
        <v>1500</v>
      </c>
      <c r="W106" s="328">
        <v>1500</v>
      </c>
      <c r="X106" s="328">
        <v>1500</v>
      </c>
      <c r="Y106" s="328">
        <v>1500</v>
      </c>
    </row>
    <row r="107" spans="2:25" s="329" customFormat="1">
      <c r="B107" s="329" t="s">
        <v>355</v>
      </c>
      <c r="C107" s="329" t="s">
        <v>40</v>
      </c>
      <c r="D107" s="339">
        <v>4575</v>
      </c>
      <c r="E107" s="328">
        <v>0</v>
      </c>
      <c r="F107" s="328">
        <v>0</v>
      </c>
      <c r="G107" s="328">
        <v>0</v>
      </c>
      <c r="H107" s="328">
        <v>0</v>
      </c>
      <c r="I107" s="328">
        <v>0</v>
      </c>
      <c r="J107" s="328">
        <v>0</v>
      </c>
      <c r="K107" s="328">
        <v>0</v>
      </c>
      <c r="L107" s="328">
        <v>0</v>
      </c>
      <c r="M107" s="328">
        <v>0</v>
      </c>
      <c r="N107" s="328">
        <v>1000</v>
      </c>
      <c r="O107" s="328">
        <v>1000</v>
      </c>
      <c r="P107" s="328">
        <v>1000</v>
      </c>
      <c r="Q107" s="328">
        <v>1000</v>
      </c>
      <c r="R107" s="328">
        <v>1000</v>
      </c>
      <c r="S107" s="328">
        <v>1000</v>
      </c>
      <c r="T107" s="328">
        <v>1000</v>
      </c>
      <c r="U107" s="328">
        <v>1000</v>
      </c>
      <c r="V107" s="328">
        <v>1000</v>
      </c>
      <c r="W107" s="328">
        <v>1000</v>
      </c>
      <c r="X107" s="328">
        <v>1000</v>
      </c>
      <c r="Y107" s="328">
        <v>1000</v>
      </c>
    </row>
    <row r="108" spans="2:25" s="329" customFormat="1">
      <c r="B108" s="329" t="s">
        <v>356</v>
      </c>
      <c r="C108" s="329" t="s">
        <v>40</v>
      </c>
      <c r="D108" s="339">
        <v>4575</v>
      </c>
      <c r="E108" s="328">
        <v>0</v>
      </c>
      <c r="F108" s="328">
        <v>0</v>
      </c>
      <c r="G108" s="328">
        <v>0</v>
      </c>
      <c r="H108" s="328">
        <v>0</v>
      </c>
      <c r="I108" s="328">
        <v>0</v>
      </c>
      <c r="J108" s="328">
        <v>0</v>
      </c>
      <c r="K108" s="328">
        <v>0</v>
      </c>
      <c r="L108" s="328">
        <v>0</v>
      </c>
      <c r="M108" s="328">
        <v>0</v>
      </c>
      <c r="N108" s="328">
        <v>0</v>
      </c>
      <c r="O108" s="328">
        <v>1000</v>
      </c>
      <c r="P108" s="328">
        <v>1000</v>
      </c>
      <c r="Q108" s="328">
        <v>1000</v>
      </c>
      <c r="R108" s="328">
        <v>1000</v>
      </c>
      <c r="S108" s="328">
        <v>1000</v>
      </c>
      <c r="T108" s="328">
        <v>1000</v>
      </c>
      <c r="U108" s="328">
        <v>1000</v>
      </c>
      <c r="V108" s="328">
        <v>1000</v>
      </c>
      <c r="W108" s="328">
        <v>1000</v>
      </c>
      <c r="X108" s="328">
        <v>1000</v>
      </c>
      <c r="Y108" s="328">
        <v>1000</v>
      </c>
    </row>
    <row r="109" spans="2:25" s="329" customFormat="1">
      <c r="B109" s="334" t="s">
        <v>19</v>
      </c>
      <c r="C109" s="334" t="s">
        <v>40</v>
      </c>
      <c r="D109" s="340"/>
      <c r="E109" s="341">
        <f>SUMIF($C$105:$C$108,$C109,E$105:E$108)</f>
        <v>0</v>
      </c>
      <c r="F109" s="341">
        <f t="shared" ref="F109:Y110" si="35">SUMIF($C$105:$C$108,$C109,F$105:F$108)</f>
        <v>0</v>
      </c>
      <c r="G109" s="341">
        <f t="shared" si="35"/>
        <v>0</v>
      </c>
      <c r="H109" s="341">
        <f t="shared" si="35"/>
        <v>0</v>
      </c>
      <c r="I109" s="341">
        <f t="shared" si="35"/>
        <v>0</v>
      </c>
      <c r="J109" s="341">
        <f t="shared" si="35"/>
        <v>0</v>
      </c>
      <c r="K109" s="341">
        <f t="shared" si="35"/>
        <v>0</v>
      </c>
      <c r="L109" s="341">
        <f t="shared" si="35"/>
        <v>0</v>
      </c>
      <c r="M109" s="341">
        <f t="shared" si="35"/>
        <v>0</v>
      </c>
      <c r="N109" s="341">
        <f>SUMIF($C$105:$C$108,$C109,N$105:N$108)</f>
        <v>1000</v>
      </c>
      <c r="O109" s="341">
        <f t="shared" si="35"/>
        <v>2000</v>
      </c>
      <c r="P109" s="341">
        <f t="shared" si="35"/>
        <v>2000</v>
      </c>
      <c r="Q109" s="341">
        <f t="shared" si="35"/>
        <v>2000</v>
      </c>
      <c r="R109" s="341">
        <f t="shared" si="35"/>
        <v>2000</v>
      </c>
      <c r="S109" s="341">
        <f t="shared" si="35"/>
        <v>2000</v>
      </c>
      <c r="T109" s="341">
        <f t="shared" si="35"/>
        <v>2000</v>
      </c>
      <c r="U109" s="341">
        <f t="shared" si="35"/>
        <v>2000</v>
      </c>
      <c r="V109" s="341">
        <f t="shared" si="35"/>
        <v>2000</v>
      </c>
      <c r="W109" s="341">
        <f t="shared" si="35"/>
        <v>2000</v>
      </c>
      <c r="X109" s="341">
        <f t="shared" si="35"/>
        <v>2000</v>
      </c>
      <c r="Y109" s="341">
        <f t="shared" si="35"/>
        <v>2000</v>
      </c>
    </row>
    <row r="110" spans="2:25" s="329" customFormat="1">
      <c r="B110" s="334" t="s">
        <v>25</v>
      </c>
      <c r="C110" s="334" t="s">
        <v>41</v>
      </c>
      <c r="D110" s="340"/>
      <c r="E110" s="341">
        <f>SUMIF($C$105:$C$108,$C110,E$105:E$108)</f>
        <v>0</v>
      </c>
      <c r="F110" s="341">
        <f t="shared" si="35"/>
        <v>0</v>
      </c>
      <c r="G110" s="341">
        <f t="shared" si="35"/>
        <v>0</v>
      </c>
      <c r="H110" s="341">
        <f t="shared" si="35"/>
        <v>0</v>
      </c>
      <c r="I110" s="341">
        <f t="shared" si="35"/>
        <v>0</v>
      </c>
      <c r="J110" s="341">
        <f t="shared" si="35"/>
        <v>0</v>
      </c>
      <c r="K110" s="341">
        <f t="shared" si="35"/>
        <v>0</v>
      </c>
      <c r="L110" s="341">
        <f t="shared" si="35"/>
        <v>0</v>
      </c>
      <c r="M110" s="341">
        <f t="shared" si="35"/>
        <v>0</v>
      </c>
      <c r="N110" s="341">
        <f t="shared" si="35"/>
        <v>1500</v>
      </c>
      <c r="O110" s="341">
        <f t="shared" si="35"/>
        <v>3000</v>
      </c>
      <c r="P110" s="341">
        <f t="shared" si="35"/>
        <v>3000</v>
      </c>
      <c r="Q110" s="341">
        <f t="shared" si="35"/>
        <v>3000</v>
      </c>
      <c r="R110" s="341">
        <f t="shared" si="35"/>
        <v>3000</v>
      </c>
      <c r="S110" s="341">
        <f t="shared" si="35"/>
        <v>3000</v>
      </c>
      <c r="T110" s="341">
        <f t="shared" si="35"/>
        <v>3000</v>
      </c>
      <c r="U110" s="341">
        <f t="shared" si="35"/>
        <v>3000</v>
      </c>
      <c r="V110" s="341">
        <f t="shared" si="35"/>
        <v>3000</v>
      </c>
      <c r="W110" s="341">
        <f t="shared" si="35"/>
        <v>3000</v>
      </c>
      <c r="X110" s="341">
        <f t="shared" si="35"/>
        <v>3000</v>
      </c>
      <c r="Y110" s="341">
        <f t="shared" si="35"/>
        <v>3000</v>
      </c>
    </row>
    <row r="111" spans="2:25" s="329" customFormat="1">
      <c r="B111" s="334" t="s">
        <v>26</v>
      </c>
      <c r="C111" s="334"/>
      <c r="D111" s="340"/>
      <c r="E111" s="341">
        <f>SUM(E109:E110)</f>
        <v>0</v>
      </c>
      <c r="F111" s="341">
        <f t="shared" ref="F111:Y111" si="36">SUM(F109:F110)</f>
        <v>0</v>
      </c>
      <c r="G111" s="341">
        <f t="shared" si="36"/>
        <v>0</v>
      </c>
      <c r="H111" s="341">
        <f t="shared" si="36"/>
        <v>0</v>
      </c>
      <c r="I111" s="341">
        <f t="shared" si="36"/>
        <v>0</v>
      </c>
      <c r="J111" s="341">
        <f t="shared" si="36"/>
        <v>0</v>
      </c>
      <c r="K111" s="341">
        <f t="shared" si="36"/>
        <v>0</v>
      </c>
      <c r="L111" s="341">
        <f t="shared" si="36"/>
        <v>0</v>
      </c>
      <c r="M111" s="341">
        <f t="shared" si="36"/>
        <v>0</v>
      </c>
      <c r="N111" s="341">
        <f t="shared" si="36"/>
        <v>2500</v>
      </c>
      <c r="O111" s="341">
        <f t="shared" si="36"/>
        <v>5000</v>
      </c>
      <c r="P111" s="341">
        <f t="shared" si="36"/>
        <v>5000</v>
      </c>
      <c r="Q111" s="341">
        <f t="shared" si="36"/>
        <v>5000</v>
      </c>
      <c r="R111" s="341">
        <f t="shared" si="36"/>
        <v>5000</v>
      </c>
      <c r="S111" s="341">
        <f t="shared" si="36"/>
        <v>5000</v>
      </c>
      <c r="T111" s="341">
        <f t="shared" si="36"/>
        <v>5000</v>
      </c>
      <c r="U111" s="341">
        <f t="shared" si="36"/>
        <v>5000</v>
      </c>
      <c r="V111" s="341">
        <f t="shared" si="36"/>
        <v>5000</v>
      </c>
      <c r="W111" s="341">
        <f t="shared" si="36"/>
        <v>5000</v>
      </c>
      <c r="X111" s="341">
        <f t="shared" si="36"/>
        <v>5000</v>
      </c>
      <c r="Y111" s="341">
        <f t="shared" si="36"/>
        <v>5000</v>
      </c>
    </row>
    <row r="112" spans="2:25" s="329" customFormat="1">
      <c r="D112" s="21"/>
    </row>
    <row r="113" spans="2:25" s="329" customFormat="1">
      <c r="B113" s="263" t="s">
        <v>375</v>
      </c>
      <c r="C113" s="263" t="s">
        <v>38</v>
      </c>
      <c r="D113" s="263" t="s">
        <v>39</v>
      </c>
      <c r="E113" s="263">
        <v>2020</v>
      </c>
      <c r="F113" s="263">
        <v>2021</v>
      </c>
      <c r="G113" s="263">
        <v>2022</v>
      </c>
      <c r="H113" s="263">
        <v>2023</v>
      </c>
      <c r="I113" s="263">
        <v>2024</v>
      </c>
      <c r="J113" s="263">
        <v>2025</v>
      </c>
      <c r="K113" s="263">
        <v>2026</v>
      </c>
      <c r="L113" s="263">
        <v>2027</v>
      </c>
      <c r="M113" s="263">
        <v>2028</v>
      </c>
      <c r="N113" s="263">
        <v>2029</v>
      </c>
      <c r="O113" s="263">
        <v>2030</v>
      </c>
      <c r="P113" s="263">
        <v>2031</v>
      </c>
      <c r="Q113" s="263">
        <v>2032</v>
      </c>
      <c r="R113" s="263">
        <v>2033</v>
      </c>
      <c r="S113" s="263">
        <v>2034</v>
      </c>
      <c r="T113" s="263">
        <v>2035</v>
      </c>
      <c r="U113" s="263">
        <v>2036</v>
      </c>
      <c r="V113" s="263">
        <v>2037</v>
      </c>
      <c r="W113" s="263">
        <v>2038</v>
      </c>
      <c r="X113" s="263">
        <v>2039</v>
      </c>
      <c r="Y113" s="263">
        <v>2040</v>
      </c>
    </row>
    <row r="114" spans="2:25" s="329" customFormat="1">
      <c r="B114" s="329" t="s">
        <v>353</v>
      </c>
      <c r="C114" s="329" t="s">
        <v>41</v>
      </c>
      <c r="D114" s="339">
        <v>4575</v>
      </c>
      <c r="E114" s="23">
        <f>$D114*E105/1000</f>
        <v>0</v>
      </c>
      <c r="F114" s="23">
        <f t="shared" ref="F114:Y117" si="37">$D114*F105/1000</f>
        <v>0</v>
      </c>
      <c r="G114" s="23">
        <f t="shared" si="37"/>
        <v>0</v>
      </c>
      <c r="H114" s="23">
        <f t="shared" si="37"/>
        <v>0</v>
      </c>
      <c r="I114" s="23">
        <f t="shared" si="37"/>
        <v>0</v>
      </c>
      <c r="J114" s="23">
        <f t="shared" si="37"/>
        <v>0</v>
      </c>
      <c r="K114" s="23">
        <f t="shared" si="37"/>
        <v>0</v>
      </c>
      <c r="L114" s="23">
        <f t="shared" si="37"/>
        <v>0</v>
      </c>
      <c r="M114" s="23">
        <f t="shared" si="37"/>
        <v>0</v>
      </c>
      <c r="N114" s="23">
        <f t="shared" si="37"/>
        <v>6862.5</v>
      </c>
      <c r="O114" s="23">
        <f t="shared" si="37"/>
        <v>6862.5</v>
      </c>
      <c r="P114" s="23">
        <f t="shared" si="37"/>
        <v>6862.5</v>
      </c>
      <c r="Q114" s="23">
        <f t="shared" si="37"/>
        <v>6862.5</v>
      </c>
      <c r="R114" s="23">
        <f t="shared" si="37"/>
        <v>6862.5</v>
      </c>
      <c r="S114" s="23">
        <f t="shared" si="37"/>
        <v>6862.5</v>
      </c>
      <c r="T114" s="23">
        <f t="shared" si="37"/>
        <v>6862.5</v>
      </c>
      <c r="U114" s="23">
        <f t="shared" si="37"/>
        <v>6862.5</v>
      </c>
      <c r="V114" s="23">
        <f t="shared" si="37"/>
        <v>6862.5</v>
      </c>
      <c r="W114" s="23">
        <f t="shared" si="37"/>
        <v>6862.5</v>
      </c>
      <c r="X114" s="23">
        <f t="shared" si="37"/>
        <v>6862.5</v>
      </c>
      <c r="Y114" s="23">
        <f t="shared" si="37"/>
        <v>6862.5</v>
      </c>
    </row>
    <row r="115" spans="2:25" s="329" customFormat="1">
      <c r="B115" s="329" t="s">
        <v>354</v>
      </c>
      <c r="C115" s="329" t="s">
        <v>41</v>
      </c>
      <c r="D115" s="339">
        <v>4575</v>
      </c>
      <c r="E115" s="23">
        <f t="shared" ref="E115:T117" si="38">$D115*E106/1000</f>
        <v>0</v>
      </c>
      <c r="F115" s="23">
        <f t="shared" si="38"/>
        <v>0</v>
      </c>
      <c r="G115" s="23">
        <f t="shared" si="38"/>
        <v>0</v>
      </c>
      <c r="H115" s="23">
        <f t="shared" si="38"/>
        <v>0</v>
      </c>
      <c r="I115" s="23">
        <f t="shared" si="38"/>
        <v>0</v>
      </c>
      <c r="J115" s="23">
        <f t="shared" si="38"/>
        <v>0</v>
      </c>
      <c r="K115" s="23">
        <f t="shared" si="38"/>
        <v>0</v>
      </c>
      <c r="L115" s="23">
        <f t="shared" si="38"/>
        <v>0</v>
      </c>
      <c r="M115" s="23">
        <f t="shared" si="38"/>
        <v>0</v>
      </c>
      <c r="N115" s="23">
        <f t="shared" si="38"/>
        <v>0</v>
      </c>
      <c r="O115" s="23">
        <f t="shared" si="38"/>
        <v>6862.5</v>
      </c>
      <c r="P115" s="23">
        <f t="shared" si="38"/>
        <v>6862.5</v>
      </c>
      <c r="Q115" s="23">
        <f t="shared" si="38"/>
        <v>6862.5</v>
      </c>
      <c r="R115" s="23">
        <f t="shared" si="38"/>
        <v>6862.5</v>
      </c>
      <c r="S115" s="23">
        <f t="shared" si="38"/>
        <v>6862.5</v>
      </c>
      <c r="T115" s="23">
        <f t="shared" si="38"/>
        <v>6862.5</v>
      </c>
      <c r="U115" s="23">
        <f t="shared" si="37"/>
        <v>6862.5</v>
      </c>
      <c r="V115" s="23">
        <f t="shared" si="37"/>
        <v>6862.5</v>
      </c>
      <c r="W115" s="23">
        <f t="shared" si="37"/>
        <v>6862.5</v>
      </c>
      <c r="X115" s="23">
        <f t="shared" si="37"/>
        <v>6862.5</v>
      </c>
      <c r="Y115" s="23">
        <f t="shared" si="37"/>
        <v>6862.5</v>
      </c>
    </row>
    <row r="116" spans="2:25" s="329" customFormat="1">
      <c r="B116" s="329" t="s">
        <v>355</v>
      </c>
      <c r="C116" s="329" t="s">
        <v>40</v>
      </c>
      <c r="D116" s="339">
        <v>4575</v>
      </c>
      <c r="E116" s="23">
        <f t="shared" si="38"/>
        <v>0</v>
      </c>
      <c r="F116" s="23">
        <f t="shared" si="37"/>
        <v>0</v>
      </c>
      <c r="G116" s="23">
        <f t="shared" si="37"/>
        <v>0</v>
      </c>
      <c r="H116" s="23">
        <f t="shared" si="37"/>
        <v>0</v>
      </c>
      <c r="I116" s="23">
        <f t="shared" si="37"/>
        <v>0</v>
      </c>
      <c r="J116" s="23">
        <f t="shared" si="37"/>
        <v>0</v>
      </c>
      <c r="K116" s="23">
        <f t="shared" si="37"/>
        <v>0</v>
      </c>
      <c r="L116" s="23">
        <f t="shared" si="37"/>
        <v>0</v>
      </c>
      <c r="M116" s="23">
        <f t="shared" si="37"/>
        <v>0</v>
      </c>
      <c r="N116" s="23">
        <f t="shared" si="37"/>
        <v>4575</v>
      </c>
      <c r="O116" s="23">
        <f t="shared" si="37"/>
        <v>4575</v>
      </c>
      <c r="P116" s="23">
        <f t="shared" si="37"/>
        <v>4575</v>
      </c>
      <c r="Q116" s="23">
        <f t="shared" si="37"/>
        <v>4575</v>
      </c>
      <c r="R116" s="23">
        <f t="shared" si="37"/>
        <v>4575</v>
      </c>
      <c r="S116" s="23">
        <f t="shared" si="37"/>
        <v>4575</v>
      </c>
      <c r="T116" s="23">
        <f t="shared" si="37"/>
        <v>4575</v>
      </c>
      <c r="U116" s="23">
        <f t="shared" si="37"/>
        <v>4575</v>
      </c>
      <c r="V116" s="23">
        <f t="shared" si="37"/>
        <v>4575</v>
      </c>
      <c r="W116" s="23">
        <f t="shared" si="37"/>
        <v>4575</v>
      </c>
      <c r="X116" s="23">
        <f t="shared" si="37"/>
        <v>4575</v>
      </c>
      <c r="Y116" s="23">
        <f t="shared" si="37"/>
        <v>4575</v>
      </c>
    </row>
    <row r="117" spans="2:25" s="329" customFormat="1">
      <c r="B117" s="329" t="s">
        <v>356</v>
      </c>
      <c r="C117" s="329" t="s">
        <v>40</v>
      </c>
      <c r="D117" s="339">
        <v>4575</v>
      </c>
      <c r="E117" s="23">
        <f t="shared" si="38"/>
        <v>0</v>
      </c>
      <c r="F117" s="23">
        <f t="shared" si="37"/>
        <v>0</v>
      </c>
      <c r="G117" s="23">
        <f t="shared" si="37"/>
        <v>0</v>
      </c>
      <c r="H117" s="23">
        <f t="shared" si="37"/>
        <v>0</v>
      </c>
      <c r="I117" s="23">
        <f t="shared" si="37"/>
        <v>0</v>
      </c>
      <c r="J117" s="23">
        <f t="shared" si="37"/>
        <v>0</v>
      </c>
      <c r="K117" s="23">
        <f t="shared" si="37"/>
        <v>0</v>
      </c>
      <c r="L117" s="23">
        <f t="shared" si="37"/>
        <v>0</v>
      </c>
      <c r="M117" s="23">
        <f t="shared" si="37"/>
        <v>0</v>
      </c>
      <c r="N117" s="23">
        <f t="shared" si="37"/>
        <v>0</v>
      </c>
      <c r="O117" s="23">
        <f t="shared" si="37"/>
        <v>4575</v>
      </c>
      <c r="P117" s="23">
        <f t="shared" si="37"/>
        <v>4575</v>
      </c>
      <c r="Q117" s="23">
        <f t="shared" si="37"/>
        <v>4575</v>
      </c>
      <c r="R117" s="23">
        <f t="shared" si="37"/>
        <v>4575</v>
      </c>
      <c r="S117" s="23">
        <f t="shared" si="37"/>
        <v>4575</v>
      </c>
      <c r="T117" s="23">
        <f t="shared" si="37"/>
        <v>4575</v>
      </c>
      <c r="U117" s="23">
        <f t="shared" si="37"/>
        <v>4575</v>
      </c>
      <c r="V117" s="23">
        <f t="shared" si="37"/>
        <v>4575</v>
      </c>
      <c r="W117" s="23">
        <f t="shared" si="37"/>
        <v>4575</v>
      </c>
      <c r="X117" s="23">
        <f t="shared" si="37"/>
        <v>4575</v>
      </c>
      <c r="Y117" s="23">
        <f t="shared" si="37"/>
        <v>4575</v>
      </c>
    </row>
    <row r="118" spans="2:25" s="329" customFormat="1">
      <c r="B118" s="334" t="s">
        <v>19</v>
      </c>
      <c r="C118" s="334" t="s">
        <v>40</v>
      </c>
      <c r="D118" s="340"/>
      <c r="E118" s="374">
        <f>SUMIF($C$114:$C$117,$C118,E$114:E$117)</f>
        <v>0</v>
      </c>
      <c r="F118" s="374">
        <f t="shared" ref="F118:Y119" si="39">SUMIF($C$114:$C$117,$C118,F$114:F$117)</f>
        <v>0</v>
      </c>
      <c r="G118" s="374">
        <f t="shared" si="39"/>
        <v>0</v>
      </c>
      <c r="H118" s="374">
        <f t="shared" si="39"/>
        <v>0</v>
      </c>
      <c r="I118" s="374">
        <f t="shared" si="39"/>
        <v>0</v>
      </c>
      <c r="J118" s="374">
        <f t="shared" si="39"/>
        <v>0</v>
      </c>
      <c r="K118" s="374">
        <f t="shared" si="39"/>
        <v>0</v>
      </c>
      <c r="L118" s="374">
        <f t="shared" si="39"/>
        <v>0</v>
      </c>
      <c r="M118" s="374">
        <f t="shared" si="39"/>
        <v>0</v>
      </c>
      <c r="N118" s="374">
        <f t="shared" si="39"/>
        <v>4575</v>
      </c>
      <c r="O118" s="374">
        <f t="shared" si="39"/>
        <v>9150</v>
      </c>
      <c r="P118" s="374">
        <f t="shared" si="39"/>
        <v>9150</v>
      </c>
      <c r="Q118" s="374">
        <f t="shared" si="39"/>
        <v>9150</v>
      </c>
      <c r="R118" s="374">
        <f t="shared" si="39"/>
        <v>9150</v>
      </c>
      <c r="S118" s="374">
        <f t="shared" si="39"/>
        <v>9150</v>
      </c>
      <c r="T118" s="374">
        <f t="shared" si="39"/>
        <v>9150</v>
      </c>
      <c r="U118" s="374">
        <f t="shared" si="39"/>
        <v>9150</v>
      </c>
      <c r="V118" s="374">
        <f t="shared" si="39"/>
        <v>9150</v>
      </c>
      <c r="W118" s="374">
        <f t="shared" si="39"/>
        <v>9150</v>
      </c>
      <c r="X118" s="374">
        <f t="shared" si="39"/>
        <v>9150</v>
      </c>
      <c r="Y118" s="374">
        <f t="shared" si="39"/>
        <v>9150</v>
      </c>
    </row>
    <row r="119" spans="2:25" s="329" customFormat="1">
      <c r="B119" s="334" t="s">
        <v>25</v>
      </c>
      <c r="C119" s="334" t="s">
        <v>41</v>
      </c>
      <c r="D119" s="340"/>
      <c r="E119" s="374">
        <f>SUMIF($C$114:$C$117,$C119,E$114:E$117)</f>
        <v>0</v>
      </c>
      <c r="F119" s="374">
        <f t="shared" si="39"/>
        <v>0</v>
      </c>
      <c r="G119" s="374">
        <f t="shared" si="39"/>
        <v>0</v>
      </c>
      <c r="H119" s="374">
        <f t="shared" si="39"/>
        <v>0</v>
      </c>
      <c r="I119" s="374">
        <f t="shared" si="39"/>
        <v>0</v>
      </c>
      <c r="J119" s="374">
        <f t="shared" si="39"/>
        <v>0</v>
      </c>
      <c r="K119" s="374">
        <f t="shared" si="39"/>
        <v>0</v>
      </c>
      <c r="L119" s="374">
        <f t="shared" si="39"/>
        <v>0</v>
      </c>
      <c r="M119" s="374">
        <f t="shared" si="39"/>
        <v>0</v>
      </c>
      <c r="N119" s="374">
        <f t="shared" si="39"/>
        <v>6862.5</v>
      </c>
      <c r="O119" s="374">
        <f t="shared" si="39"/>
        <v>13725</v>
      </c>
      <c r="P119" s="374">
        <f t="shared" si="39"/>
        <v>13725</v>
      </c>
      <c r="Q119" s="374">
        <f t="shared" si="39"/>
        <v>13725</v>
      </c>
      <c r="R119" s="374">
        <f t="shared" si="39"/>
        <v>13725</v>
      </c>
      <c r="S119" s="374">
        <f t="shared" si="39"/>
        <v>13725</v>
      </c>
      <c r="T119" s="374">
        <f t="shared" si="39"/>
        <v>13725</v>
      </c>
      <c r="U119" s="374">
        <f t="shared" si="39"/>
        <v>13725</v>
      </c>
      <c r="V119" s="374">
        <f t="shared" si="39"/>
        <v>13725</v>
      </c>
      <c r="W119" s="374">
        <f t="shared" si="39"/>
        <v>13725</v>
      </c>
      <c r="X119" s="374">
        <f t="shared" si="39"/>
        <v>13725</v>
      </c>
      <c r="Y119" s="374">
        <f t="shared" si="39"/>
        <v>13725</v>
      </c>
    </row>
    <row r="120" spans="2:25" s="329" customFormat="1">
      <c r="B120" s="334" t="s">
        <v>26</v>
      </c>
      <c r="C120" s="334"/>
      <c r="D120" s="340"/>
      <c r="E120" s="374">
        <f>SUM(E118:E119)</f>
        <v>0</v>
      </c>
      <c r="F120" s="374">
        <f t="shared" ref="F120:Y120" si="40">SUM(F118:F119)</f>
        <v>0</v>
      </c>
      <c r="G120" s="374">
        <f t="shared" si="40"/>
        <v>0</v>
      </c>
      <c r="H120" s="374">
        <f t="shared" si="40"/>
        <v>0</v>
      </c>
      <c r="I120" s="374">
        <f t="shared" si="40"/>
        <v>0</v>
      </c>
      <c r="J120" s="374">
        <f t="shared" si="40"/>
        <v>0</v>
      </c>
      <c r="K120" s="374">
        <f t="shared" si="40"/>
        <v>0</v>
      </c>
      <c r="L120" s="374">
        <f t="shared" si="40"/>
        <v>0</v>
      </c>
      <c r="M120" s="374">
        <f t="shared" si="40"/>
        <v>0</v>
      </c>
      <c r="N120" s="374">
        <f t="shared" si="40"/>
        <v>11437.5</v>
      </c>
      <c r="O120" s="374">
        <f t="shared" si="40"/>
        <v>22875</v>
      </c>
      <c r="P120" s="374">
        <f t="shared" si="40"/>
        <v>22875</v>
      </c>
      <c r="Q120" s="374">
        <f t="shared" si="40"/>
        <v>22875</v>
      </c>
      <c r="R120" s="374">
        <f t="shared" si="40"/>
        <v>22875</v>
      </c>
      <c r="S120" s="374">
        <f t="shared" si="40"/>
        <v>22875</v>
      </c>
      <c r="T120" s="374">
        <f t="shared" si="40"/>
        <v>22875</v>
      </c>
      <c r="U120" s="374">
        <f t="shared" si="40"/>
        <v>22875</v>
      </c>
      <c r="V120" s="374">
        <f t="shared" si="40"/>
        <v>22875</v>
      </c>
      <c r="W120" s="374">
        <f t="shared" si="40"/>
        <v>22875</v>
      </c>
      <c r="X120" s="374">
        <f t="shared" si="40"/>
        <v>22875</v>
      </c>
      <c r="Y120" s="374">
        <f t="shared" si="40"/>
        <v>22875</v>
      </c>
    </row>
    <row r="121" spans="2:25" s="329" customFormat="1">
      <c r="D121" s="21"/>
    </row>
    <row r="122" spans="2:25" s="258" customFormat="1">
      <c r="B122" s="258" t="s">
        <v>44</v>
      </c>
    </row>
    <row r="123" spans="2:25" s="329" customFormat="1">
      <c r="D123" s="21"/>
    </row>
    <row r="124" spans="2:25" s="329" customFormat="1">
      <c r="B124" s="263" t="s">
        <v>37</v>
      </c>
      <c r="C124" s="263" t="s">
        <v>38</v>
      </c>
      <c r="D124" s="263" t="s">
        <v>39</v>
      </c>
      <c r="E124" s="263">
        <v>2020</v>
      </c>
      <c r="F124" s="263">
        <v>2021</v>
      </c>
      <c r="G124" s="263">
        <v>2022</v>
      </c>
      <c r="H124" s="263">
        <v>2023</v>
      </c>
      <c r="I124" s="263">
        <v>2024</v>
      </c>
      <c r="J124" s="263">
        <v>2025</v>
      </c>
      <c r="K124" s="263">
        <v>2026</v>
      </c>
      <c r="L124" s="263">
        <v>2027</v>
      </c>
      <c r="M124" s="263">
        <v>2028</v>
      </c>
      <c r="N124" s="263">
        <v>2029</v>
      </c>
      <c r="O124" s="263">
        <v>2030</v>
      </c>
      <c r="P124" s="263">
        <v>2031</v>
      </c>
      <c r="Q124" s="263">
        <v>2032</v>
      </c>
      <c r="R124" s="263">
        <v>2033</v>
      </c>
      <c r="S124" s="263">
        <v>2034</v>
      </c>
      <c r="T124" s="263">
        <v>2035</v>
      </c>
      <c r="U124" s="263">
        <v>2036</v>
      </c>
      <c r="V124" s="263">
        <v>2037</v>
      </c>
      <c r="W124" s="263">
        <v>2038</v>
      </c>
      <c r="X124" s="263">
        <v>2039</v>
      </c>
      <c r="Y124" s="263">
        <v>2040</v>
      </c>
    </row>
    <row r="125" spans="2:25" s="329" customFormat="1">
      <c r="B125" s="329" t="s">
        <v>348</v>
      </c>
      <c r="C125" s="329" t="s">
        <v>41</v>
      </c>
      <c r="D125" s="20">
        <v>4575</v>
      </c>
      <c r="E125" s="321">
        <v>0</v>
      </c>
      <c r="F125" s="321">
        <v>0</v>
      </c>
      <c r="G125" s="321">
        <v>0</v>
      </c>
      <c r="H125" s="321">
        <v>0</v>
      </c>
      <c r="I125" s="321">
        <v>0</v>
      </c>
      <c r="J125" s="321">
        <v>0</v>
      </c>
      <c r="K125" s="321">
        <v>0</v>
      </c>
      <c r="L125" s="321">
        <v>0</v>
      </c>
      <c r="M125" s="321">
        <v>0</v>
      </c>
      <c r="N125" s="321">
        <v>0</v>
      </c>
      <c r="O125" s="321">
        <v>0</v>
      </c>
      <c r="P125" s="321">
        <v>500</v>
      </c>
      <c r="Q125" s="321">
        <v>500</v>
      </c>
      <c r="R125" s="321">
        <v>500</v>
      </c>
      <c r="S125" s="321">
        <v>500</v>
      </c>
      <c r="T125" s="321">
        <v>500</v>
      </c>
      <c r="U125" s="321">
        <v>500</v>
      </c>
      <c r="V125" s="321">
        <v>500</v>
      </c>
      <c r="W125" s="321">
        <v>500</v>
      </c>
      <c r="X125" s="321">
        <v>500</v>
      </c>
      <c r="Y125" s="321">
        <v>500</v>
      </c>
    </row>
    <row r="126" spans="2:25" s="329" customFormat="1">
      <c r="B126" s="329" t="s">
        <v>348</v>
      </c>
      <c r="C126" s="329" t="s">
        <v>41</v>
      </c>
      <c r="D126" s="20">
        <v>4575</v>
      </c>
      <c r="E126" s="321">
        <v>0</v>
      </c>
      <c r="F126" s="321">
        <v>0</v>
      </c>
      <c r="G126" s="321">
        <v>0</v>
      </c>
      <c r="H126" s="321">
        <v>0</v>
      </c>
      <c r="I126" s="321">
        <v>0</v>
      </c>
      <c r="J126" s="321">
        <v>0</v>
      </c>
      <c r="K126" s="321">
        <v>0</v>
      </c>
      <c r="L126" s="321">
        <v>0</v>
      </c>
      <c r="M126" s="321">
        <v>0</v>
      </c>
      <c r="N126" s="321">
        <v>0</v>
      </c>
      <c r="O126" s="321">
        <v>0</v>
      </c>
      <c r="P126" s="321">
        <v>0</v>
      </c>
      <c r="Q126" s="321">
        <v>500</v>
      </c>
      <c r="R126" s="321">
        <v>500</v>
      </c>
      <c r="S126" s="321">
        <v>500</v>
      </c>
      <c r="T126" s="321">
        <v>500</v>
      </c>
      <c r="U126" s="321">
        <v>500</v>
      </c>
      <c r="V126" s="321">
        <v>500</v>
      </c>
      <c r="W126" s="321">
        <v>500</v>
      </c>
      <c r="X126" s="321">
        <v>500</v>
      </c>
      <c r="Y126" s="321">
        <v>500</v>
      </c>
    </row>
    <row r="127" spans="2:25" s="329" customFormat="1">
      <c r="B127" s="329" t="s">
        <v>349</v>
      </c>
      <c r="C127" s="329" t="s">
        <v>41</v>
      </c>
      <c r="D127" s="20">
        <v>4650</v>
      </c>
      <c r="E127" s="321">
        <v>0</v>
      </c>
      <c r="F127" s="321">
        <v>0</v>
      </c>
      <c r="G127" s="321">
        <v>0</v>
      </c>
      <c r="H127" s="321">
        <v>0</v>
      </c>
      <c r="I127" s="321">
        <v>0</v>
      </c>
      <c r="J127" s="321">
        <v>0</v>
      </c>
      <c r="K127" s="321">
        <v>0</v>
      </c>
      <c r="L127" s="321">
        <v>0</v>
      </c>
      <c r="M127" s="321">
        <v>0</v>
      </c>
      <c r="N127" s="321">
        <v>0</v>
      </c>
      <c r="O127" s="321">
        <v>0</v>
      </c>
      <c r="P127" s="321">
        <v>0</v>
      </c>
      <c r="Q127" s="321">
        <v>0</v>
      </c>
      <c r="R127" s="321">
        <v>500</v>
      </c>
      <c r="S127" s="321">
        <v>500</v>
      </c>
      <c r="T127" s="321">
        <v>500</v>
      </c>
      <c r="U127" s="321">
        <v>500</v>
      </c>
      <c r="V127" s="321">
        <v>500</v>
      </c>
      <c r="W127" s="321">
        <v>500</v>
      </c>
      <c r="X127" s="321">
        <v>500</v>
      </c>
      <c r="Y127" s="321">
        <v>500</v>
      </c>
    </row>
    <row r="128" spans="2:25" s="329" customFormat="1">
      <c r="B128" s="329" t="s">
        <v>349</v>
      </c>
      <c r="C128" s="329" t="s">
        <v>41</v>
      </c>
      <c r="D128" s="20">
        <v>4650</v>
      </c>
      <c r="E128" s="321">
        <v>0</v>
      </c>
      <c r="F128" s="321">
        <v>0</v>
      </c>
      <c r="G128" s="321">
        <v>0</v>
      </c>
      <c r="H128" s="321">
        <v>0</v>
      </c>
      <c r="I128" s="321">
        <v>0</v>
      </c>
      <c r="J128" s="321">
        <v>0</v>
      </c>
      <c r="K128" s="321">
        <v>0</v>
      </c>
      <c r="L128" s="321">
        <v>0</v>
      </c>
      <c r="M128" s="321">
        <v>0</v>
      </c>
      <c r="N128" s="321">
        <v>0</v>
      </c>
      <c r="O128" s="321">
        <v>0</v>
      </c>
      <c r="P128" s="321">
        <v>0</v>
      </c>
      <c r="Q128" s="321">
        <v>0</v>
      </c>
      <c r="R128" s="321">
        <v>0</v>
      </c>
      <c r="S128" s="321">
        <v>500</v>
      </c>
      <c r="T128" s="321">
        <v>500</v>
      </c>
      <c r="U128" s="321">
        <v>500</v>
      </c>
      <c r="V128" s="321">
        <v>500</v>
      </c>
      <c r="W128" s="321">
        <v>500</v>
      </c>
      <c r="X128" s="321">
        <v>500</v>
      </c>
      <c r="Y128" s="321">
        <v>500</v>
      </c>
    </row>
    <row r="129" spans="2:25" s="329" customFormat="1">
      <c r="B129" s="329" t="s">
        <v>350</v>
      </c>
      <c r="C129" s="329" t="s">
        <v>41</v>
      </c>
      <c r="D129" s="20">
        <v>4650</v>
      </c>
      <c r="E129" s="321">
        <v>0</v>
      </c>
      <c r="F129" s="321">
        <v>0</v>
      </c>
      <c r="G129" s="321">
        <v>0</v>
      </c>
      <c r="H129" s="321">
        <v>0</v>
      </c>
      <c r="I129" s="321">
        <v>0</v>
      </c>
      <c r="J129" s="321">
        <v>0</v>
      </c>
      <c r="K129" s="321">
        <v>0</v>
      </c>
      <c r="L129" s="321">
        <v>0</v>
      </c>
      <c r="M129" s="321">
        <v>0</v>
      </c>
      <c r="N129" s="321">
        <v>0</v>
      </c>
      <c r="O129" s="321">
        <v>0</v>
      </c>
      <c r="P129" s="321">
        <v>0</v>
      </c>
      <c r="Q129" s="321">
        <v>0</v>
      </c>
      <c r="R129" s="321">
        <v>0</v>
      </c>
      <c r="S129" s="321">
        <v>0</v>
      </c>
      <c r="T129" s="321">
        <v>600</v>
      </c>
      <c r="U129" s="321">
        <v>600</v>
      </c>
      <c r="V129" s="321">
        <v>600</v>
      </c>
      <c r="W129" s="321">
        <v>600</v>
      </c>
      <c r="X129" s="321">
        <v>600</v>
      </c>
      <c r="Y129" s="321">
        <v>600</v>
      </c>
    </row>
    <row r="130" spans="2:25" s="329" customFormat="1">
      <c r="B130" s="329" t="s">
        <v>350</v>
      </c>
      <c r="C130" s="329" t="s">
        <v>41</v>
      </c>
      <c r="D130" s="20">
        <v>4650</v>
      </c>
      <c r="E130" s="321">
        <v>0</v>
      </c>
      <c r="F130" s="321">
        <v>0</v>
      </c>
      <c r="G130" s="321">
        <v>0</v>
      </c>
      <c r="H130" s="321">
        <v>0</v>
      </c>
      <c r="I130" s="321">
        <v>0</v>
      </c>
      <c r="J130" s="321">
        <v>0</v>
      </c>
      <c r="K130" s="321">
        <v>0</v>
      </c>
      <c r="L130" s="321">
        <v>0</v>
      </c>
      <c r="M130" s="321">
        <v>0</v>
      </c>
      <c r="N130" s="321">
        <v>0</v>
      </c>
      <c r="O130" s="321">
        <v>0</v>
      </c>
      <c r="P130" s="321">
        <v>0</v>
      </c>
      <c r="Q130" s="321">
        <v>0</v>
      </c>
      <c r="R130" s="321">
        <v>0</v>
      </c>
      <c r="S130" s="321">
        <v>0</v>
      </c>
      <c r="T130" s="321">
        <v>0</v>
      </c>
      <c r="U130" s="321">
        <v>600</v>
      </c>
      <c r="V130" s="321">
        <v>600</v>
      </c>
      <c r="W130" s="321">
        <v>600</v>
      </c>
      <c r="X130" s="321">
        <v>600</v>
      </c>
      <c r="Y130" s="321">
        <v>600</v>
      </c>
    </row>
    <row r="131" spans="2:25" s="329" customFormat="1">
      <c r="B131" s="329" t="s">
        <v>351</v>
      </c>
      <c r="C131" s="329" t="s">
        <v>41</v>
      </c>
      <c r="D131" s="20">
        <v>4675</v>
      </c>
      <c r="E131" s="321">
        <v>0</v>
      </c>
      <c r="F131" s="321">
        <v>0</v>
      </c>
      <c r="G131" s="321">
        <v>0</v>
      </c>
      <c r="H131" s="321">
        <v>0</v>
      </c>
      <c r="I131" s="321">
        <v>0</v>
      </c>
      <c r="J131" s="321">
        <v>0</v>
      </c>
      <c r="K131" s="321">
        <v>0</v>
      </c>
      <c r="L131" s="321">
        <v>0</v>
      </c>
      <c r="M131" s="321">
        <v>0</v>
      </c>
      <c r="N131" s="321">
        <v>0</v>
      </c>
      <c r="O131" s="321">
        <v>0</v>
      </c>
      <c r="P131" s="321">
        <v>0</v>
      </c>
      <c r="Q131" s="321">
        <v>0</v>
      </c>
      <c r="R131" s="321">
        <v>0</v>
      </c>
      <c r="S131" s="321">
        <v>0</v>
      </c>
      <c r="T131" s="321">
        <v>0</v>
      </c>
      <c r="U131" s="321">
        <v>0</v>
      </c>
      <c r="V131" s="321">
        <v>600</v>
      </c>
      <c r="W131" s="321">
        <v>600</v>
      </c>
      <c r="X131" s="321">
        <v>600</v>
      </c>
      <c r="Y131" s="321">
        <v>600</v>
      </c>
    </row>
    <row r="132" spans="2:25" s="329" customFormat="1">
      <c r="B132" s="329" t="s">
        <v>351</v>
      </c>
      <c r="C132" s="329" t="s">
        <v>41</v>
      </c>
      <c r="D132" s="20">
        <v>4675</v>
      </c>
      <c r="E132" s="321">
        <v>0</v>
      </c>
      <c r="F132" s="321">
        <v>0</v>
      </c>
      <c r="G132" s="321">
        <v>0</v>
      </c>
      <c r="H132" s="321">
        <v>0</v>
      </c>
      <c r="I132" s="321">
        <v>0</v>
      </c>
      <c r="J132" s="321">
        <v>0</v>
      </c>
      <c r="K132" s="321">
        <v>0</v>
      </c>
      <c r="L132" s="321">
        <v>0</v>
      </c>
      <c r="M132" s="321">
        <v>0</v>
      </c>
      <c r="N132" s="321">
        <v>0</v>
      </c>
      <c r="O132" s="321">
        <v>0</v>
      </c>
      <c r="P132" s="321">
        <v>0</v>
      </c>
      <c r="Q132" s="321">
        <v>0</v>
      </c>
      <c r="R132" s="321">
        <v>0</v>
      </c>
      <c r="S132" s="321">
        <v>0</v>
      </c>
      <c r="T132" s="321">
        <v>0</v>
      </c>
      <c r="U132" s="321">
        <v>0</v>
      </c>
      <c r="V132" s="321">
        <v>0</v>
      </c>
      <c r="W132" s="321">
        <v>600</v>
      </c>
      <c r="X132" s="321">
        <v>600</v>
      </c>
      <c r="Y132" s="321">
        <v>600</v>
      </c>
    </row>
    <row r="133" spans="2:25" s="329" customFormat="1">
      <c r="B133" s="329" t="s">
        <v>352</v>
      </c>
      <c r="C133" s="329" t="s">
        <v>41</v>
      </c>
      <c r="D133" s="20">
        <v>4675</v>
      </c>
      <c r="E133" s="321">
        <v>0</v>
      </c>
      <c r="F133" s="321">
        <v>0</v>
      </c>
      <c r="G133" s="321">
        <v>0</v>
      </c>
      <c r="H133" s="321">
        <v>0</v>
      </c>
      <c r="I133" s="321">
        <v>0</v>
      </c>
      <c r="J133" s="321">
        <v>0</v>
      </c>
      <c r="K133" s="321">
        <v>0</v>
      </c>
      <c r="L133" s="321">
        <v>0</v>
      </c>
      <c r="M133" s="321">
        <v>0</v>
      </c>
      <c r="N133" s="321">
        <v>0</v>
      </c>
      <c r="O133" s="321">
        <v>0</v>
      </c>
      <c r="P133" s="321">
        <v>0</v>
      </c>
      <c r="Q133" s="321">
        <v>0</v>
      </c>
      <c r="R133" s="321">
        <v>0</v>
      </c>
      <c r="S133" s="321">
        <v>0</v>
      </c>
      <c r="T133" s="321">
        <v>0</v>
      </c>
      <c r="U133" s="321">
        <v>0</v>
      </c>
      <c r="V133" s="321">
        <v>0</v>
      </c>
      <c r="W133" s="321">
        <v>0</v>
      </c>
      <c r="X133" s="321">
        <v>600</v>
      </c>
      <c r="Y133" s="321">
        <v>600</v>
      </c>
    </row>
    <row r="134" spans="2:25" s="329" customFormat="1">
      <c r="B134" s="329" t="s">
        <v>352</v>
      </c>
      <c r="C134" s="329" t="s">
        <v>41</v>
      </c>
      <c r="D134" s="20">
        <v>4675</v>
      </c>
      <c r="E134" s="321">
        <v>0</v>
      </c>
      <c r="F134" s="321">
        <v>0</v>
      </c>
      <c r="G134" s="321">
        <v>0</v>
      </c>
      <c r="H134" s="321">
        <v>0</v>
      </c>
      <c r="I134" s="321">
        <v>0</v>
      </c>
      <c r="J134" s="321">
        <v>0</v>
      </c>
      <c r="K134" s="321">
        <v>0</v>
      </c>
      <c r="L134" s="321">
        <v>0</v>
      </c>
      <c r="M134" s="321">
        <v>0</v>
      </c>
      <c r="N134" s="321">
        <v>0</v>
      </c>
      <c r="O134" s="321">
        <v>0</v>
      </c>
      <c r="P134" s="321">
        <v>0</v>
      </c>
      <c r="Q134" s="321">
        <v>0</v>
      </c>
      <c r="R134" s="321">
        <v>0</v>
      </c>
      <c r="S134" s="321">
        <v>0</v>
      </c>
      <c r="T134" s="321">
        <v>0</v>
      </c>
      <c r="U134" s="321">
        <v>0</v>
      </c>
      <c r="V134" s="321">
        <v>0</v>
      </c>
      <c r="W134" s="321">
        <v>0</v>
      </c>
      <c r="X134" s="321">
        <v>0</v>
      </c>
      <c r="Y134" s="321">
        <v>600</v>
      </c>
    </row>
    <row r="135" spans="2:25" s="329" customFormat="1">
      <c r="B135" s="334" t="s">
        <v>19</v>
      </c>
      <c r="C135" s="334" t="s">
        <v>40</v>
      </c>
      <c r="D135" s="340"/>
      <c r="E135" s="341">
        <f t="shared" ref="E135:T136" si="41">SUMIF($C$125:$C$134,$C135,E$125:E$134)</f>
        <v>0</v>
      </c>
      <c r="F135" s="341">
        <f t="shared" si="41"/>
        <v>0</v>
      </c>
      <c r="G135" s="341">
        <f t="shared" si="41"/>
        <v>0</v>
      </c>
      <c r="H135" s="341">
        <f t="shared" si="41"/>
        <v>0</v>
      </c>
      <c r="I135" s="341">
        <f t="shared" si="41"/>
        <v>0</v>
      </c>
      <c r="J135" s="341">
        <f t="shared" si="41"/>
        <v>0</v>
      </c>
      <c r="K135" s="341">
        <f t="shared" si="41"/>
        <v>0</v>
      </c>
      <c r="L135" s="341">
        <f t="shared" si="41"/>
        <v>0</v>
      </c>
      <c r="M135" s="341">
        <f t="shared" si="41"/>
        <v>0</v>
      </c>
      <c r="N135" s="341">
        <f t="shared" si="41"/>
        <v>0</v>
      </c>
      <c r="O135" s="341">
        <f t="shared" si="41"/>
        <v>0</v>
      </c>
      <c r="P135" s="341">
        <f t="shared" si="41"/>
        <v>0</v>
      </c>
      <c r="Q135" s="341">
        <f t="shared" si="41"/>
        <v>0</v>
      </c>
      <c r="R135" s="341">
        <f t="shared" si="41"/>
        <v>0</v>
      </c>
      <c r="S135" s="341">
        <f t="shared" si="41"/>
        <v>0</v>
      </c>
      <c r="T135" s="341">
        <f t="shared" si="41"/>
        <v>0</v>
      </c>
      <c r="U135" s="341">
        <f t="shared" ref="U135:Y136" si="42">SUMIF($C$125:$C$134,$C135,U$125:U$134)</f>
        <v>0</v>
      </c>
      <c r="V135" s="341">
        <f t="shared" si="42"/>
        <v>0</v>
      </c>
      <c r="W135" s="341">
        <f t="shared" si="42"/>
        <v>0</v>
      </c>
      <c r="X135" s="341">
        <f t="shared" si="42"/>
        <v>0</v>
      </c>
      <c r="Y135" s="341">
        <f t="shared" si="42"/>
        <v>0</v>
      </c>
    </row>
    <row r="136" spans="2:25" s="329" customFormat="1">
      <c r="B136" s="334" t="s">
        <v>25</v>
      </c>
      <c r="C136" s="334" t="s">
        <v>41</v>
      </c>
      <c r="D136" s="340"/>
      <c r="E136" s="341">
        <f t="shared" si="41"/>
        <v>0</v>
      </c>
      <c r="F136" s="341">
        <f t="shared" si="41"/>
        <v>0</v>
      </c>
      <c r="G136" s="341">
        <f t="shared" si="41"/>
        <v>0</v>
      </c>
      <c r="H136" s="341">
        <f t="shared" si="41"/>
        <v>0</v>
      </c>
      <c r="I136" s="341">
        <f t="shared" si="41"/>
        <v>0</v>
      </c>
      <c r="J136" s="341">
        <f t="shared" si="41"/>
        <v>0</v>
      </c>
      <c r="K136" s="341">
        <f t="shared" si="41"/>
        <v>0</v>
      </c>
      <c r="L136" s="341">
        <f t="shared" si="41"/>
        <v>0</v>
      </c>
      <c r="M136" s="341">
        <f t="shared" si="41"/>
        <v>0</v>
      </c>
      <c r="N136" s="341">
        <f t="shared" si="41"/>
        <v>0</v>
      </c>
      <c r="O136" s="341">
        <f t="shared" si="41"/>
        <v>0</v>
      </c>
      <c r="P136" s="341">
        <f>SUMIF($C$125:$C$134,$C136,P$125:P$134)</f>
        <v>500</v>
      </c>
      <c r="Q136" s="341">
        <f t="shared" si="41"/>
        <v>1000</v>
      </c>
      <c r="R136" s="341">
        <f t="shared" si="41"/>
        <v>1500</v>
      </c>
      <c r="S136" s="341">
        <f t="shared" si="41"/>
        <v>2000</v>
      </c>
      <c r="T136" s="341">
        <f t="shared" si="41"/>
        <v>2600</v>
      </c>
      <c r="U136" s="341">
        <f t="shared" si="42"/>
        <v>3200</v>
      </c>
      <c r="V136" s="341">
        <f t="shared" si="42"/>
        <v>3800</v>
      </c>
      <c r="W136" s="341">
        <f t="shared" si="42"/>
        <v>4400</v>
      </c>
      <c r="X136" s="341">
        <f t="shared" si="42"/>
        <v>5000</v>
      </c>
      <c r="Y136" s="341">
        <f t="shared" si="42"/>
        <v>5600</v>
      </c>
    </row>
    <row r="137" spans="2:25" s="329" customFormat="1">
      <c r="B137" s="334" t="s">
        <v>26</v>
      </c>
      <c r="C137" s="334"/>
      <c r="D137" s="340"/>
      <c r="E137" s="341">
        <f>SUM(E135:E136)</f>
        <v>0</v>
      </c>
      <c r="F137" s="341">
        <f t="shared" ref="F137:Y137" si="43">SUM(F135:F136)</f>
        <v>0</v>
      </c>
      <c r="G137" s="341">
        <f t="shared" si="43"/>
        <v>0</v>
      </c>
      <c r="H137" s="341">
        <f t="shared" si="43"/>
        <v>0</v>
      </c>
      <c r="I137" s="341">
        <f t="shared" si="43"/>
        <v>0</v>
      </c>
      <c r="J137" s="341">
        <f t="shared" si="43"/>
        <v>0</v>
      </c>
      <c r="K137" s="341">
        <f t="shared" si="43"/>
        <v>0</v>
      </c>
      <c r="L137" s="341">
        <f t="shared" si="43"/>
        <v>0</v>
      </c>
      <c r="M137" s="341">
        <f t="shared" si="43"/>
        <v>0</v>
      </c>
      <c r="N137" s="341">
        <f t="shared" si="43"/>
        <v>0</v>
      </c>
      <c r="O137" s="341">
        <f t="shared" si="43"/>
        <v>0</v>
      </c>
      <c r="P137" s="341">
        <f t="shared" si="43"/>
        <v>500</v>
      </c>
      <c r="Q137" s="341">
        <f t="shared" si="43"/>
        <v>1000</v>
      </c>
      <c r="R137" s="341">
        <f t="shared" si="43"/>
        <v>1500</v>
      </c>
      <c r="S137" s="341">
        <f t="shared" si="43"/>
        <v>2000</v>
      </c>
      <c r="T137" s="341">
        <f t="shared" si="43"/>
        <v>2600</v>
      </c>
      <c r="U137" s="341">
        <f t="shared" si="43"/>
        <v>3200</v>
      </c>
      <c r="V137" s="341">
        <f t="shared" si="43"/>
        <v>3800</v>
      </c>
      <c r="W137" s="341">
        <f t="shared" si="43"/>
        <v>4400</v>
      </c>
      <c r="X137" s="341">
        <f t="shared" si="43"/>
        <v>5000</v>
      </c>
      <c r="Y137" s="341">
        <f t="shared" si="43"/>
        <v>5600</v>
      </c>
    </row>
    <row r="139" spans="2:25" s="329" customFormat="1">
      <c r="B139" s="263" t="s">
        <v>375</v>
      </c>
      <c r="C139" s="263" t="s">
        <v>38</v>
      </c>
      <c r="D139" s="263" t="s">
        <v>39</v>
      </c>
      <c r="E139" s="263">
        <v>2020</v>
      </c>
      <c r="F139" s="263">
        <v>2021</v>
      </c>
      <c r="G139" s="263">
        <v>2022</v>
      </c>
      <c r="H139" s="263">
        <v>2023</v>
      </c>
      <c r="I139" s="263">
        <v>2024</v>
      </c>
      <c r="J139" s="263">
        <v>2025</v>
      </c>
      <c r="K139" s="263">
        <v>2026</v>
      </c>
      <c r="L139" s="263">
        <v>2027</v>
      </c>
      <c r="M139" s="263">
        <v>2028</v>
      </c>
      <c r="N139" s="263">
        <v>2029</v>
      </c>
      <c r="O139" s="263">
        <v>2030</v>
      </c>
      <c r="P139" s="263">
        <v>2031</v>
      </c>
      <c r="Q139" s="263">
        <v>2032</v>
      </c>
      <c r="R139" s="263">
        <v>2033</v>
      </c>
      <c r="S139" s="263">
        <v>2034</v>
      </c>
      <c r="T139" s="263">
        <v>2035</v>
      </c>
      <c r="U139" s="263">
        <v>2036</v>
      </c>
      <c r="V139" s="263">
        <v>2037</v>
      </c>
      <c r="W139" s="263">
        <v>2038</v>
      </c>
      <c r="X139" s="263">
        <v>2039</v>
      </c>
      <c r="Y139" s="263">
        <v>2040</v>
      </c>
    </row>
    <row r="140" spans="2:25" s="329" customFormat="1">
      <c r="B140" s="329" t="s">
        <v>348</v>
      </c>
      <c r="C140" s="329" t="s">
        <v>41</v>
      </c>
      <c r="D140" s="20">
        <v>4575</v>
      </c>
      <c r="E140" s="23">
        <f>$D140*E125/1000</f>
        <v>0</v>
      </c>
      <c r="F140" s="23">
        <f t="shared" ref="F140:Y149" si="44">$D140*F125/1000</f>
        <v>0</v>
      </c>
      <c r="G140" s="23">
        <f t="shared" si="44"/>
        <v>0</v>
      </c>
      <c r="H140" s="23">
        <f t="shared" si="44"/>
        <v>0</v>
      </c>
      <c r="I140" s="23">
        <f t="shared" si="44"/>
        <v>0</v>
      </c>
      <c r="J140" s="23">
        <f t="shared" si="44"/>
        <v>0</v>
      </c>
      <c r="K140" s="23">
        <f t="shared" si="44"/>
        <v>0</v>
      </c>
      <c r="L140" s="23">
        <f t="shared" si="44"/>
        <v>0</v>
      </c>
      <c r="M140" s="23">
        <f t="shared" si="44"/>
        <v>0</v>
      </c>
      <c r="N140" s="23">
        <f t="shared" si="44"/>
        <v>0</v>
      </c>
      <c r="O140" s="23">
        <f t="shared" si="44"/>
        <v>0</v>
      </c>
      <c r="P140" s="23">
        <f t="shared" si="44"/>
        <v>2287.5</v>
      </c>
      <c r="Q140" s="23">
        <f t="shared" si="44"/>
        <v>2287.5</v>
      </c>
      <c r="R140" s="23">
        <f t="shared" si="44"/>
        <v>2287.5</v>
      </c>
      <c r="S140" s="23">
        <f t="shared" si="44"/>
        <v>2287.5</v>
      </c>
      <c r="T140" s="23">
        <f t="shared" si="44"/>
        <v>2287.5</v>
      </c>
      <c r="U140" s="23">
        <f t="shared" si="44"/>
        <v>2287.5</v>
      </c>
      <c r="V140" s="23">
        <f t="shared" si="44"/>
        <v>2287.5</v>
      </c>
      <c r="W140" s="23">
        <f t="shared" si="44"/>
        <v>2287.5</v>
      </c>
      <c r="X140" s="23">
        <f t="shared" si="44"/>
        <v>2287.5</v>
      </c>
      <c r="Y140" s="23">
        <f t="shared" si="44"/>
        <v>2287.5</v>
      </c>
    </row>
    <row r="141" spans="2:25" s="329" customFormat="1">
      <c r="B141" s="329" t="s">
        <v>348</v>
      </c>
      <c r="C141" s="329" t="s">
        <v>41</v>
      </c>
      <c r="D141" s="20">
        <v>4575</v>
      </c>
      <c r="E141" s="23">
        <f t="shared" ref="E141:T149" si="45">$D141*E126/1000</f>
        <v>0</v>
      </c>
      <c r="F141" s="23">
        <f t="shared" si="45"/>
        <v>0</v>
      </c>
      <c r="G141" s="23">
        <f t="shared" si="45"/>
        <v>0</v>
      </c>
      <c r="H141" s="23">
        <f t="shared" si="45"/>
        <v>0</v>
      </c>
      <c r="I141" s="23">
        <f t="shared" si="45"/>
        <v>0</v>
      </c>
      <c r="J141" s="23">
        <f t="shared" si="45"/>
        <v>0</v>
      </c>
      <c r="K141" s="23">
        <f t="shared" si="45"/>
        <v>0</v>
      </c>
      <c r="L141" s="23">
        <f t="shared" si="45"/>
        <v>0</v>
      </c>
      <c r="M141" s="23">
        <f t="shared" si="45"/>
        <v>0</v>
      </c>
      <c r="N141" s="23">
        <f t="shared" si="45"/>
        <v>0</v>
      </c>
      <c r="O141" s="23">
        <f t="shared" si="45"/>
        <v>0</v>
      </c>
      <c r="P141" s="23">
        <f t="shared" si="45"/>
        <v>0</v>
      </c>
      <c r="Q141" s="23">
        <f t="shared" si="45"/>
        <v>2287.5</v>
      </c>
      <c r="R141" s="23">
        <f t="shared" si="45"/>
        <v>2287.5</v>
      </c>
      <c r="S141" s="23">
        <f t="shared" si="45"/>
        <v>2287.5</v>
      </c>
      <c r="T141" s="23">
        <f t="shared" si="45"/>
        <v>2287.5</v>
      </c>
      <c r="U141" s="23">
        <f t="shared" si="44"/>
        <v>2287.5</v>
      </c>
      <c r="V141" s="23">
        <f t="shared" si="44"/>
        <v>2287.5</v>
      </c>
      <c r="W141" s="23">
        <f t="shared" si="44"/>
        <v>2287.5</v>
      </c>
      <c r="X141" s="23">
        <f t="shared" si="44"/>
        <v>2287.5</v>
      </c>
      <c r="Y141" s="23">
        <f t="shared" si="44"/>
        <v>2287.5</v>
      </c>
    </row>
    <row r="142" spans="2:25" s="329" customFormat="1">
      <c r="B142" s="329" t="s">
        <v>349</v>
      </c>
      <c r="C142" s="329" t="s">
        <v>41</v>
      </c>
      <c r="D142" s="20">
        <v>4650</v>
      </c>
      <c r="E142" s="23">
        <f t="shared" si="45"/>
        <v>0</v>
      </c>
      <c r="F142" s="23">
        <f t="shared" si="44"/>
        <v>0</v>
      </c>
      <c r="G142" s="23">
        <f t="shared" si="44"/>
        <v>0</v>
      </c>
      <c r="H142" s="23">
        <f t="shared" si="44"/>
        <v>0</v>
      </c>
      <c r="I142" s="23">
        <f t="shared" si="44"/>
        <v>0</v>
      </c>
      <c r="J142" s="23">
        <f t="shared" si="44"/>
        <v>0</v>
      </c>
      <c r="K142" s="23">
        <f t="shared" si="44"/>
        <v>0</v>
      </c>
      <c r="L142" s="23">
        <f t="shared" si="44"/>
        <v>0</v>
      </c>
      <c r="M142" s="23">
        <f t="shared" si="44"/>
        <v>0</v>
      </c>
      <c r="N142" s="23">
        <f t="shared" si="44"/>
        <v>0</v>
      </c>
      <c r="O142" s="23">
        <f t="shared" si="44"/>
        <v>0</v>
      </c>
      <c r="P142" s="23">
        <f t="shared" si="44"/>
        <v>0</v>
      </c>
      <c r="Q142" s="23">
        <f t="shared" si="44"/>
        <v>0</v>
      </c>
      <c r="R142" s="23">
        <f t="shared" si="44"/>
        <v>2325</v>
      </c>
      <c r="S142" s="23">
        <f t="shared" si="44"/>
        <v>2325</v>
      </c>
      <c r="T142" s="23">
        <f t="shared" si="44"/>
        <v>2325</v>
      </c>
      <c r="U142" s="23">
        <f t="shared" si="44"/>
        <v>2325</v>
      </c>
      <c r="V142" s="23">
        <f t="shared" si="44"/>
        <v>2325</v>
      </c>
      <c r="W142" s="23">
        <f t="shared" si="44"/>
        <v>2325</v>
      </c>
      <c r="X142" s="23">
        <f t="shared" si="44"/>
        <v>2325</v>
      </c>
      <c r="Y142" s="23">
        <f t="shared" si="44"/>
        <v>2325</v>
      </c>
    </row>
    <row r="143" spans="2:25" s="329" customFormat="1">
      <c r="B143" s="329" t="s">
        <v>349</v>
      </c>
      <c r="C143" s="329" t="s">
        <v>41</v>
      </c>
      <c r="D143" s="20">
        <v>4650</v>
      </c>
      <c r="E143" s="23">
        <f t="shared" si="45"/>
        <v>0</v>
      </c>
      <c r="F143" s="23">
        <f t="shared" si="44"/>
        <v>0</v>
      </c>
      <c r="G143" s="23">
        <f t="shared" si="44"/>
        <v>0</v>
      </c>
      <c r="H143" s="23">
        <f t="shared" si="44"/>
        <v>0</v>
      </c>
      <c r="I143" s="23">
        <f t="shared" si="44"/>
        <v>0</v>
      </c>
      <c r="J143" s="23">
        <f t="shared" si="44"/>
        <v>0</v>
      </c>
      <c r="K143" s="23">
        <f t="shared" si="44"/>
        <v>0</v>
      </c>
      <c r="L143" s="23">
        <f t="shared" si="44"/>
        <v>0</v>
      </c>
      <c r="M143" s="23">
        <f t="shared" si="44"/>
        <v>0</v>
      </c>
      <c r="N143" s="23">
        <f t="shared" si="44"/>
        <v>0</v>
      </c>
      <c r="O143" s="23">
        <f t="shared" si="44"/>
        <v>0</v>
      </c>
      <c r="P143" s="23">
        <f t="shared" si="44"/>
        <v>0</v>
      </c>
      <c r="Q143" s="23">
        <f t="shared" si="44"/>
        <v>0</v>
      </c>
      <c r="R143" s="23">
        <f t="shared" si="44"/>
        <v>0</v>
      </c>
      <c r="S143" s="23">
        <f t="shared" si="44"/>
        <v>2325</v>
      </c>
      <c r="T143" s="23">
        <f t="shared" si="44"/>
        <v>2325</v>
      </c>
      <c r="U143" s="23">
        <f t="shared" si="44"/>
        <v>2325</v>
      </c>
      <c r="V143" s="23">
        <f t="shared" si="44"/>
        <v>2325</v>
      </c>
      <c r="W143" s="23">
        <f t="shared" si="44"/>
        <v>2325</v>
      </c>
      <c r="X143" s="23">
        <f t="shared" si="44"/>
        <v>2325</v>
      </c>
      <c r="Y143" s="23">
        <f t="shared" si="44"/>
        <v>2325</v>
      </c>
    </row>
    <row r="144" spans="2:25" s="329" customFormat="1">
      <c r="B144" s="329" t="s">
        <v>350</v>
      </c>
      <c r="C144" s="329" t="s">
        <v>41</v>
      </c>
      <c r="D144" s="20">
        <v>4650</v>
      </c>
      <c r="E144" s="23">
        <f t="shared" si="45"/>
        <v>0</v>
      </c>
      <c r="F144" s="23">
        <f t="shared" si="44"/>
        <v>0</v>
      </c>
      <c r="G144" s="23">
        <f t="shared" si="44"/>
        <v>0</v>
      </c>
      <c r="H144" s="23">
        <f t="shared" si="44"/>
        <v>0</v>
      </c>
      <c r="I144" s="23">
        <f t="shared" si="44"/>
        <v>0</v>
      </c>
      <c r="J144" s="23">
        <f t="shared" si="44"/>
        <v>0</v>
      </c>
      <c r="K144" s="23">
        <f t="shared" si="44"/>
        <v>0</v>
      </c>
      <c r="L144" s="23">
        <f t="shared" si="44"/>
        <v>0</v>
      </c>
      <c r="M144" s="23">
        <f t="shared" si="44"/>
        <v>0</v>
      </c>
      <c r="N144" s="23">
        <f t="shared" si="44"/>
        <v>0</v>
      </c>
      <c r="O144" s="23">
        <f t="shared" si="44"/>
        <v>0</v>
      </c>
      <c r="P144" s="23">
        <f t="shared" si="44"/>
        <v>0</v>
      </c>
      <c r="Q144" s="23">
        <f t="shared" si="44"/>
        <v>0</v>
      </c>
      <c r="R144" s="23">
        <f t="shared" si="44"/>
        <v>0</v>
      </c>
      <c r="S144" s="23">
        <f t="shared" si="44"/>
        <v>0</v>
      </c>
      <c r="T144" s="23">
        <f t="shared" si="44"/>
        <v>2790</v>
      </c>
      <c r="U144" s="23">
        <f t="shared" si="44"/>
        <v>2790</v>
      </c>
      <c r="V144" s="23">
        <f t="shared" si="44"/>
        <v>2790</v>
      </c>
      <c r="W144" s="23">
        <f t="shared" si="44"/>
        <v>2790</v>
      </c>
      <c r="X144" s="23">
        <f t="shared" si="44"/>
        <v>2790</v>
      </c>
      <c r="Y144" s="23">
        <f t="shared" si="44"/>
        <v>2790</v>
      </c>
    </row>
    <row r="145" spans="2:25" s="329" customFormat="1">
      <c r="B145" s="329" t="s">
        <v>350</v>
      </c>
      <c r="C145" s="329" t="s">
        <v>41</v>
      </c>
      <c r="D145" s="20">
        <v>4650</v>
      </c>
      <c r="E145" s="23">
        <f t="shared" si="45"/>
        <v>0</v>
      </c>
      <c r="F145" s="23">
        <f t="shared" si="44"/>
        <v>0</v>
      </c>
      <c r="G145" s="23">
        <f t="shared" si="44"/>
        <v>0</v>
      </c>
      <c r="H145" s="23">
        <f t="shared" si="44"/>
        <v>0</v>
      </c>
      <c r="I145" s="23">
        <f t="shared" si="44"/>
        <v>0</v>
      </c>
      <c r="J145" s="23">
        <f t="shared" si="44"/>
        <v>0</v>
      </c>
      <c r="K145" s="23">
        <f t="shared" si="44"/>
        <v>0</v>
      </c>
      <c r="L145" s="23">
        <f t="shared" si="44"/>
        <v>0</v>
      </c>
      <c r="M145" s="23">
        <f t="shared" si="44"/>
        <v>0</v>
      </c>
      <c r="N145" s="23">
        <f t="shared" si="44"/>
        <v>0</v>
      </c>
      <c r="O145" s="23">
        <f t="shared" si="44"/>
        <v>0</v>
      </c>
      <c r="P145" s="23">
        <f t="shared" si="44"/>
        <v>0</v>
      </c>
      <c r="Q145" s="23">
        <f t="shared" si="44"/>
        <v>0</v>
      </c>
      <c r="R145" s="23">
        <f t="shared" si="44"/>
        <v>0</v>
      </c>
      <c r="S145" s="23">
        <f t="shared" si="44"/>
        <v>0</v>
      </c>
      <c r="T145" s="23">
        <f t="shared" si="44"/>
        <v>0</v>
      </c>
      <c r="U145" s="23">
        <f t="shared" si="44"/>
        <v>2790</v>
      </c>
      <c r="V145" s="23">
        <f t="shared" si="44"/>
        <v>2790</v>
      </c>
      <c r="W145" s="23">
        <f t="shared" si="44"/>
        <v>2790</v>
      </c>
      <c r="X145" s="23">
        <f t="shared" si="44"/>
        <v>2790</v>
      </c>
      <c r="Y145" s="23">
        <f t="shared" si="44"/>
        <v>2790</v>
      </c>
    </row>
    <row r="146" spans="2:25" s="329" customFormat="1">
      <c r="B146" s="329" t="s">
        <v>351</v>
      </c>
      <c r="C146" s="329" t="s">
        <v>41</v>
      </c>
      <c r="D146" s="20">
        <v>4675</v>
      </c>
      <c r="E146" s="23">
        <f t="shared" si="45"/>
        <v>0</v>
      </c>
      <c r="F146" s="23">
        <f t="shared" si="44"/>
        <v>0</v>
      </c>
      <c r="G146" s="23">
        <f t="shared" si="44"/>
        <v>0</v>
      </c>
      <c r="H146" s="23">
        <f t="shared" si="44"/>
        <v>0</v>
      </c>
      <c r="I146" s="23">
        <f t="shared" si="44"/>
        <v>0</v>
      </c>
      <c r="J146" s="23">
        <f t="shared" si="44"/>
        <v>0</v>
      </c>
      <c r="K146" s="23">
        <f t="shared" si="44"/>
        <v>0</v>
      </c>
      <c r="L146" s="23">
        <f t="shared" si="44"/>
        <v>0</v>
      </c>
      <c r="M146" s="23">
        <f t="shared" si="44"/>
        <v>0</v>
      </c>
      <c r="N146" s="23">
        <f t="shared" si="44"/>
        <v>0</v>
      </c>
      <c r="O146" s="23">
        <f t="shared" si="44"/>
        <v>0</v>
      </c>
      <c r="P146" s="23">
        <f t="shared" si="44"/>
        <v>0</v>
      </c>
      <c r="Q146" s="23">
        <f t="shared" si="44"/>
        <v>0</v>
      </c>
      <c r="R146" s="23">
        <f t="shared" si="44"/>
        <v>0</v>
      </c>
      <c r="S146" s="23">
        <f t="shared" si="44"/>
        <v>0</v>
      </c>
      <c r="T146" s="23">
        <f t="shared" si="44"/>
        <v>0</v>
      </c>
      <c r="U146" s="23">
        <f t="shared" si="44"/>
        <v>0</v>
      </c>
      <c r="V146" s="23">
        <f t="shared" si="44"/>
        <v>2805</v>
      </c>
      <c r="W146" s="23">
        <f t="shared" si="44"/>
        <v>2805</v>
      </c>
      <c r="X146" s="23">
        <f t="shared" si="44"/>
        <v>2805</v>
      </c>
      <c r="Y146" s="23">
        <f t="shared" si="44"/>
        <v>2805</v>
      </c>
    </row>
    <row r="147" spans="2:25" s="329" customFormat="1">
      <c r="B147" s="329" t="s">
        <v>351</v>
      </c>
      <c r="C147" s="329" t="s">
        <v>41</v>
      </c>
      <c r="D147" s="20">
        <v>4675</v>
      </c>
      <c r="E147" s="23">
        <f t="shared" si="45"/>
        <v>0</v>
      </c>
      <c r="F147" s="23">
        <f t="shared" si="44"/>
        <v>0</v>
      </c>
      <c r="G147" s="23">
        <f t="shared" si="44"/>
        <v>0</v>
      </c>
      <c r="H147" s="23">
        <f t="shared" si="44"/>
        <v>0</v>
      </c>
      <c r="I147" s="23">
        <f t="shared" si="44"/>
        <v>0</v>
      </c>
      <c r="J147" s="23">
        <f t="shared" si="44"/>
        <v>0</v>
      </c>
      <c r="K147" s="23">
        <f t="shared" si="44"/>
        <v>0</v>
      </c>
      <c r="L147" s="23">
        <f t="shared" si="44"/>
        <v>0</v>
      </c>
      <c r="M147" s="23">
        <f t="shared" si="44"/>
        <v>0</v>
      </c>
      <c r="N147" s="23">
        <f t="shared" si="44"/>
        <v>0</v>
      </c>
      <c r="O147" s="23">
        <f t="shared" si="44"/>
        <v>0</v>
      </c>
      <c r="P147" s="23">
        <f t="shared" si="44"/>
        <v>0</v>
      </c>
      <c r="Q147" s="23">
        <f t="shared" si="44"/>
        <v>0</v>
      </c>
      <c r="R147" s="23">
        <f t="shared" si="44"/>
        <v>0</v>
      </c>
      <c r="S147" s="23">
        <f t="shared" si="44"/>
        <v>0</v>
      </c>
      <c r="T147" s="23">
        <f t="shared" si="44"/>
        <v>0</v>
      </c>
      <c r="U147" s="23">
        <f t="shared" si="44"/>
        <v>0</v>
      </c>
      <c r="V147" s="23">
        <f t="shared" si="44"/>
        <v>0</v>
      </c>
      <c r="W147" s="23">
        <f t="shared" si="44"/>
        <v>2805</v>
      </c>
      <c r="X147" s="23">
        <f t="shared" si="44"/>
        <v>2805</v>
      </c>
      <c r="Y147" s="23">
        <f t="shared" si="44"/>
        <v>2805</v>
      </c>
    </row>
    <row r="148" spans="2:25" s="329" customFormat="1">
      <c r="B148" s="329" t="s">
        <v>352</v>
      </c>
      <c r="C148" s="329" t="s">
        <v>41</v>
      </c>
      <c r="D148" s="20">
        <v>4675</v>
      </c>
      <c r="E148" s="23">
        <f t="shared" si="45"/>
        <v>0</v>
      </c>
      <c r="F148" s="23">
        <f t="shared" si="44"/>
        <v>0</v>
      </c>
      <c r="G148" s="23">
        <f t="shared" si="44"/>
        <v>0</v>
      </c>
      <c r="H148" s="23">
        <f t="shared" si="44"/>
        <v>0</v>
      </c>
      <c r="I148" s="23">
        <f t="shared" si="44"/>
        <v>0</v>
      </c>
      <c r="J148" s="23">
        <f t="shared" si="44"/>
        <v>0</v>
      </c>
      <c r="K148" s="23">
        <f t="shared" si="44"/>
        <v>0</v>
      </c>
      <c r="L148" s="23">
        <f t="shared" si="44"/>
        <v>0</v>
      </c>
      <c r="M148" s="23">
        <f t="shared" si="44"/>
        <v>0</v>
      </c>
      <c r="N148" s="23">
        <f t="shared" si="44"/>
        <v>0</v>
      </c>
      <c r="O148" s="23">
        <f t="shared" si="44"/>
        <v>0</v>
      </c>
      <c r="P148" s="23">
        <f t="shared" si="44"/>
        <v>0</v>
      </c>
      <c r="Q148" s="23">
        <f t="shared" si="44"/>
        <v>0</v>
      </c>
      <c r="R148" s="23">
        <f t="shared" si="44"/>
        <v>0</v>
      </c>
      <c r="S148" s="23">
        <f t="shared" si="44"/>
        <v>0</v>
      </c>
      <c r="T148" s="23">
        <f t="shared" si="44"/>
        <v>0</v>
      </c>
      <c r="U148" s="23">
        <f t="shared" si="44"/>
        <v>0</v>
      </c>
      <c r="V148" s="23">
        <f t="shared" si="44"/>
        <v>0</v>
      </c>
      <c r="W148" s="23">
        <f t="shared" si="44"/>
        <v>0</v>
      </c>
      <c r="X148" s="23">
        <f t="shared" si="44"/>
        <v>2805</v>
      </c>
      <c r="Y148" s="23">
        <f t="shared" si="44"/>
        <v>2805</v>
      </c>
    </row>
    <row r="149" spans="2:25" s="329" customFormat="1">
      <c r="B149" s="329" t="s">
        <v>352</v>
      </c>
      <c r="C149" s="329" t="s">
        <v>41</v>
      </c>
      <c r="D149" s="20">
        <v>4675</v>
      </c>
      <c r="E149" s="23">
        <f t="shared" si="45"/>
        <v>0</v>
      </c>
      <c r="F149" s="23">
        <f t="shared" si="44"/>
        <v>0</v>
      </c>
      <c r="G149" s="23">
        <f t="shared" si="44"/>
        <v>0</v>
      </c>
      <c r="H149" s="23">
        <f t="shared" si="44"/>
        <v>0</v>
      </c>
      <c r="I149" s="23">
        <f t="shared" si="44"/>
        <v>0</v>
      </c>
      <c r="J149" s="23">
        <f t="shared" si="44"/>
        <v>0</v>
      </c>
      <c r="K149" s="23">
        <f t="shared" si="44"/>
        <v>0</v>
      </c>
      <c r="L149" s="23">
        <f t="shared" si="44"/>
        <v>0</v>
      </c>
      <c r="M149" s="23">
        <f t="shared" si="44"/>
        <v>0</v>
      </c>
      <c r="N149" s="23">
        <f t="shared" si="44"/>
        <v>0</v>
      </c>
      <c r="O149" s="23">
        <f t="shared" si="44"/>
        <v>0</v>
      </c>
      <c r="P149" s="23">
        <f t="shared" si="44"/>
        <v>0</v>
      </c>
      <c r="Q149" s="23">
        <f t="shared" si="44"/>
        <v>0</v>
      </c>
      <c r="R149" s="23">
        <f t="shared" si="44"/>
        <v>0</v>
      </c>
      <c r="S149" s="23">
        <f t="shared" si="44"/>
        <v>0</v>
      </c>
      <c r="T149" s="23">
        <f t="shared" si="44"/>
        <v>0</v>
      </c>
      <c r="U149" s="23">
        <f t="shared" si="44"/>
        <v>0</v>
      </c>
      <c r="V149" s="23">
        <f t="shared" si="44"/>
        <v>0</v>
      </c>
      <c r="W149" s="23">
        <f t="shared" si="44"/>
        <v>0</v>
      </c>
      <c r="X149" s="23">
        <f t="shared" si="44"/>
        <v>0</v>
      </c>
      <c r="Y149" s="23">
        <f t="shared" si="44"/>
        <v>2805</v>
      </c>
    </row>
    <row r="150" spans="2:25" s="329" customFormat="1">
      <c r="B150" s="334" t="s">
        <v>19</v>
      </c>
      <c r="C150" s="334" t="s">
        <v>40</v>
      </c>
      <c r="D150" s="340"/>
      <c r="E150" s="374">
        <f>SUMIF($C$140:$C$149,$C150,E$140:E$149)</f>
        <v>0</v>
      </c>
      <c r="F150" s="374">
        <f t="shared" ref="F150:Y151" si="46">SUMIF($C$140:$C$149,$C150,F$140:F$149)</f>
        <v>0</v>
      </c>
      <c r="G150" s="374">
        <f t="shared" si="46"/>
        <v>0</v>
      </c>
      <c r="H150" s="374">
        <f t="shared" si="46"/>
        <v>0</v>
      </c>
      <c r="I150" s="374">
        <f t="shared" si="46"/>
        <v>0</v>
      </c>
      <c r="J150" s="374">
        <f t="shared" si="46"/>
        <v>0</v>
      </c>
      <c r="K150" s="374">
        <f t="shared" si="46"/>
        <v>0</v>
      </c>
      <c r="L150" s="374">
        <f t="shared" si="46"/>
        <v>0</v>
      </c>
      <c r="M150" s="374">
        <f t="shared" si="46"/>
        <v>0</v>
      </c>
      <c r="N150" s="374">
        <f t="shared" si="46"/>
        <v>0</v>
      </c>
      <c r="O150" s="374">
        <f t="shared" si="46"/>
        <v>0</v>
      </c>
      <c r="P150" s="374">
        <f t="shared" si="46"/>
        <v>0</v>
      </c>
      <c r="Q150" s="374">
        <f t="shared" si="46"/>
        <v>0</v>
      </c>
      <c r="R150" s="374">
        <f t="shared" si="46"/>
        <v>0</v>
      </c>
      <c r="S150" s="374">
        <f t="shared" si="46"/>
        <v>0</v>
      </c>
      <c r="T150" s="374">
        <f t="shared" si="46"/>
        <v>0</v>
      </c>
      <c r="U150" s="374">
        <f t="shared" si="46"/>
        <v>0</v>
      </c>
      <c r="V150" s="374">
        <f t="shared" si="46"/>
        <v>0</v>
      </c>
      <c r="W150" s="374">
        <f t="shared" si="46"/>
        <v>0</v>
      </c>
      <c r="X150" s="374">
        <f t="shared" si="46"/>
        <v>0</v>
      </c>
      <c r="Y150" s="374">
        <f t="shared" si="46"/>
        <v>0</v>
      </c>
    </row>
    <row r="151" spans="2:25" s="329" customFormat="1">
      <c r="B151" s="334" t="s">
        <v>25</v>
      </c>
      <c r="C151" s="334" t="s">
        <v>41</v>
      </c>
      <c r="D151" s="340"/>
      <c r="E151" s="374">
        <f>SUMIF($C$140:$C$149,$C151,E$140:E$149)</f>
        <v>0</v>
      </c>
      <c r="F151" s="374">
        <f t="shared" si="46"/>
        <v>0</v>
      </c>
      <c r="G151" s="374">
        <f t="shared" si="46"/>
        <v>0</v>
      </c>
      <c r="H151" s="374">
        <f t="shared" si="46"/>
        <v>0</v>
      </c>
      <c r="I151" s="374">
        <f t="shared" si="46"/>
        <v>0</v>
      </c>
      <c r="J151" s="374">
        <f t="shared" si="46"/>
        <v>0</v>
      </c>
      <c r="K151" s="374">
        <f t="shared" si="46"/>
        <v>0</v>
      </c>
      <c r="L151" s="374">
        <f t="shared" si="46"/>
        <v>0</v>
      </c>
      <c r="M151" s="374">
        <f t="shared" si="46"/>
        <v>0</v>
      </c>
      <c r="N151" s="374">
        <f t="shared" si="46"/>
        <v>0</v>
      </c>
      <c r="O151" s="374">
        <f t="shared" si="46"/>
        <v>0</v>
      </c>
      <c r="P151" s="374">
        <f t="shared" si="46"/>
        <v>2287.5</v>
      </c>
      <c r="Q151" s="374">
        <f t="shared" si="46"/>
        <v>4575</v>
      </c>
      <c r="R151" s="374">
        <f t="shared" si="46"/>
        <v>6900</v>
      </c>
      <c r="S151" s="374">
        <f t="shared" si="46"/>
        <v>9225</v>
      </c>
      <c r="T151" s="374">
        <f t="shared" si="46"/>
        <v>12015</v>
      </c>
      <c r="U151" s="374">
        <f t="shared" si="46"/>
        <v>14805</v>
      </c>
      <c r="V151" s="374">
        <f t="shared" si="46"/>
        <v>17610</v>
      </c>
      <c r="W151" s="374">
        <f t="shared" si="46"/>
        <v>20415</v>
      </c>
      <c r="X151" s="374">
        <f t="shared" si="46"/>
        <v>23220</v>
      </c>
      <c r="Y151" s="374">
        <f t="shared" si="46"/>
        <v>26025</v>
      </c>
    </row>
    <row r="152" spans="2:25" s="329" customFormat="1">
      <c r="B152" s="334" t="s">
        <v>26</v>
      </c>
      <c r="C152" s="334"/>
      <c r="D152" s="340"/>
      <c r="E152" s="374">
        <f>SUM(E150:E151)</f>
        <v>0</v>
      </c>
      <c r="F152" s="374">
        <f t="shared" ref="F152:Y152" si="47">SUM(F150:F151)</f>
        <v>0</v>
      </c>
      <c r="G152" s="374">
        <f t="shared" si="47"/>
        <v>0</v>
      </c>
      <c r="H152" s="374">
        <f t="shared" si="47"/>
        <v>0</v>
      </c>
      <c r="I152" s="374">
        <f t="shared" si="47"/>
        <v>0</v>
      </c>
      <c r="J152" s="374">
        <f t="shared" si="47"/>
        <v>0</v>
      </c>
      <c r="K152" s="374">
        <f t="shared" si="47"/>
        <v>0</v>
      </c>
      <c r="L152" s="374">
        <f t="shared" si="47"/>
        <v>0</v>
      </c>
      <c r="M152" s="374">
        <f t="shared" si="47"/>
        <v>0</v>
      </c>
      <c r="N152" s="374">
        <f t="shared" si="47"/>
        <v>0</v>
      </c>
      <c r="O152" s="374">
        <f t="shared" si="47"/>
        <v>0</v>
      </c>
      <c r="P152" s="374">
        <f t="shared" si="47"/>
        <v>2287.5</v>
      </c>
      <c r="Q152" s="374">
        <f t="shared" si="47"/>
        <v>4575</v>
      </c>
      <c r="R152" s="374">
        <f t="shared" si="47"/>
        <v>6900</v>
      </c>
      <c r="S152" s="374">
        <f t="shared" si="47"/>
        <v>9225</v>
      </c>
      <c r="T152" s="374">
        <f t="shared" si="47"/>
        <v>12015</v>
      </c>
      <c r="U152" s="374">
        <f t="shared" si="47"/>
        <v>14805</v>
      </c>
      <c r="V152" s="374">
        <f t="shared" si="47"/>
        <v>17610</v>
      </c>
      <c r="W152" s="374">
        <f t="shared" si="47"/>
        <v>20415</v>
      </c>
      <c r="X152" s="374">
        <f t="shared" si="47"/>
        <v>23220</v>
      </c>
      <c r="Y152" s="374">
        <f t="shared" si="47"/>
        <v>26025</v>
      </c>
    </row>
    <row r="154" spans="2:25" s="258" customFormat="1">
      <c r="B154" s="258" t="s">
        <v>45</v>
      </c>
    </row>
    <row r="156" spans="2:25" s="262" customFormat="1">
      <c r="B156" s="263" t="s">
        <v>37</v>
      </c>
      <c r="C156" s="266"/>
      <c r="D156" s="266"/>
      <c r="E156" s="266">
        <v>2020</v>
      </c>
      <c r="F156" s="266">
        <v>2021</v>
      </c>
      <c r="G156" s="266">
        <v>2022</v>
      </c>
      <c r="H156" s="266">
        <v>2023</v>
      </c>
      <c r="I156" s="266">
        <v>2024</v>
      </c>
      <c r="J156" s="266">
        <v>2025</v>
      </c>
      <c r="K156" s="266">
        <v>2026</v>
      </c>
      <c r="L156" s="266">
        <v>2027</v>
      </c>
      <c r="M156" s="266">
        <v>2028</v>
      </c>
      <c r="N156" s="266">
        <v>2029</v>
      </c>
      <c r="O156" s="266">
        <v>2030</v>
      </c>
      <c r="P156" s="266">
        <v>2031</v>
      </c>
      <c r="Q156" s="266">
        <v>2032</v>
      </c>
      <c r="R156" s="266">
        <v>2033</v>
      </c>
      <c r="S156" s="266">
        <v>2034</v>
      </c>
      <c r="T156" s="266">
        <v>2035</v>
      </c>
      <c r="U156" s="266">
        <v>2036</v>
      </c>
      <c r="V156" s="266">
        <v>2037</v>
      </c>
      <c r="W156" s="266">
        <v>2038</v>
      </c>
      <c r="X156" s="266">
        <v>2039</v>
      </c>
      <c r="Y156" s="266">
        <v>2040</v>
      </c>
    </row>
    <row r="157" spans="2:25">
      <c r="B157" s="32" t="s">
        <v>19</v>
      </c>
      <c r="E157" s="339">
        <f t="shared" ref="E157:Y157" si="48">E25+E60+E85+E109+E135</f>
        <v>423.4</v>
      </c>
      <c r="F157" s="339">
        <f t="shared" si="48"/>
        <v>1028.4000000000001</v>
      </c>
      <c r="G157" s="339">
        <f t="shared" si="48"/>
        <v>1028.4000000000001</v>
      </c>
      <c r="H157" s="339">
        <f t="shared" si="48"/>
        <v>1028.4000000000001</v>
      </c>
      <c r="I157" s="339">
        <f t="shared" si="48"/>
        <v>1028.4000000000001</v>
      </c>
      <c r="J157" s="339">
        <f t="shared" si="48"/>
        <v>1188.4000000000001</v>
      </c>
      <c r="K157" s="339">
        <f t="shared" si="48"/>
        <v>1808.4</v>
      </c>
      <c r="L157" s="339">
        <f t="shared" si="48"/>
        <v>2478.4</v>
      </c>
      <c r="M157" s="339">
        <f t="shared" si="48"/>
        <v>2478.4</v>
      </c>
      <c r="N157" s="339">
        <f t="shared" si="48"/>
        <v>3312.8</v>
      </c>
      <c r="O157" s="339">
        <f t="shared" si="48"/>
        <v>4312.8</v>
      </c>
      <c r="P157" s="339">
        <f t="shared" si="48"/>
        <v>4312.8</v>
      </c>
      <c r="Q157" s="339">
        <f t="shared" si="48"/>
        <v>4312.8</v>
      </c>
      <c r="R157" s="339">
        <f t="shared" si="48"/>
        <v>4312.8</v>
      </c>
      <c r="S157" s="339">
        <f t="shared" si="48"/>
        <v>4312.8</v>
      </c>
      <c r="T157" s="339">
        <f t="shared" si="48"/>
        <v>4305.6000000000004</v>
      </c>
      <c r="U157" s="339">
        <f t="shared" si="48"/>
        <v>4098.6000000000004</v>
      </c>
      <c r="V157" s="339">
        <f t="shared" si="48"/>
        <v>4095</v>
      </c>
      <c r="W157" s="339">
        <f t="shared" si="48"/>
        <v>4095</v>
      </c>
      <c r="X157" s="339">
        <f t="shared" si="48"/>
        <v>4095</v>
      </c>
      <c r="Y157" s="339">
        <f t="shared" si="48"/>
        <v>4095</v>
      </c>
    </row>
    <row r="158" spans="2:25">
      <c r="B158" s="32" t="s">
        <v>25</v>
      </c>
      <c r="E158" s="339">
        <f t="shared" ref="E158:Y158" si="49">E26+E61+E86+E110+E136</f>
        <v>1277.3999999999999</v>
      </c>
      <c r="F158" s="339">
        <f t="shared" si="49"/>
        <v>1277.3999999999999</v>
      </c>
      <c r="G158" s="339">
        <f t="shared" si="49"/>
        <v>1277.3999999999999</v>
      </c>
      <c r="H158" s="339">
        <f t="shared" si="49"/>
        <v>1627.3999999999999</v>
      </c>
      <c r="I158" s="339">
        <f t="shared" si="49"/>
        <v>1627.3999999999999</v>
      </c>
      <c r="J158" s="339">
        <f t="shared" si="49"/>
        <v>2142.3999999999996</v>
      </c>
      <c r="K158" s="339">
        <f t="shared" si="49"/>
        <v>2652.3999999999996</v>
      </c>
      <c r="L158" s="339">
        <f t="shared" si="49"/>
        <v>2722.3999999999996</v>
      </c>
      <c r="M158" s="339">
        <f t="shared" si="49"/>
        <v>2562.3999999999996</v>
      </c>
      <c r="N158" s="339">
        <f t="shared" si="49"/>
        <v>4016.8999999999996</v>
      </c>
      <c r="O158" s="339">
        <f t="shared" si="49"/>
        <v>5516.9</v>
      </c>
      <c r="P158" s="339">
        <f t="shared" si="49"/>
        <v>6016.9</v>
      </c>
      <c r="Q158" s="339">
        <f t="shared" si="49"/>
        <v>6516.9</v>
      </c>
      <c r="R158" s="339">
        <f t="shared" si="49"/>
        <v>7016.9</v>
      </c>
      <c r="S158" s="339">
        <f t="shared" si="49"/>
        <v>7516.9</v>
      </c>
      <c r="T158" s="339">
        <f t="shared" si="49"/>
        <v>7886.6</v>
      </c>
      <c r="U158" s="339">
        <f t="shared" si="49"/>
        <v>8486.6</v>
      </c>
      <c r="V158" s="339">
        <f t="shared" si="49"/>
        <v>9086.6</v>
      </c>
      <c r="W158" s="339">
        <f t="shared" si="49"/>
        <v>9636.2000000000007</v>
      </c>
      <c r="X158" s="339">
        <f t="shared" si="49"/>
        <v>9887</v>
      </c>
      <c r="Y158" s="339">
        <f t="shared" si="49"/>
        <v>10487</v>
      </c>
    </row>
    <row r="159" spans="2:25">
      <c r="B159" s="30" t="s">
        <v>26</v>
      </c>
      <c r="C159" s="30"/>
      <c r="D159" s="138"/>
      <c r="E159" s="342">
        <f>SUM(E157:E158)</f>
        <v>1700.7999999999997</v>
      </c>
      <c r="F159" s="342">
        <f t="shared" ref="F159:Y159" si="50">SUM(F157:F158)</f>
        <v>2305.8000000000002</v>
      </c>
      <c r="G159" s="342">
        <f t="shared" si="50"/>
        <v>2305.8000000000002</v>
      </c>
      <c r="H159" s="342">
        <f t="shared" si="50"/>
        <v>2655.8</v>
      </c>
      <c r="I159" s="342">
        <f t="shared" si="50"/>
        <v>2655.8</v>
      </c>
      <c r="J159" s="342">
        <f t="shared" si="50"/>
        <v>3330.7999999999997</v>
      </c>
      <c r="K159" s="342">
        <f t="shared" si="50"/>
        <v>4460.7999999999993</v>
      </c>
      <c r="L159" s="342">
        <f t="shared" si="50"/>
        <v>5200.7999999999993</v>
      </c>
      <c r="M159" s="342">
        <f t="shared" si="50"/>
        <v>5040.7999999999993</v>
      </c>
      <c r="N159" s="342">
        <f t="shared" si="50"/>
        <v>7329.7</v>
      </c>
      <c r="O159" s="342">
        <f t="shared" si="50"/>
        <v>9829.7000000000007</v>
      </c>
      <c r="P159" s="342">
        <f t="shared" si="50"/>
        <v>10329.700000000001</v>
      </c>
      <c r="Q159" s="342">
        <f t="shared" si="50"/>
        <v>10829.7</v>
      </c>
      <c r="R159" s="342">
        <f t="shared" si="50"/>
        <v>11329.7</v>
      </c>
      <c r="S159" s="342">
        <f t="shared" si="50"/>
        <v>11829.7</v>
      </c>
      <c r="T159" s="342">
        <f t="shared" si="50"/>
        <v>12192.2</v>
      </c>
      <c r="U159" s="342">
        <f t="shared" si="50"/>
        <v>12585.2</v>
      </c>
      <c r="V159" s="342">
        <f t="shared" si="50"/>
        <v>13181.6</v>
      </c>
      <c r="W159" s="342">
        <f t="shared" si="50"/>
        <v>13731.2</v>
      </c>
      <c r="X159" s="342">
        <f t="shared" si="50"/>
        <v>13982</v>
      </c>
      <c r="Y159" s="342">
        <f t="shared" si="50"/>
        <v>14582</v>
      </c>
    </row>
    <row r="161" spans="2:25" s="262" customFormat="1">
      <c r="B161" s="263" t="s">
        <v>375</v>
      </c>
      <c r="C161" s="266"/>
      <c r="D161" s="266"/>
      <c r="E161" s="266">
        <v>2020</v>
      </c>
      <c r="F161" s="266">
        <v>2021</v>
      </c>
      <c r="G161" s="266">
        <v>2022</v>
      </c>
      <c r="H161" s="266">
        <v>2023</v>
      </c>
      <c r="I161" s="266">
        <v>2024</v>
      </c>
      <c r="J161" s="266">
        <v>2025</v>
      </c>
      <c r="K161" s="266">
        <v>2026</v>
      </c>
      <c r="L161" s="266">
        <v>2027</v>
      </c>
      <c r="M161" s="266">
        <v>2028</v>
      </c>
      <c r="N161" s="266">
        <v>2029</v>
      </c>
      <c r="O161" s="266">
        <v>2030</v>
      </c>
      <c r="P161" s="266">
        <v>2031</v>
      </c>
      <c r="Q161" s="266">
        <v>2032</v>
      </c>
      <c r="R161" s="266">
        <v>2033</v>
      </c>
      <c r="S161" s="266">
        <v>2034</v>
      </c>
      <c r="T161" s="266">
        <v>2035</v>
      </c>
      <c r="U161" s="266">
        <v>2036</v>
      </c>
      <c r="V161" s="266">
        <v>2037</v>
      </c>
      <c r="W161" s="266">
        <v>2038</v>
      </c>
      <c r="X161" s="266">
        <v>2039</v>
      </c>
      <c r="Y161" s="266">
        <v>2040</v>
      </c>
    </row>
    <row r="162" spans="2:25">
      <c r="B162" s="32" t="s">
        <v>19</v>
      </c>
      <c r="E162" s="339">
        <f>E47+E71+E97+E118+E150</f>
        <v>1497.06</v>
      </c>
      <c r="F162" s="339">
        <f t="shared" ref="F162:Y162" si="51">F47+F71+F97+F118+F150</f>
        <v>4068.31</v>
      </c>
      <c r="G162" s="339">
        <f t="shared" si="51"/>
        <v>4068.31</v>
      </c>
      <c r="H162" s="339">
        <f t="shared" si="51"/>
        <v>4068.31</v>
      </c>
      <c r="I162" s="339">
        <f t="shared" si="51"/>
        <v>4068.31</v>
      </c>
      <c r="J162" s="339">
        <f t="shared" si="51"/>
        <v>4708.3099999999995</v>
      </c>
      <c r="K162" s="339">
        <f t="shared" si="51"/>
        <v>7545.8099999999995</v>
      </c>
      <c r="L162" s="339">
        <f t="shared" si="51"/>
        <v>10513.31</v>
      </c>
      <c r="M162" s="339">
        <f t="shared" si="51"/>
        <v>10513.31</v>
      </c>
      <c r="N162" s="339">
        <f t="shared" si="51"/>
        <v>14525.27</v>
      </c>
      <c r="O162" s="339">
        <f t="shared" si="51"/>
        <v>19100.27</v>
      </c>
      <c r="P162" s="339">
        <f t="shared" si="51"/>
        <v>19100.27</v>
      </c>
      <c r="Q162" s="339">
        <f t="shared" si="51"/>
        <v>19100.27</v>
      </c>
      <c r="R162" s="339">
        <f t="shared" si="51"/>
        <v>19100.27</v>
      </c>
      <c r="S162" s="339">
        <f t="shared" si="51"/>
        <v>19100.27</v>
      </c>
      <c r="T162" s="339">
        <f t="shared" si="51"/>
        <v>19076.150000000001</v>
      </c>
      <c r="U162" s="339">
        <f t="shared" si="51"/>
        <v>18268.849999999999</v>
      </c>
      <c r="V162" s="339">
        <f t="shared" si="51"/>
        <v>18256.25</v>
      </c>
      <c r="W162" s="339">
        <f t="shared" si="51"/>
        <v>18256.25</v>
      </c>
      <c r="X162" s="339">
        <f t="shared" si="51"/>
        <v>18256.25</v>
      </c>
      <c r="Y162" s="339">
        <f t="shared" si="51"/>
        <v>18256.25</v>
      </c>
    </row>
    <row r="163" spans="2:25">
      <c r="B163" s="32" t="s">
        <v>25</v>
      </c>
      <c r="E163" s="339">
        <f>E48+E72+E98+E119+E151</f>
        <v>5462.65</v>
      </c>
      <c r="F163" s="339">
        <f t="shared" ref="F163:Y163" si="52">F48+F72+F98+F119+F151</f>
        <v>5462.65</v>
      </c>
      <c r="G163" s="339">
        <f t="shared" si="52"/>
        <v>5462.65</v>
      </c>
      <c r="H163" s="339">
        <f t="shared" si="52"/>
        <v>7081.65</v>
      </c>
      <c r="I163" s="339">
        <f t="shared" si="52"/>
        <v>7081.65</v>
      </c>
      <c r="J163" s="339">
        <f t="shared" si="52"/>
        <v>9366.65</v>
      </c>
      <c r="K163" s="339">
        <f t="shared" si="52"/>
        <v>11637.9</v>
      </c>
      <c r="L163" s="339">
        <f t="shared" si="52"/>
        <v>11917.9</v>
      </c>
      <c r="M163" s="339">
        <f t="shared" si="52"/>
        <v>11293.9</v>
      </c>
      <c r="N163" s="339">
        <f t="shared" si="52"/>
        <v>17994.455000000002</v>
      </c>
      <c r="O163" s="339">
        <f t="shared" si="52"/>
        <v>24856.955000000002</v>
      </c>
      <c r="P163" s="339">
        <f t="shared" si="52"/>
        <v>27144.455000000002</v>
      </c>
      <c r="Q163" s="339">
        <f t="shared" si="52"/>
        <v>29431.955000000002</v>
      </c>
      <c r="R163" s="339">
        <f t="shared" si="52"/>
        <v>31756.955000000002</v>
      </c>
      <c r="S163" s="339">
        <f t="shared" si="52"/>
        <v>34081.955000000002</v>
      </c>
      <c r="T163" s="339">
        <f t="shared" si="52"/>
        <v>35878.619999999995</v>
      </c>
      <c r="U163" s="339">
        <f t="shared" si="52"/>
        <v>38668.619999999995</v>
      </c>
      <c r="V163" s="339">
        <f t="shared" si="52"/>
        <v>41473.619999999995</v>
      </c>
      <c r="W163" s="339">
        <f t="shared" si="52"/>
        <v>44049.3</v>
      </c>
      <c r="X163" s="339">
        <f t="shared" si="52"/>
        <v>45265.440000000002</v>
      </c>
      <c r="Y163" s="339">
        <f t="shared" si="52"/>
        <v>48070.44</v>
      </c>
    </row>
    <row r="164" spans="2:25">
      <c r="B164" s="30" t="s">
        <v>26</v>
      </c>
      <c r="C164" s="30"/>
      <c r="D164" s="138"/>
      <c r="E164" s="342">
        <f>SUM(E162:E163)</f>
        <v>6959.7099999999991</v>
      </c>
      <c r="F164" s="342">
        <f t="shared" ref="F164:Y164" si="53">SUM(F162:F163)</f>
        <v>9530.9599999999991</v>
      </c>
      <c r="G164" s="342">
        <f t="shared" si="53"/>
        <v>9530.9599999999991</v>
      </c>
      <c r="H164" s="342">
        <f t="shared" si="53"/>
        <v>11149.96</v>
      </c>
      <c r="I164" s="342">
        <f t="shared" si="53"/>
        <v>11149.96</v>
      </c>
      <c r="J164" s="342">
        <f t="shared" si="53"/>
        <v>14074.96</v>
      </c>
      <c r="K164" s="342">
        <f t="shared" si="53"/>
        <v>19183.71</v>
      </c>
      <c r="L164" s="342">
        <f t="shared" si="53"/>
        <v>22431.21</v>
      </c>
      <c r="M164" s="342">
        <f t="shared" si="53"/>
        <v>21807.21</v>
      </c>
      <c r="N164" s="342">
        <f t="shared" si="53"/>
        <v>32519.725000000002</v>
      </c>
      <c r="O164" s="342">
        <f t="shared" si="53"/>
        <v>43957.225000000006</v>
      </c>
      <c r="P164" s="342">
        <f t="shared" si="53"/>
        <v>46244.725000000006</v>
      </c>
      <c r="Q164" s="342">
        <f t="shared" si="53"/>
        <v>48532.225000000006</v>
      </c>
      <c r="R164" s="342">
        <f t="shared" si="53"/>
        <v>50857.225000000006</v>
      </c>
      <c r="S164" s="342">
        <f t="shared" si="53"/>
        <v>53182.225000000006</v>
      </c>
      <c r="T164" s="342">
        <f t="shared" si="53"/>
        <v>54954.77</v>
      </c>
      <c r="U164" s="342">
        <f t="shared" si="53"/>
        <v>56937.469999999994</v>
      </c>
      <c r="V164" s="342">
        <f t="shared" si="53"/>
        <v>59729.869999999995</v>
      </c>
      <c r="W164" s="342">
        <f t="shared" si="53"/>
        <v>62305.55</v>
      </c>
      <c r="X164" s="342">
        <f t="shared" si="53"/>
        <v>63521.69</v>
      </c>
      <c r="Y164" s="342">
        <f t="shared" si="53"/>
        <v>66326.69</v>
      </c>
    </row>
    <row r="166" spans="2:25" s="270" customFormat="1">
      <c r="B166" s="271" t="s">
        <v>27</v>
      </c>
      <c r="C166" s="272"/>
      <c r="D166" s="272"/>
      <c r="E166" s="272"/>
      <c r="F166" s="272"/>
      <c r="G166" s="272"/>
      <c r="H166" s="272"/>
      <c r="I166" s="272"/>
      <c r="J166" s="272"/>
      <c r="K166" s="272"/>
      <c r="L166" s="272"/>
      <c r="M166" s="272"/>
      <c r="N166" s="272"/>
      <c r="O166" s="272"/>
      <c r="P166" s="272"/>
      <c r="Q166" s="272"/>
      <c r="R166" s="272"/>
      <c r="S166" s="272"/>
      <c r="T166" s="272"/>
      <c r="U166" s="272"/>
      <c r="V166" s="272"/>
      <c r="W166" s="272"/>
    </row>
    <row r="167" spans="2:25" s="279" customFormat="1">
      <c r="B167" s="274" t="s">
        <v>37</v>
      </c>
      <c r="C167" s="274"/>
      <c r="D167" s="290"/>
      <c r="E167" s="274">
        <v>2020</v>
      </c>
      <c r="F167" s="274">
        <v>2021</v>
      </c>
      <c r="G167" s="274">
        <v>2022</v>
      </c>
      <c r="H167" s="274">
        <v>2023</v>
      </c>
      <c r="I167" s="274">
        <v>2024</v>
      </c>
      <c r="J167" s="274">
        <v>2025</v>
      </c>
      <c r="K167" s="274">
        <v>2026</v>
      </c>
      <c r="L167" s="274">
        <v>2027</v>
      </c>
      <c r="M167" s="274">
        <v>2028</v>
      </c>
      <c r="N167" s="274">
        <v>2029</v>
      </c>
      <c r="O167" s="274">
        <v>2030</v>
      </c>
      <c r="P167" s="274">
        <v>2031</v>
      </c>
      <c r="Q167" s="274">
        <v>2032</v>
      </c>
      <c r="R167" s="274">
        <v>2033</v>
      </c>
      <c r="S167" s="274">
        <v>2034</v>
      </c>
      <c r="T167" s="274">
        <v>2035</v>
      </c>
      <c r="U167" s="274">
        <v>2036</v>
      </c>
      <c r="V167" s="274">
        <v>2037</v>
      </c>
      <c r="W167" s="274">
        <v>2038</v>
      </c>
      <c r="X167" s="274">
        <v>2039</v>
      </c>
      <c r="Y167" s="274">
        <v>2040</v>
      </c>
    </row>
    <row r="168" spans="2:25">
      <c r="B168" s="275" t="s">
        <v>19</v>
      </c>
      <c r="C168" s="275"/>
      <c r="D168" s="291"/>
      <c r="E168" s="276">
        <v>423.40000000000003</v>
      </c>
      <c r="F168" s="276">
        <v>423.40000000000003</v>
      </c>
      <c r="G168" s="276">
        <v>1028.4000000000001</v>
      </c>
      <c r="H168" s="276">
        <v>1028.4000000000001</v>
      </c>
      <c r="I168" s="276">
        <v>1028.4000000000001</v>
      </c>
      <c r="J168" s="276">
        <v>1108.4000000000001</v>
      </c>
      <c r="K168" s="276">
        <v>1148.4000000000001</v>
      </c>
      <c r="L168" s="276">
        <v>1228.4000000000001</v>
      </c>
      <c r="M168" s="276">
        <v>1678.3999999999999</v>
      </c>
      <c r="N168" s="276">
        <v>1962.8</v>
      </c>
      <c r="O168" s="276">
        <v>1962.8</v>
      </c>
      <c r="P168" s="276">
        <v>1962.8</v>
      </c>
      <c r="Q168" s="276">
        <v>1962.8</v>
      </c>
      <c r="R168" s="276">
        <v>1962.8</v>
      </c>
      <c r="S168" s="276">
        <v>1962.8</v>
      </c>
      <c r="T168" s="276">
        <v>1955.6</v>
      </c>
      <c r="U168" s="276">
        <v>1948.6</v>
      </c>
      <c r="V168" s="276">
        <v>2145</v>
      </c>
      <c r="W168" s="276">
        <v>2145</v>
      </c>
      <c r="X168" s="276">
        <v>2145</v>
      </c>
      <c r="Y168" s="276">
        <v>2145</v>
      </c>
    </row>
    <row r="169" spans="2:25">
      <c r="B169" s="275" t="s">
        <v>25</v>
      </c>
      <c r="C169" s="275"/>
      <c r="D169" s="291"/>
      <c r="E169" s="276">
        <v>1277.4000000000001</v>
      </c>
      <c r="F169" s="276">
        <v>1272.4000000000001</v>
      </c>
      <c r="G169" s="276">
        <v>1272.4000000000001</v>
      </c>
      <c r="H169" s="276">
        <v>1272.4000000000001</v>
      </c>
      <c r="I169" s="276">
        <v>1622.4</v>
      </c>
      <c r="J169" s="276">
        <v>1672.4</v>
      </c>
      <c r="K169" s="276">
        <v>2172.4</v>
      </c>
      <c r="L169" s="276">
        <v>2672.4000000000005</v>
      </c>
      <c r="M169" s="276">
        <v>2512.4</v>
      </c>
      <c r="N169" s="276">
        <v>2464.6000000000004</v>
      </c>
      <c r="O169" s="276">
        <v>2914.6000000000004</v>
      </c>
      <c r="P169" s="276">
        <v>3365</v>
      </c>
      <c r="Q169" s="276">
        <v>3815</v>
      </c>
      <c r="R169" s="276">
        <v>4265</v>
      </c>
      <c r="S169" s="276">
        <v>4265</v>
      </c>
      <c r="T169" s="276">
        <v>4534.7</v>
      </c>
      <c r="U169" s="276">
        <v>4534.7</v>
      </c>
      <c r="V169" s="276">
        <v>4534.7</v>
      </c>
      <c r="W169" s="276">
        <v>4534.7</v>
      </c>
      <c r="X169" s="276">
        <v>4534.7</v>
      </c>
      <c r="Y169" s="276">
        <v>4534.7</v>
      </c>
    </row>
    <row r="170" spans="2:25">
      <c r="B170" s="277" t="s">
        <v>26</v>
      </c>
      <c r="C170" s="275"/>
      <c r="D170" s="291"/>
      <c r="E170" s="278">
        <f>E168+E169</f>
        <v>1700.8000000000002</v>
      </c>
      <c r="F170" s="278">
        <f t="shared" ref="F170:Y170" si="54">F168+F169</f>
        <v>1695.8000000000002</v>
      </c>
      <c r="G170" s="278">
        <f t="shared" si="54"/>
        <v>2300.8000000000002</v>
      </c>
      <c r="H170" s="278">
        <f t="shared" si="54"/>
        <v>2300.8000000000002</v>
      </c>
      <c r="I170" s="278">
        <f t="shared" si="54"/>
        <v>2650.8</v>
      </c>
      <c r="J170" s="278">
        <f t="shared" si="54"/>
        <v>2780.8</v>
      </c>
      <c r="K170" s="278">
        <f t="shared" si="54"/>
        <v>3320.8</v>
      </c>
      <c r="L170" s="278">
        <f t="shared" si="54"/>
        <v>3900.8000000000006</v>
      </c>
      <c r="M170" s="278">
        <f t="shared" si="54"/>
        <v>4190.8</v>
      </c>
      <c r="N170" s="278">
        <f t="shared" si="54"/>
        <v>4427.4000000000005</v>
      </c>
      <c r="O170" s="278">
        <f t="shared" si="54"/>
        <v>4877.4000000000005</v>
      </c>
      <c r="P170" s="278">
        <f t="shared" si="54"/>
        <v>5327.8</v>
      </c>
      <c r="Q170" s="278">
        <f t="shared" si="54"/>
        <v>5777.8</v>
      </c>
      <c r="R170" s="278">
        <f t="shared" si="54"/>
        <v>6227.8</v>
      </c>
      <c r="S170" s="278">
        <f t="shared" si="54"/>
        <v>6227.8</v>
      </c>
      <c r="T170" s="278">
        <f t="shared" si="54"/>
        <v>6490.2999999999993</v>
      </c>
      <c r="U170" s="278">
        <f t="shared" si="54"/>
        <v>6483.2999999999993</v>
      </c>
      <c r="V170" s="278">
        <f t="shared" si="54"/>
        <v>6679.7</v>
      </c>
      <c r="W170" s="278">
        <f t="shared" si="54"/>
        <v>6679.7</v>
      </c>
      <c r="X170" s="278">
        <f t="shared" si="54"/>
        <v>6679.7</v>
      </c>
      <c r="Y170" s="278">
        <f t="shared" si="54"/>
        <v>6679.7</v>
      </c>
    </row>
    <row r="172" spans="2:25" s="279" customFormat="1">
      <c r="B172" s="274" t="s">
        <v>375</v>
      </c>
      <c r="C172" s="274"/>
      <c r="D172" s="290"/>
      <c r="E172" s="274">
        <v>2020</v>
      </c>
      <c r="F172" s="274">
        <v>2021</v>
      </c>
      <c r="G172" s="274">
        <v>2022</v>
      </c>
      <c r="H172" s="274">
        <v>2023</v>
      </c>
      <c r="I172" s="274">
        <v>2024</v>
      </c>
      <c r="J172" s="274">
        <v>2025</v>
      </c>
      <c r="K172" s="274">
        <v>2026</v>
      </c>
      <c r="L172" s="274">
        <v>2027</v>
      </c>
      <c r="M172" s="274">
        <v>2028</v>
      </c>
      <c r="N172" s="274">
        <v>2029</v>
      </c>
      <c r="O172" s="274">
        <v>2030</v>
      </c>
      <c r="P172" s="274">
        <v>2031</v>
      </c>
      <c r="Q172" s="274">
        <v>2032</v>
      </c>
      <c r="R172" s="274">
        <v>2033</v>
      </c>
      <c r="S172" s="274">
        <v>2034</v>
      </c>
      <c r="T172" s="274">
        <v>2035</v>
      </c>
      <c r="U172" s="274">
        <v>2036</v>
      </c>
      <c r="V172" s="274">
        <v>2037</v>
      </c>
      <c r="W172" s="274">
        <v>2038</v>
      </c>
      <c r="X172" s="274">
        <v>2039</v>
      </c>
      <c r="Y172" s="274">
        <v>2040</v>
      </c>
    </row>
    <row r="173" spans="2:25">
      <c r="B173" s="275" t="s">
        <v>19</v>
      </c>
      <c r="C173" s="275"/>
      <c r="D173" s="291"/>
      <c r="E173" s="276">
        <v>1487.25</v>
      </c>
      <c r="F173" s="276">
        <v>1487.25</v>
      </c>
      <c r="G173" s="276">
        <v>4058.5</v>
      </c>
      <c r="H173" s="276">
        <v>4058.5</v>
      </c>
      <c r="I173" s="276">
        <v>4058.5</v>
      </c>
      <c r="J173" s="276">
        <v>4378.5</v>
      </c>
      <c r="K173" s="276">
        <v>4608.5</v>
      </c>
      <c r="L173" s="276">
        <v>4928.5</v>
      </c>
      <c r="M173" s="276">
        <v>7007.5</v>
      </c>
      <c r="N173" s="276">
        <v>8523.4599999999991</v>
      </c>
      <c r="O173" s="276">
        <v>8523.4599999999991</v>
      </c>
      <c r="P173" s="276">
        <v>8523.4599999999991</v>
      </c>
      <c r="Q173" s="276">
        <v>8523.4599999999991</v>
      </c>
      <c r="R173" s="276">
        <v>8523.4599999999991</v>
      </c>
      <c r="S173" s="276">
        <v>8523.4599999999991</v>
      </c>
      <c r="T173" s="276">
        <v>8498.619999999999</v>
      </c>
      <c r="U173" s="276">
        <v>8637.67</v>
      </c>
      <c r="V173" s="276">
        <v>9561.25</v>
      </c>
      <c r="W173" s="276">
        <v>9561.25</v>
      </c>
      <c r="X173" s="276">
        <v>9561.25</v>
      </c>
      <c r="Y173" s="276">
        <v>9561.25</v>
      </c>
    </row>
    <row r="174" spans="2:25">
      <c r="B174" s="275" t="s">
        <v>25</v>
      </c>
      <c r="C174" s="275"/>
      <c r="D174" s="291"/>
      <c r="E174" s="276">
        <v>5449.35</v>
      </c>
      <c r="F174" s="276">
        <v>5435.35</v>
      </c>
      <c r="G174" s="276">
        <v>5435.35</v>
      </c>
      <c r="H174" s="276">
        <v>5435.35</v>
      </c>
      <c r="I174" s="276">
        <v>7010.35</v>
      </c>
      <c r="J174" s="276">
        <v>7210.35</v>
      </c>
      <c r="K174" s="276">
        <v>9475.85</v>
      </c>
      <c r="L174" s="276">
        <v>11741.35</v>
      </c>
      <c r="M174" s="276">
        <v>11117.35</v>
      </c>
      <c r="N174" s="276">
        <v>10953.09</v>
      </c>
      <c r="O174" s="276">
        <v>13045.59</v>
      </c>
      <c r="P174" s="276">
        <v>15139.91</v>
      </c>
      <c r="Q174" s="276">
        <v>17236.91</v>
      </c>
      <c r="R174" s="276">
        <v>19333.91</v>
      </c>
      <c r="S174" s="276">
        <v>19333.91</v>
      </c>
      <c r="T174" s="276">
        <v>20675.974999999999</v>
      </c>
      <c r="U174" s="276">
        <v>20675.974999999999</v>
      </c>
      <c r="V174" s="276">
        <v>20675.974999999999</v>
      </c>
      <c r="W174" s="276">
        <v>20675.974999999999</v>
      </c>
      <c r="X174" s="276">
        <v>20733.974999999999</v>
      </c>
      <c r="Y174" s="276">
        <v>20733.974999999999</v>
      </c>
    </row>
    <row r="175" spans="2:25">
      <c r="B175" s="277" t="s">
        <v>26</v>
      </c>
      <c r="C175" s="275"/>
      <c r="D175" s="291"/>
      <c r="E175" s="278">
        <f>E173+E174</f>
        <v>6936.6</v>
      </c>
      <c r="F175" s="278">
        <f t="shared" ref="F175:Y175" si="55">F173+F174</f>
        <v>6922.6</v>
      </c>
      <c r="G175" s="278">
        <f t="shared" si="55"/>
        <v>9493.85</v>
      </c>
      <c r="H175" s="278">
        <f t="shared" si="55"/>
        <v>9493.85</v>
      </c>
      <c r="I175" s="278">
        <f t="shared" si="55"/>
        <v>11068.85</v>
      </c>
      <c r="J175" s="278">
        <f t="shared" si="55"/>
        <v>11588.85</v>
      </c>
      <c r="K175" s="278">
        <f t="shared" si="55"/>
        <v>14084.35</v>
      </c>
      <c r="L175" s="278">
        <f t="shared" si="55"/>
        <v>16669.849999999999</v>
      </c>
      <c r="M175" s="278">
        <f t="shared" si="55"/>
        <v>18124.849999999999</v>
      </c>
      <c r="N175" s="278">
        <f t="shared" si="55"/>
        <v>19476.55</v>
      </c>
      <c r="O175" s="278">
        <f t="shared" si="55"/>
        <v>21569.05</v>
      </c>
      <c r="P175" s="278">
        <f t="shared" si="55"/>
        <v>23663.37</v>
      </c>
      <c r="Q175" s="278">
        <f t="shared" si="55"/>
        <v>25760.37</v>
      </c>
      <c r="R175" s="278">
        <f t="shared" si="55"/>
        <v>27857.37</v>
      </c>
      <c r="S175" s="278">
        <f t="shared" si="55"/>
        <v>27857.37</v>
      </c>
      <c r="T175" s="278">
        <f t="shared" si="55"/>
        <v>29174.594999999998</v>
      </c>
      <c r="U175" s="278">
        <f t="shared" si="55"/>
        <v>29313.644999999997</v>
      </c>
      <c r="V175" s="278">
        <f t="shared" si="55"/>
        <v>30237.224999999999</v>
      </c>
      <c r="W175" s="278">
        <f t="shared" si="55"/>
        <v>30237.224999999999</v>
      </c>
      <c r="X175" s="278">
        <f t="shared" si="55"/>
        <v>30295.224999999999</v>
      </c>
      <c r="Y175" s="278">
        <f t="shared" si="55"/>
        <v>30295.224999999999</v>
      </c>
    </row>
    <row r="177" spans="2:25" s="259" customFormat="1" ht="17">
      <c r="B177" s="259" t="s">
        <v>46</v>
      </c>
      <c r="D177" s="260"/>
    </row>
    <row r="178" spans="2:25">
      <c r="B178" s="370" t="s">
        <v>377</v>
      </c>
      <c r="D178" s="32"/>
    </row>
    <row r="179" spans="2:25">
      <c r="D179" s="32"/>
    </row>
    <row r="180" spans="2:25" s="258" customFormat="1">
      <c r="B180" s="258" t="s">
        <v>47</v>
      </c>
    </row>
    <row r="181" spans="2:25">
      <c r="D181" s="32"/>
    </row>
    <row r="182" spans="2:25" s="262" customFormat="1">
      <c r="B182" s="263" t="s">
        <v>48</v>
      </c>
      <c r="C182" s="266"/>
      <c r="D182" s="266"/>
      <c r="E182" s="266">
        <v>2020</v>
      </c>
      <c r="F182" s="266">
        <v>2021</v>
      </c>
      <c r="G182" s="266">
        <v>2022</v>
      </c>
      <c r="H182" s="266">
        <v>2023</v>
      </c>
      <c r="I182" s="266">
        <v>2024</v>
      </c>
      <c r="J182" s="266">
        <v>2025</v>
      </c>
      <c r="K182" s="266">
        <v>2026</v>
      </c>
      <c r="L182" s="266">
        <v>2027</v>
      </c>
      <c r="M182" s="266">
        <v>2028</v>
      </c>
      <c r="N182" s="266">
        <v>2029</v>
      </c>
      <c r="O182" s="266">
        <v>2030</v>
      </c>
      <c r="P182" s="266">
        <v>2031</v>
      </c>
      <c r="Q182" s="266">
        <v>2032</v>
      </c>
      <c r="R182" s="266">
        <v>2033</v>
      </c>
      <c r="S182" s="266">
        <v>2034</v>
      </c>
      <c r="T182" s="266">
        <v>2035</v>
      </c>
      <c r="U182" s="266">
        <v>2036</v>
      </c>
      <c r="V182" s="266">
        <v>2037</v>
      </c>
      <c r="W182" s="266">
        <v>2038</v>
      </c>
      <c r="X182" s="325">
        <v>2039</v>
      </c>
      <c r="Y182" s="325">
        <v>2040</v>
      </c>
    </row>
    <row r="183" spans="2:25" s="279" customFormat="1">
      <c r="B183" s="30" t="s">
        <v>19</v>
      </c>
      <c r="C183" s="292"/>
    </row>
    <row r="184" spans="2:25">
      <c r="B184" s="32" t="s">
        <v>49</v>
      </c>
      <c r="D184" s="32"/>
      <c r="E184" s="288">
        <v>754.30600000000027</v>
      </c>
      <c r="F184" s="288">
        <v>752.32600000000025</v>
      </c>
      <c r="G184" s="288">
        <v>751.58700000000022</v>
      </c>
      <c r="H184" s="288">
        <v>746.30700000000024</v>
      </c>
      <c r="I184" s="288">
        <v>740.70700000000022</v>
      </c>
      <c r="J184" s="288">
        <v>724.1070000000002</v>
      </c>
      <c r="K184" s="288">
        <v>706.4820000000002</v>
      </c>
      <c r="L184" s="288">
        <v>689.4820000000002</v>
      </c>
      <c r="M184" s="288">
        <v>683.25700000000018</v>
      </c>
      <c r="N184" s="288">
        <v>665.1070000000002</v>
      </c>
      <c r="O184" s="288">
        <v>660.78200000000027</v>
      </c>
      <c r="P184" s="288">
        <v>632.70700000000022</v>
      </c>
      <c r="Q184" s="288">
        <v>608.9820000000002</v>
      </c>
      <c r="R184" s="288">
        <v>590.48400000000015</v>
      </c>
      <c r="S184" s="288">
        <v>575.5540000000002</v>
      </c>
      <c r="T184" s="288">
        <v>559.6450000000001</v>
      </c>
      <c r="U184" s="288">
        <v>521.57000000000016</v>
      </c>
      <c r="V184" s="288">
        <v>448.41500000000002</v>
      </c>
      <c r="W184" s="288">
        <v>395.39499999999998</v>
      </c>
      <c r="X184" s="288">
        <v>323.60500000000002</v>
      </c>
      <c r="Y184" s="288">
        <v>226.22499999999999</v>
      </c>
    </row>
    <row r="185" spans="2:25">
      <c r="B185" s="32" t="s">
        <v>50</v>
      </c>
      <c r="D185" s="32"/>
      <c r="E185" s="288">
        <v>0</v>
      </c>
      <c r="F185" s="288">
        <v>0</v>
      </c>
      <c r="G185" s="288">
        <v>1.5</v>
      </c>
      <c r="H185" s="288">
        <v>15.5</v>
      </c>
      <c r="I185" s="288">
        <v>35.5</v>
      </c>
      <c r="J185" s="288">
        <v>55.5</v>
      </c>
      <c r="K185" s="288">
        <v>75.5</v>
      </c>
      <c r="L185" s="288">
        <v>95.5</v>
      </c>
      <c r="M185" s="288">
        <v>115.5</v>
      </c>
      <c r="N185" s="288">
        <v>135.5</v>
      </c>
      <c r="O185" s="288">
        <v>155.5</v>
      </c>
      <c r="P185" s="288">
        <v>175.5</v>
      </c>
      <c r="Q185" s="288">
        <v>195.5</v>
      </c>
      <c r="R185" s="288">
        <v>215.5</v>
      </c>
      <c r="S185" s="288">
        <v>235.5</v>
      </c>
      <c r="T185" s="288">
        <v>255.5</v>
      </c>
      <c r="U185" s="288">
        <v>275.5</v>
      </c>
      <c r="V185" s="288">
        <v>295.49999999999994</v>
      </c>
      <c r="W185" s="288">
        <v>315.5</v>
      </c>
      <c r="X185" s="288">
        <v>335.5</v>
      </c>
      <c r="Y185" s="288">
        <v>355.5</v>
      </c>
    </row>
    <row r="186" spans="2:25">
      <c r="B186" s="32" t="s">
        <v>51</v>
      </c>
      <c r="D186" s="32"/>
      <c r="E186" s="288">
        <v>2.3503081502587819</v>
      </c>
      <c r="F186" s="288">
        <v>2.3627122253881732</v>
      </c>
      <c r="G186" s="288">
        <v>2.3751163005175639</v>
      </c>
      <c r="H186" s="288">
        <v>2.3875203756469552</v>
      </c>
      <c r="I186" s="288">
        <v>2.399924450776346</v>
      </c>
      <c r="J186" s="288">
        <v>2.4123285259057372</v>
      </c>
      <c r="K186" s="288">
        <v>2.424732601035128</v>
      </c>
      <c r="L186" s="288">
        <v>2.4371366761645188</v>
      </c>
      <c r="M186" s="288">
        <v>2.44954075129391</v>
      </c>
      <c r="N186" s="288">
        <v>2.4619448264233008</v>
      </c>
      <c r="O186" s="288">
        <v>2.474348901552692</v>
      </c>
      <c r="P186" s="288">
        <v>2.4867529766820828</v>
      </c>
      <c r="Q186" s="288">
        <v>2.499157051811475</v>
      </c>
      <c r="R186" s="288">
        <v>2.5115611269408649</v>
      </c>
      <c r="S186" s="288">
        <v>2.523965202070257</v>
      </c>
      <c r="T186" s="288">
        <v>2.5363692771996482</v>
      </c>
      <c r="U186" s="288">
        <v>2.548773352329039</v>
      </c>
      <c r="V186" s="288">
        <v>2.5611774274584298</v>
      </c>
      <c r="W186" s="288">
        <v>2.573581502587821</v>
      </c>
      <c r="X186" s="288">
        <v>2.5859855777172118</v>
      </c>
      <c r="Y186" s="288">
        <v>2.5983896528466031</v>
      </c>
    </row>
    <row r="187" spans="2:25">
      <c r="B187" s="32" t="s">
        <v>52</v>
      </c>
      <c r="D187" s="32"/>
      <c r="E187" s="288">
        <v>0</v>
      </c>
      <c r="F187" s="288">
        <v>0</v>
      </c>
      <c r="G187" s="288">
        <v>0</v>
      </c>
      <c r="H187" s="288">
        <v>0</v>
      </c>
      <c r="I187" s="288">
        <v>0</v>
      </c>
      <c r="J187" s="288">
        <v>0</v>
      </c>
      <c r="K187" s="288">
        <v>0</v>
      </c>
      <c r="L187" s="288">
        <v>0</v>
      </c>
      <c r="M187" s="288">
        <v>0</v>
      </c>
      <c r="N187" s="288">
        <v>0</v>
      </c>
      <c r="O187" s="288">
        <v>0</v>
      </c>
      <c r="P187" s="288">
        <v>0</v>
      </c>
      <c r="Q187" s="288">
        <v>0</v>
      </c>
      <c r="R187" s="288">
        <v>0</v>
      </c>
      <c r="S187" s="288">
        <v>0</v>
      </c>
      <c r="T187" s="288">
        <v>0</v>
      </c>
      <c r="U187" s="288">
        <v>0</v>
      </c>
      <c r="V187" s="288">
        <v>0</v>
      </c>
      <c r="W187" s="288">
        <v>0</v>
      </c>
      <c r="X187" s="288">
        <v>0</v>
      </c>
      <c r="Y187" s="288">
        <v>0</v>
      </c>
    </row>
    <row r="188" spans="2:25">
      <c r="B188" s="30" t="s">
        <v>31</v>
      </c>
      <c r="C188" s="30"/>
      <c r="D188" s="32"/>
      <c r="E188" s="269">
        <f>SUM(E184:E187)</f>
        <v>756.65630815025906</v>
      </c>
      <c r="F188" s="269">
        <f t="shared" ref="F188:Y188" si="56">SUM(F184:F187)</f>
        <v>754.68871222538837</v>
      </c>
      <c r="G188" s="269">
        <f t="shared" si="56"/>
        <v>755.46211630051778</v>
      </c>
      <c r="H188" s="269">
        <f t="shared" si="56"/>
        <v>764.19452037564724</v>
      </c>
      <c r="I188" s="269">
        <f t="shared" si="56"/>
        <v>778.60692445077655</v>
      </c>
      <c r="J188" s="269">
        <f t="shared" si="56"/>
        <v>782.01932852590596</v>
      </c>
      <c r="K188" s="269">
        <f t="shared" si="56"/>
        <v>784.40673260103529</v>
      </c>
      <c r="L188" s="269">
        <f t="shared" si="56"/>
        <v>787.41913667616473</v>
      </c>
      <c r="M188" s="269">
        <f t="shared" si="56"/>
        <v>801.20654075129414</v>
      </c>
      <c r="N188" s="269">
        <f t="shared" si="56"/>
        <v>803.06894482642349</v>
      </c>
      <c r="O188" s="269">
        <f t="shared" si="56"/>
        <v>818.756348901553</v>
      </c>
      <c r="P188" s="269">
        <f t="shared" si="56"/>
        <v>810.69375297668228</v>
      </c>
      <c r="Q188" s="269">
        <f t="shared" si="56"/>
        <v>806.98115705181169</v>
      </c>
      <c r="R188" s="269">
        <f t="shared" si="56"/>
        <v>808.49556112694097</v>
      </c>
      <c r="S188" s="269">
        <f t="shared" si="56"/>
        <v>813.57796520207046</v>
      </c>
      <c r="T188" s="269">
        <f t="shared" si="56"/>
        <v>817.68136927719979</v>
      </c>
      <c r="U188" s="269">
        <f t="shared" si="56"/>
        <v>799.61877335232919</v>
      </c>
      <c r="V188" s="269">
        <f t="shared" si="56"/>
        <v>746.47617742745842</v>
      </c>
      <c r="W188" s="269">
        <f t="shared" si="56"/>
        <v>713.46858150258777</v>
      </c>
      <c r="X188" s="269">
        <f t="shared" si="56"/>
        <v>661.69098557771724</v>
      </c>
      <c r="Y188" s="269">
        <f t="shared" si="56"/>
        <v>584.32338965284657</v>
      </c>
    </row>
    <row r="189" spans="2:25">
      <c r="D189" s="32"/>
    </row>
    <row r="190" spans="2:25" s="279" customFormat="1">
      <c r="B190" s="30" t="s">
        <v>25</v>
      </c>
      <c r="C190" s="292"/>
      <c r="E190" s="292"/>
      <c r="F190" s="292"/>
      <c r="G190" s="292"/>
      <c r="H190" s="292"/>
      <c r="I190" s="292"/>
      <c r="J190" s="292"/>
      <c r="K190" s="292"/>
      <c r="L190" s="292"/>
      <c r="M190" s="292"/>
      <c r="N190" s="292"/>
      <c r="O190" s="292"/>
      <c r="P190" s="292"/>
      <c r="Q190" s="292"/>
      <c r="R190" s="292"/>
      <c r="S190" s="292"/>
      <c r="T190" s="292"/>
      <c r="U190" s="292"/>
      <c r="V190" s="292"/>
      <c r="W190" s="292"/>
      <c r="X190" s="292"/>
      <c r="Y190" s="292"/>
    </row>
    <row r="191" spans="2:25">
      <c r="B191" s="32" t="s">
        <v>49</v>
      </c>
      <c r="D191" s="32"/>
      <c r="E191" s="288">
        <v>3595.9080000000008</v>
      </c>
      <c r="F191" s="288">
        <v>3586.293000000001</v>
      </c>
      <c r="G191" s="288">
        <v>3580.523000000001</v>
      </c>
      <c r="H191" s="288">
        <v>3575.6580000000008</v>
      </c>
      <c r="I191" s="288">
        <v>3557.2740000000008</v>
      </c>
      <c r="J191" s="288">
        <v>3518.4450000000011</v>
      </c>
      <c r="K191" s="288">
        <v>3486.985000000001</v>
      </c>
      <c r="L191" s="288">
        <v>3335.485000000001</v>
      </c>
      <c r="M191" s="288">
        <v>3320.4350000000009</v>
      </c>
      <c r="N191" s="288">
        <v>3308.3050000000012</v>
      </c>
      <c r="O191" s="288">
        <v>3272.9800000000009</v>
      </c>
      <c r="P191" s="288">
        <v>3219.18</v>
      </c>
      <c r="Q191" s="288">
        <v>3133.8300000000008</v>
      </c>
      <c r="R191" s="288">
        <v>3002.56</v>
      </c>
      <c r="S191" s="288">
        <v>2806.61</v>
      </c>
      <c r="T191" s="288">
        <v>2445.835</v>
      </c>
      <c r="U191" s="288">
        <v>2183.1999999999998</v>
      </c>
      <c r="V191" s="288">
        <v>1902.55</v>
      </c>
      <c r="W191" s="288">
        <v>1423.655</v>
      </c>
      <c r="X191" s="288">
        <v>1198.184999999999</v>
      </c>
      <c r="Y191" s="288">
        <v>750.88</v>
      </c>
    </row>
    <row r="192" spans="2:25">
      <c r="B192" s="32" t="s">
        <v>50</v>
      </c>
      <c r="D192" s="32"/>
      <c r="E192" s="288">
        <v>170.19999999999982</v>
      </c>
      <c r="F192" s="288">
        <v>321.40000000000009</v>
      </c>
      <c r="G192" s="288">
        <v>520.39999999999964</v>
      </c>
      <c r="H192" s="288">
        <v>683.00000000000045</v>
      </c>
      <c r="I192" s="288">
        <v>863.00000000000045</v>
      </c>
      <c r="J192" s="288">
        <v>1043.0000000000005</v>
      </c>
      <c r="K192" s="288">
        <v>1222.9999999999995</v>
      </c>
      <c r="L192" s="288">
        <v>1402.9999999999995</v>
      </c>
      <c r="M192" s="288">
        <v>1583.0000000000005</v>
      </c>
      <c r="N192" s="288">
        <v>1763</v>
      </c>
      <c r="O192" s="288">
        <v>1943.0000000000005</v>
      </c>
      <c r="P192" s="288">
        <v>2123.0000000000005</v>
      </c>
      <c r="Q192" s="288">
        <v>2303</v>
      </c>
      <c r="R192" s="288">
        <v>2482.9999999999995</v>
      </c>
      <c r="S192" s="288">
        <v>2663.0000000000005</v>
      </c>
      <c r="T192" s="288">
        <v>2843</v>
      </c>
      <c r="U192" s="288">
        <v>3023</v>
      </c>
      <c r="V192" s="288">
        <v>3203</v>
      </c>
      <c r="W192" s="288">
        <v>3383</v>
      </c>
      <c r="X192" s="288">
        <v>3563.0000000000005</v>
      </c>
      <c r="Y192" s="288">
        <v>3743</v>
      </c>
    </row>
    <row r="193" spans="2:25">
      <c r="B193" s="32" t="s">
        <v>51</v>
      </c>
      <c r="D193" s="32"/>
      <c r="E193" s="288">
        <v>16.005441849741221</v>
      </c>
      <c r="F193" s="288">
        <v>16.089912774611829</v>
      </c>
      <c r="G193" s="288">
        <v>16.17438369948243</v>
      </c>
      <c r="H193" s="288">
        <v>16.258854624353049</v>
      </c>
      <c r="I193" s="288">
        <v>16.34332554922365</v>
      </c>
      <c r="J193" s="288">
        <v>16.427796474094261</v>
      </c>
      <c r="K193" s="288">
        <v>16.51226739896487</v>
      </c>
      <c r="L193" s="288">
        <v>16.596738323835481</v>
      </c>
      <c r="M193" s="288">
        <v>16.681209248706089</v>
      </c>
      <c r="N193" s="288">
        <v>16.765680173576701</v>
      </c>
      <c r="O193" s="288">
        <v>16.850151098447309</v>
      </c>
      <c r="P193" s="288">
        <v>16.934622023317921</v>
      </c>
      <c r="Q193" s="288">
        <v>17.019092948188529</v>
      </c>
      <c r="R193" s="288">
        <v>17.10356387305913</v>
      </c>
      <c r="S193" s="288">
        <v>17.188034797929738</v>
      </c>
      <c r="T193" s="288">
        <v>17.27250572280035</v>
      </c>
      <c r="U193" s="288">
        <v>17.356976647670962</v>
      </c>
      <c r="V193" s="288">
        <v>17.44144757254157</v>
      </c>
      <c r="W193" s="288">
        <v>17.525918497412182</v>
      </c>
      <c r="X193" s="288">
        <v>17.61038942228279</v>
      </c>
      <c r="Y193" s="288">
        <v>17.694860347153401</v>
      </c>
    </row>
    <row r="194" spans="2:25">
      <c r="B194" s="32" t="s">
        <v>52</v>
      </c>
      <c r="D194" s="32"/>
      <c r="E194" s="288">
        <v>43</v>
      </c>
      <c r="F194" s="288">
        <v>75</v>
      </c>
      <c r="G194" s="288">
        <v>105</v>
      </c>
      <c r="H194" s="288">
        <v>105</v>
      </c>
      <c r="I194" s="288">
        <v>105</v>
      </c>
      <c r="J194" s="288">
        <v>105</v>
      </c>
      <c r="K194" s="288">
        <v>105</v>
      </c>
      <c r="L194" s="288">
        <v>105</v>
      </c>
      <c r="M194" s="288">
        <v>105</v>
      </c>
      <c r="N194" s="288">
        <v>105</v>
      </c>
      <c r="O194" s="288">
        <v>105</v>
      </c>
      <c r="P194" s="288">
        <v>105</v>
      </c>
      <c r="Q194" s="288">
        <v>105</v>
      </c>
      <c r="R194" s="288">
        <v>105</v>
      </c>
      <c r="S194" s="288">
        <v>105</v>
      </c>
      <c r="T194" s="288">
        <v>105</v>
      </c>
      <c r="U194" s="288">
        <v>105</v>
      </c>
      <c r="V194" s="288">
        <v>105</v>
      </c>
      <c r="W194" s="288">
        <v>105</v>
      </c>
      <c r="X194" s="288">
        <v>105</v>
      </c>
      <c r="Y194" s="288">
        <v>105</v>
      </c>
    </row>
    <row r="195" spans="2:25">
      <c r="B195" s="30" t="s">
        <v>31</v>
      </c>
      <c r="C195" s="30"/>
      <c r="D195" s="32"/>
      <c r="E195" s="269">
        <f>SUM(E191:E194)</f>
        <v>3825.1134418497418</v>
      </c>
      <c r="F195" s="269">
        <f t="shared" ref="F195:Y195" si="57">SUM(F191:F194)</f>
        <v>3998.7829127746131</v>
      </c>
      <c r="G195" s="269">
        <f t="shared" si="57"/>
        <v>4222.0973836994835</v>
      </c>
      <c r="H195" s="269">
        <f t="shared" si="57"/>
        <v>4379.9168546243545</v>
      </c>
      <c r="I195" s="269">
        <f t="shared" si="57"/>
        <v>4541.6173255492249</v>
      </c>
      <c r="J195" s="269">
        <f t="shared" si="57"/>
        <v>4682.8727964740956</v>
      </c>
      <c r="K195" s="269">
        <f t="shared" si="57"/>
        <v>4831.4972673989651</v>
      </c>
      <c r="L195" s="269">
        <f t="shared" si="57"/>
        <v>4860.0817383238364</v>
      </c>
      <c r="M195" s="269">
        <f t="shared" si="57"/>
        <v>5025.1162092487075</v>
      </c>
      <c r="N195" s="269">
        <f t="shared" si="57"/>
        <v>5193.0706801735778</v>
      </c>
      <c r="O195" s="269">
        <f t="shared" si="57"/>
        <v>5337.8301510984484</v>
      </c>
      <c r="P195" s="269">
        <f t="shared" si="57"/>
        <v>5464.1146220233186</v>
      </c>
      <c r="Q195" s="269">
        <f t="shared" si="57"/>
        <v>5558.8490929481895</v>
      </c>
      <c r="R195" s="269">
        <f t="shared" si="57"/>
        <v>5607.6635638730586</v>
      </c>
      <c r="S195" s="269">
        <f t="shared" si="57"/>
        <v>5591.7980347979301</v>
      </c>
      <c r="T195" s="269">
        <f t="shared" si="57"/>
        <v>5411.1075057227999</v>
      </c>
      <c r="U195" s="269">
        <f t="shared" si="57"/>
        <v>5328.556976647671</v>
      </c>
      <c r="V195" s="269">
        <f t="shared" si="57"/>
        <v>5227.9914475725418</v>
      </c>
      <c r="W195" s="269">
        <f t="shared" si="57"/>
        <v>4929.1809184974118</v>
      </c>
      <c r="X195" s="269">
        <f t="shared" si="57"/>
        <v>4883.7953894222819</v>
      </c>
      <c r="Y195" s="269">
        <f t="shared" si="57"/>
        <v>4616.5748603471538</v>
      </c>
    </row>
    <row r="196" spans="2:25">
      <c r="D196" s="32"/>
    </row>
    <row r="197" spans="2:25" s="279" customFormat="1">
      <c r="B197" s="30" t="s">
        <v>26</v>
      </c>
      <c r="C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row>
    <row r="198" spans="2:25">
      <c r="B198" s="32" t="s">
        <v>49</v>
      </c>
      <c r="D198" s="32"/>
      <c r="E198" s="272">
        <f>E184+E191</f>
        <v>4350.2140000000009</v>
      </c>
      <c r="F198" s="272">
        <f t="shared" ref="F198:Y201" si="58">F184+F191</f>
        <v>4338.6190000000015</v>
      </c>
      <c r="G198" s="272">
        <f t="shared" si="58"/>
        <v>4332.1100000000015</v>
      </c>
      <c r="H198" s="272">
        <f t="shared" si="58"/>
        <v>4321.9650000000011</v>
      </c>
      <c r="I198" s="272">
        <f t="shared" si="58"/>
        <v>4297.9810000000007</v>
      </c>
      <c r="J198" s="272">
        <f t="shared" si="58"/>
        <v>4242.5520000000015</v>
      </c>
      <c r="K198" s="272">
        <f t="shared" si="58"/>
        <v>4193.4670000000015</v>
      </c>
      <c r="L198" s="272">
        <f t="shared" si="58"/>
        <v>4024.9670000000015</v>
      </c>
      <c r="M198" s="272">
        <f t="shared" si="58"/>
        <v>4003.6920000000009</v>
      </c>
      <c r="N198" s="272">
        <f t="shared" si="58"/>
        <v>3973.4120000000012</v>
      </c>
      <c r="O198" s="272">
        <f t="shared" si="58"/>
        <v>3933.7620000000011</v>
      </c>
      <c r="P198" s="272">
        <f t="shared" si="58"/>
        <v>3851.8870000000002</v>
      </c>
      <c r="Q198" s="272">
        <f t="shared" si="58"/>
        <v>3742.8120000000008</v>
      </c>
      <c r="R198" s="272">
        <f t="shared" si="58"/>
        <v>3593.0439999999999</v>
      </c>
      <c r="S198" s="272">
        <f t="shared" si="58"/>
        <v>3382.1640000000002</v>
      </c>
      <c r="T198" s="272">
        <f t="shared" si="58"/>
        <v>3005.48</v>
      </c>
      <c r="U198" s="272">
        <f t="shared" si="58"/>
        <v>2704.77</v>
      </c>
      <c r="V198" s="272">
        <f t="shared" si="58"/>
        <v>2350.9650000000001</v>
      </c>
      <c r="W198" s="272">
        <f t="shared" si="58"/>
        <v>1819.05</v>
      </c>
      <c r="X198" s="272">
        <f t="shared" si="58"/>
        <v>1521.7899999999991</v>
      </c>
      <c r="Y198" s="272">
        <f t="shared" si="58"/>
        <v>977.10500000000002</v>
      </c>
    </row>
    <row r="199" spans="2:25">
      <c r="B199" s="32" t="s">
        <v>50</v>
      </c>
      <c r="D199" s="32"/>
      <c r="E199" s="272">
        <f t="shared" ref="E199:T201" si="59">E185+E192</f>
        <v>170.19999999999982</v>
      </c>
      <c r="F199" s="272">
        <f t="shared" si="59"/>
        <v>321.40000000000009</v>
      </c>
      <c r="G199" s="272">
        <f t="shared" si="59"/>
        <v>521.89999999999964</v>
      </c>
      <c r="H199" s="272">
        <f t="shared" si="59"/>
        <v>698.50000000000045</v>
      </c>
      <c r="I199" s="272">
        <f t="shared" si="59"/>
        <v>898.50000000000045</v>
      </c>
      <c r="J199" s="272">
        <f t="shared" si="59"/>
        <v>1098.5000000000005</v>
      </c>
      <c r="K199" s="272">
        <f t="shared" si="59"/>
        <v>1298.4999999999995</v>
      </c>
      <c r="L199" s="272">
        <f t="shared" si="59"/>
        <v>1498.4999999999995</v>
      </c>
      <c r="M199" s="272">
        <f t="shared" si="59"/>
        <v>1698.5000000000005</v>
      </c>
      <c r="N199" s="272">
        <f t="shared" si="59"/>
        <v>1898.5</v>
      </c>
      <c r="O199" s="272">
        <f t="shared" si="59"/>
        <v>2098.5000000000005</v>
      </c>
      <c r="P199" s="272">
        <f t="shared" si="59"/>
        <v>2298.5000000000005</v>
      </c>
      <c r="Q199" s="272">
        <f t="shared" si="59"/>
        <v>2498.5</v>
      </c>
      <c r="R199" s="272">
        <f t="shared" si="59"/>
        <v>2698.4999999999995</v>
      </c>
      <c r="S199" s="272">
        <f t="shared" si="59"/>
        <v>2898.5000000000005</v>
      </c>
      <c r="T199" s="272">
        <f t="shared" si="59"/>
        <v>3098.5</v>
      </c>
      <c r="U199" s="272">
        <f t="shared" si="58"/>
        <v>3298.5</v>
      </c>
      <c r="V199" s="272">
        <f t="shared" si="58"/>
        <v>3498.5</v>
      </c>
      <c r="W199" s="272">
        <f t="shared" si="58"/>
        <v>3698.5</v>
      </c>
      <c r="X199" s="272">
        <f t="shared" si="58"/>
        <v>3898.5000000000005</v>
      </c>
      <c r="Y199" s="272">
        <f t="shared" si="58"/>
        <v>4098.5</v>
      </c>
    </row>
    <row r="200" spans="2:25">
      <c r="B200" s="32" t="s">
        <v>51</v>
      </c>
      <c r="D200" s="32"/>
      <c r="E200" s="272">
        <f t="shared" si="59"/>
        <v>18.355750000000004</v>
      </c>
      <c r="F200" s="272">
        <f t="shared" si="58"/>
        <v>18.452625000000001</v>
      </c>
      <c r="G200" s="272">
        <f t="shared" si="58"/>
        <v>18.549499999999995</v>
      </c>
      <c r="H200" s="272">
        <f t="shared" si="58"/>
        <v>18.646375000000003</v>
      </c>
      <c r="I200" s="272">
        <f t="shared" si="58"/>
        <v>18.743249999999996</v>
      </c>
      <c r="J200" s="272">
        <f t="shared" si="58"/>
        <v>18.840125</v>
      </c>
      <c r="K200" s="272">
        <f t="shared" si="58"/>
        <v>18.936999999999998</v>
      </c>
      <c r="L200" s="272">
        <f t="shared" si="58"/>
        <v>19.033875000000002</v>
      </c>
      <c r="M200" s="272">
        <f t="shared" si="58"/>
        <v>19.130749999999999</v>
      </c>
      <c r="N200" s="272">
        <f t="shared" si="58"/>
        <v>19.227625000000003</v>
      </c>
      <c r="O200" s="272">
        <f t="shared" si="58"/>
        <v>19.3245</v>
      </c>
      <c r="P200" s="272">
        <f t="shared" si="58"/>
        <v>19.421375000000005</v>
      </c>
      <c r="Q200" s="272">
        <f t="shared" si="58"/>
        <v>19.518250000000005</v>
      </c>
      <c r="R200" s="272">
        <f t="shared" si="58"/>
        <v>19.615124999999995</v>
      </c>
      <c r="S200" s="272">
        <f t="shared" si="58"/>
        <v>19.711999999999996</v>
      </c>
      <c r="T200" s="272">
        <f t="shared" si="58"/>
        <v>19.808874999999997</v>
      </c>
      <c r="U200" s="272">
        <f t="shared" si="58"/>
        <v>19.905750000000001</v>
      </c>
      <c r="V200" s="272">
        <f t="shared" si="58"/>
        <v>20.002624999999998</v>
      </c>
      <c r="W200" s="272">
        <f t="shared" si="58"/>
        <v>20.099500000000003</v>
      </c>
      <c r="X200" s="272">
        <f t="shared" si="58"/>
        <v>20.196375000000003</v>
      </c>
      <c r="Y200" s="272">
        <f t="shared" si="58"/>
        <v>20.293250000000004</v>
      </c>
    </row>
    <row r="201" spans="2:25">
      <c r="B201" s="32" t="s">
        <v>52</v>
      </c>
      <c r="D201" s="32"/>
      <c r="E201" s="272">
        <f t="shared" si="59"/>
        <v>43</v>
      </c>
      <c r="F201" s="272">
        <f t="shared" si="58"/>
        <v>75</v>
      </c>
      <c r="G201" s="272">
        <f t="shared" si="58"/>
        <v>105</v>
      </c>
      <c r="H201" s="272">
        <f t="shared" si="58"/>
        <v>105</v>
      </c>
      <c r="I201" s="272">
        <f t="shared" si="58"/>
        <v>105</v>
      </c>
      <c r="J201" s="272">
        <f t="shared" si="58"/>
        <v>105</v>
      </c>
      <c r="K201" s="272">
        <f t="shared" si="58"/>
        <v>105</v>
      </c>
      <c r="L201" s="272">
        <f t="shared" si="58"/>
        <v>105</v>
      </c>
      <c r="M201" s="272">
        <f t="shared" si="58"/>
        <v>105</v>
      </c>
      <c r="N201" s="272">
        <f t="shared" si="58"/>
        <v>105</v>
      </c>
      <c r="O201" s="272">
        <f t="shared" si="58"/>
        <v>105</v>
      </c>
      <c r="P201" s="272">
        <f t="shared" si="58"/>
        <v>105</v>
      </c>
      <c r="Q201" s="272">
        <f t="shared" si="58"/>
        <v>105</v>
      </c>
      <c r="R201" s="272">
        <f t="shared" si="58"/>
        <v>105</v>
      </c>
      <c r="S201" s="272">
        <f t="shared" si="58"/>
        <v>105</v>
      </c>
      <c r="T201" s="272">
        <f t="shared" si="58"/>
        <v>105</v>
      </c>
      <c r="U201" s="272">
        <f t="shared" si="58"/>
        <v>105</v>
      </c>
      <c r="V201" s="272">
        <f t="shared" si="58"/>
        <v>105</v>
      </c>
      <c r="W201" s="272">
        <f t="shared" si="58"/>
        <v>105</v>
      </c>
      <c r="X201" s="272">
        <f t="shared" si="58"/>
        <v>105</v>
      </c>
      <c r="Y201" s="272">
        <f t="shared" si="58"/>
        <v>105</v>
      </c>
    </row>
    <row r="202" spans="2:25">
      <c r="B202" s="30" t="s">
        <v>31</v>
      </c>
      <c r="C202" s="30"/>
      <c r="D202" s="32"/>
      <c r="E202" s="269">
        <f>SUM(E198:E201)</f>
        <v>4581.7697500000004</v>
      </c>
      <c r="F202" s="269">
        <f t="shared" ref="F202:Y202" si="60">SUM(F198:F201)</f>
        <v>4753.4716250000019</v>
      </c>
      <c r="G202" s="269">
        <f t="shared" si="60"/>
        <v>4977.5595000000012</v>
      </c>
      <c r="H202" s="269">
        <f t="shared" si="60"/>
        <v>5144.1113750000022</v>
      </c>
      <c r="I202" s="269">
        <f t="shared" si="60"/>
        <v>5320.224250000002</v>
      </c>
      <c r="J202" s="269">
        <f t="shared" si="60"/>
        <v>5464.8921250000012</v>
      </c>
      <c r="K202" s="269">
        <f t="shared" si="60"/>
        <v>5615.9040000000005</v>
      </c>
      <c r="L202" s="269">
        <f t="shared" si="60"/>
        <v>5647.5008750000006</v>
      </c>
      <c r="M202" s="269">
        <f t="shared" si="60"/>
        <v>5826.3227500000012</v>
      </c>
      <c r="N202" s="269">
        <f t="shared" si="60"/>
        <v>5996.1396250000016</v>
      </c>
      <c r="O202" s="269">
        <f t="shared" si="60"/>
        <v>6156.5865000000013</v>
      </c>
      <c r="P202" s="269">
        <f t="shared" si="60"/>
        <v>6274.8083750000005</v>
      </c>
      <c r="Q202" s="269">
        <f t="shared" si="60"/>
        <v>6365.8302500000009</v>
      </c>
      <c r="R202" s="269">
        <f t="shared" si="60"/>
        <v>6416.1591250000001</v>
      </c>
      <c r="S202" s="269">
        <f t="shared" si="60"/>
        <v>6405.3760000000011</v>
      </c>
      <c r="T202" s="269">
        <f t="shared" si="60"/>
        <v>6228.7888749999993</v>
      </c>
      <c r="U202" s="269">
        <f t="shared" si="60"/>
        <v>6128.1757500000003</v>
      </c>
      <c r="V202" s="269">
        <f t="shared" si="60"/>
        <v>5974.4676250000002</v>
      </c>
      <c r="W202" s="269">
        <f t="shared" si="60"/>
        <v>5642.6495000000004</v>
      </c>
      <c r="X202" s="269">
        <f t="shared" si="60"/>
        <v>5545.4863749999995</v>
      </c>
      <c r="Y202" s="269">
        <f t="shared" si="60"/>
        <v>5200.8982499999993</v>
      </c>
    </row>
    <row r="203" spans="2:25">
      <c r="D203" s="32"/>
    </row>
    <row r="204" spans="2:25" s="258" customFormat="1">
      <c r="B204" s="258" t="s">
        <v>53</v>
      </c>
    </row>
    <row r="205" spans="2:25">
      <c r="D205" s="32"/>
    </row>
    <row r="206" spans="2:25" s="262" customFormat="1">
      <c r="B206" s="263" t="s">
        <v>54</v>
      </c>
      <c r="C206" s="266"/>
      <c r="D206" s="266"/>
      <c r="E206" s="266">
        <v>2020</v>
      </c>
      <c r="F206" s="266">
        <v>2021</v>
      </c>
      <c r="G206" s="266">
        <v>2022</v>
      </c>
      <c r="H206" s="266">
        <v>2023</v>
      </c>
      <c r="I206" s="266">
        <v>2024</v>
      </c>
      <c r="J206" s="266">
        <v>2025</v>
      </c>
      <c r="K206" s="266">
        <v>2026</v>
      </c>
      <c r="L206" s="266">
        <v>2027</v>
      </c>
      <c r="M206" s="266">
        <v>2028</v>
      </c>
      <c r="N206" s="266">
        <v>2029</v>
      </c>
      <c r="O206" s="266">
        <v>2030</v>
      </c>
      <c r="P206" s="266">
        <v>2031</v>
      </c>
      <c r="Q206" s="266">
        <v>2032</v>
      </c>
      <c r="R206" s="266">
        <v>2033</v>
      </c>
      <c r="S206" s="266">
        <v>2034</v>
      </c>
      <c r="T206" s="266">
        <v>2035</v>
      </c>
      <c r="U206" s="266">
        <v>2036</v>
      </c>
      <c r="V206" s="266">
        <v>2037</v>
      </c>
      <c r="W206" s="266">
        <v>2038</v>
      </c>
      <c r="X206" s="262">
        <v>2039</v>
      </c>
      <c r="Y206" s="262">
        <v>2040</v>
      </c>
    </row>
    <row r="207" spans="2:25" s="279" customFormat="1">
      <c r="B207" s="30" t="s">
        <v>19</v>
      </c>
      <c r="C207" s="292"/>
    </row>
    <row r="208" spans="2:25">
      <c r="B208" s="32" t="s">
        <v>49</v>
      </c>
      <c r="D208" s="32"/>
      <c r="E208" s="267">
        <v>1.7528823</v>
      </c>
      <c r="F208" s="267">
        <v>1.7497758000000001</v>
      </c>
      <c r="G208" s="267">
        <v>1.7486153499999999</v>
      </c>
      <c r="H208" s="267">
        <v>1.7404313499999999</v>
      </c>
      <c r="I208" s="267">
        <v>1.72895135</v>
      </c>
      <c r="J208" s="267">
        <v>1.6866313500000001</v>
      </c>
      <c r="K208" s="267">
        <v>1.6502425999999999</v>
      </c>
      <c r="L208" s="267">
        <v>1.6122426000000001</v>
      </c>
      <c r="M208" s="267">
        <v>1.60241385</v>
      </c>
      <c r="N208" s="267">
        <v>1.57419135</v>
      </c>
      <c r="O208" s="267">
        <v>1.5674425999999999</v>
      </c>
      <c r="P208" s="267">
        <v>1.5081988500000001</v>
      </c>
      <c r="Q208" s="267">
        <v>1.4648775999999999</v>
      </c>
      <c r="R208" s="267">
        <v>1.4270357</v>
      </c>
      <c r="S208" s="267">
        <v>1.3901231999999999</v>
      </c>
      <c r="T208" s="267">
        <v>1.35370725</v>
      </c>
      <c r="U208" s="267">
        <v>1.260481</v>
      </c>
      <c r="V208" s="267">
        <v>1.0883432500000001</v>
      </c>
      <c r="W208" s="267">
        <v>0.98176724999999976</v>
      </c>
      <c r="X208" s="267">
        <v>0.82115024999999997</v>
      </c>
      <c r="Y208" s="267">
        <v>0.61827624999999997</v>
      </c>
    </row>
    <row r="209" spans="2:25">
      <c r="B209" s="32" t="s">
        <v>50</v>
      </c>
      <c r="D209" s="32"/>
      <c r="E209" s="267">
        <v>0</v>
      </c>
      <c r="F209" s="267">
        <v>0</v>
      </c>
      <c r="G209" s="267">
        <v>5.1000000000001044E-3</v>
      </c>
      <c r="H209" s="267">
        <v>5.2699999999999969E-2</v>
      </c>
      <c r="I209" s="267">
        <v>0.12070000000000003</v>
      </c>
      <c r="J209" s="267">
        <v>0.18870000000000009</v>
      </c>
      <c r="K209" s="267">
        <v>0.25869999999999993</v>
      </c>
      <c r="L209" s="267">
        <v>0.32869999999999999</v>
      </c>
      <c r="M209" s="267">
        <v>0.39870000000000028</v>
      </c>
      <c r="N209" s="267">
        <v>0.46870000000000012</v>
      </c>
      <c r="O209" s="267">
        <v>0.53870000000000018</v>
      </c>
      <c r="P209" s="267">
        <v>0.6106999999999998</v>
      </c>
      <c r="Q209" s="267">
        <v>0.68270000000000008</v>
      </c>
      <c r="R209" s="267">
        <v>0.75469999999999993</v>
      </c>
      <c r="S209" s="267">
        <v>0.82669999999999999</v>
      </c>
      <c r="T209" s="267">
        <v>0.89870000000000005</v>
      </c>
      <c r="U209" s="267">
        <v>0.9706999999999999</v>
      </c>
      <c r="V209" s="267">
        <v>1.0427000000000002</v>
      </c>
      <c r="W209" s="267">
        <v>1.1147</v>
      </c>
      <c r="X209" s="267">
        <v>1.1867000000000001</v>
      </c>
      <c r="Y209" s="267">
        <v>1.2586999999999997</v>
      </c>
    </row>
    <row r="210" spans="2:25">
      <c r="B210" s="32" t="s">
        <v>51</v>
      </c>
      <c r="D210" s="32"/>
      <c r="E210" s="267">
        <v>3.7604930404140512E-3</v>
      </c>
      <c r="F210" s="267">
        <v>3.7803395606210771E-3</v>
      </c>
      <c r="G210" s="267">
        <v>3.8001860808281021E-3</v>
      </c>
      <c r="H210" s="267">
        <v>3.820032601035128E-3</v>
      </c>
      <c r="I210" s="267">
        <v>3.8398791212421539E-3</v>
      </c>
      <c r="J210" s="267">
        <v>3.859725641449179E-3</v>
      </c>
      <c r="K210" s="267">
        <v>3.8795721616562049E-3</v>
      </c>
      <c r="L210" s="267">
        <v>3.8994186818632308E-3</v>
      </c>
      <c r="M210" s="267">
        <v>3.9192652020702563E-3</v>
      </c>
      <c r="N210" s="267">
        <v>3.9391117222772817E-3</v>
      </c>
      <c r="O210" s="267">
        <v>3.9589582424843081E-3</v>
      </c>
      <c r="P210" s="267">
        <v>3.9788047626913327E-3</v>
      </c>
      <c r="Q210" s="267">
        <v>3.998651282898359E-3</v>
      </c>
      <c r="R210" s="267">
        <v>4.0184978031053836E-3</v>
      </c>
      <c r="S210" s="267">
        <v>4.03834432331241E-3</v>
      </c>
      <c r="T210" s="267">
        <v>4.0581908435194363E-3</v>
      </c>
      <c r="U210" s="267">
        <v>4.0780373637264618E-3</v>
      </c>
      <c r="V210" s="267">
        <v>4.0978838839334873E-3</v>
      </c>
      <c r="W210" s="267">
        <v>4.1177304041405136E-3</v>
      </c>
      <c r="X210" s="267">
        <v>4.1375769243475391E-3</v>
      </c>
      <c r="Y210" s="267">
        <v>4.1574234445545654E-3</v>
      </c>
    </row>
    <row r="211" spans="2:25">
      <c r="B211" s="32" t="s">
        <v>52</v>
      </c>
      <c r="D211" s="32"/>
      <c r="E211" s="267">
        <v>0</v>
      </c>
      <c r="F211" s="267">
        <v>0</v>
      </c>
      <c r="G211" s="267">
        <v>0</v>
      </c>
      <c r="H211" s="267">
        <v>0</v>
      </c>
      <c r="I211" s="267">
        <v>0</v>
      </c>
      <c r="J211" s="267">
        <v>0</v>
      </c>
      <c r="K211" s="267">
        <v>0</v>
      </c>
      <c r="L211" s="267">
        <v>0</v>
      </c>
      <c r="M211" s="267">
        <v>0</v>
      </c>
      <c r="N211" s="267">
        <v>0</v>
      </c>
      <c r="O211" s="267">
        <v>0</v>
      </c>
      <c r="P211" s="267">
        <v>0</v>
      </c>
      <c r="Q211" s="267">
        <v>0</v>
      </c>
      <c r="R211" s="267">
        <v>0</v>
      </c>
      <c r="S211" s="267">
        <v>0</v>
      </c>
      <c r="T211" s="267">
        <v>0</v>
      </c>
      <c r="U211" s="267">
        <v>0</v>
      </c>
      <c r="V211" s="267">
        <v>0</v>
      </c>
      <c r="W211" s="267">
        <v>0</v>
      </c>
      <c r="X211" s="267">
        <v>0</v>
      </c>
      <c r="Y211" s="267">
        <v>0</v>
      </c>
    </row>
    <row r="212" spans="2:25">
      <c r="B212" s="30" t="s">
        <v>31</v>
      </c>
      <c r="C212" s="30"/>
      <c r="D212" s="32"/>
      <c r="E212" s="293">
        <f>SUM(E208:E211)</f>
        <v>1.756642793040414</v>
      </c>
      <c r="F212" s="293">
        <f t="shared" ref="F212:Y212" si="61">SUM(F208:F211)</f>
        <v>1.7535561395606212</v>
      </c>
      <c r="G212" s="293">
        <f t="shared" si="61"/>
        <v>1.7575155360808281</v>
      </c>
      <c r="H212" s="293">
        <f t="shared" si="61"/>
        <v>1.796951382601035</v>
      </c>
      <c r="I212" s="293">
        <f t="shared" si="61"/>
        <v>1.8534912291212422</v>
      </c>
      <c r="J212" s="293">
        <f t="shared" si="61"/>
        <v>1.8791910756414494</v>
      </c>
      <c r="K212" s="293">
        <f t="shared" si="61"/>
        <v>1.9128221721616561</v>
      </c>
      <c r="L212" s="293">
        <f>SUM(L208:L211)</f>
        <v>1.9448420186818633</v>
      </c>
      <c r="M212" s="293">
        <f t="shared" si="61"/>
        <v>2.0050331152020706</v>
      </c>
      <c r="N212" s="293">
        <f t="shared" si="61"/>
        <v>2.0468304617222772</v>
      </c>
      <c r="O212" s="293">
        <f t="shared" si="61"/>
        <v>2.1101015582424845</v>
      </c>
      <c r="P212" s="293">
        <f t="shared" si="61"/>
        <v>2.1228776547626911</v>
      </c>
      <c r="Q212" s="293">
        <f t="shared" si="61"/>
        <v>2.1515762512828984</v>
      </c>
      <c r="R212" s="293">
        <f t="shared" si="61"/>
        <v>2.1857541978031052</v>
      </c>
      <c r="S212" s="293">
        <f t="shared" si="61"/>
        <v>2.2208615443233124</v>
      </c>
      <c r="T212" s="293">
        <f t="shared" si="61"/>
        <v>2.2564654408435194</v>
      </c>
      <c r="U212" s="293">
        <f t="shared" si="61"/>
        <v>2.2352590373637264</v>
      </c>
      <c r="V212" s="293">
        <f t="shared" si="61"/>
        <v>2.1351411338839337</v>
      </c>
      <c r="W212" s="293">
        <f t="shared" si="61"/>
        <v>2.1005849804041405</v>
      </c>
      <c r="X212" s="293">
        <f t="shared" si="61"/>
        <v>2.0119878269243476</v>
      </c>
      <c r="Y212" s="293">
        <f t="shared" si="61"/>
        <v>1.8811336734445543</v>
      </c>
    </row>
    <row r="213" spans="2:25">
      <c r="D213" s="32"/>
    </row>
    <row r="214" spans="2:25" s="279" customFormat="1">
      <c r="B214" s="30" t="s">
        <v>25</v>
      </c>
      <c r="C214" s="292"/>
      <c r="E214" s="292"/>
      <c r="F214" s="292"/>
      <c r="G214" s="292"/>
      <c r="H214" s="292"/>
      <c r="I214" s="292"/>
      <c r="J214" s="292"/>
      <c r="K214" s="292"/>
      <c r="L214" s="292"/>
      <c r="M214" s="292"/>
      <c r="N214" s="292"/>
      <c r="O214" s="292"/>
      <c r="P214" s="292"/>
      <c r="Q214" s="292"/>
      <c r="R214" s="292"/>
      <c r="S214" s="292"/>
      <c r="T214" s="292"/>
      <c r="U214" s="292"/>
      <c r="V214" s="292"/>
      <c r="W214" s="292"/>
      <c r="X214" s="292"/>
      <c r="Y214" s="292"/>
    </row>
    <row r="215" spans="2:25">
      <c r="B215" s="32" t="s">
        <v>49</v>
      </c>
      <c r="D215" s="32"/>
      <c r="E215" s="267">
        <v>8.5856815000000015</v>
      </c>
      <c r="F215" s="267">
        <v>8.5672450000000016</v>
      </c>
      <c r="G215" s="267">
        <v>8.557380000000002</v>
      </c>
      <c r="H215" s="267">
        <v>8.5489087500000025</v>
      </c>
      <c r="I215" s="267">
        <v>8.5157930000000022</v>
      </c>
      <c r="J215" s="267">
        <v>8.4171622500000005</v>
      </c>
      <c r="K215" s="267">
        <v>8.3561872500000014</v>
      </c>
      <c r="L215" s="267">
        <v>7.9396422499999986</v>
      </c>
      <c r="M215" s="267">
        <v>7.90502225</v>
      </c>
      <c r="N215" s="267">
        <v>7.8833634999999997</v>
      </c>
      <c r="O215" s="267">
        <v>7.7996272500000003</v>
      </c>
      <c r="P215" s="267">
        <v>7.6988477500000014</v>
      </c>
      <c r="Q215" s="267">
        <v>7.5402677500000008</v>
      </c>
      <c r="R215" s="267">
        <v>7.2433332500000009</v>
      </c>
      <c r="S215" s="267">
        <v>6.7942482500000008</v>
      </c>
      <c r="T215" s="267">
        <v>5.9806007499999998</v>
      </c>
      <c r="U215" s="267">
        <v>5.3364984999999976</v>
      </c>
      <c r="V215" s="267">
        <v>4.6853962499999966</v>
      </c>
      <c r="W215" s="267">
        <v>3.4682197499999998</v>
      </c>
      <c r="X215" s="267">
        <v>2.967206</v>
      </c>
      <c r="Y215" s="267">
        <v>1.9353387500000001</v>
      </c>
    </row>
    <row r="216" spans="2:25">
      <c r="B216" s="32" t="s">
        <v>50</v>
      </c>
      <c r="D216" s="32"/>
      <c r="E216" s="267">
        <v>0.57868000000000031</v>
      </c>
      <c r="F216" s="267">
        <v>1.0927600000000002</v>
      </c>
      <c r="G216" s="267">
        <v>1.7693600000000007</v>
      </c>
      <c r="H216" s="267">
        <v>2.3222000000000005</v>
      </c>
      <c r="I216" s="267">
        <v>2.9342000000000006</v>
      </c>
      <c r="J216" s="267">
        <v>3.5462000000000007</v>
      </c>
      <c r="K216" s="267">
        <v>4.1762000000000015</v>
      </c>
      <c r="L216" s="267">
        <v>4.8062000000000005</v>
      </c>
      <c r="M216" s="267">
        <v>5.4362000000000013</v>
      </c>
      <c r="N216" s="267">
        <v>6.0662000000000003</v>
      </c>
      <c r="O216" s="267">
        <v>6.696200000000001</v>
      </c>
      <c r="P216" s="267">
        <v>7.3441999999999998</v>
      </c>
      <c r="Q216" s="267">
        <v>7.9922000000000013</v>
      </c>
      <c r="R216" s="267">
        <v>8.6402000000000001</v>
      </c>
      <c r="S216" s="267">
        <v>9.288199999999998</v>
      </c>
      <c r="T216" s="267">
        <v>9.9361999999999995</v>
      </c>
      <c r="U216" s="267">
        <v>10.584199999999999</v>
      </c>
      <c r="V216" s="267">
        <v>11.232200000000001</v>
      </c>
      <c r="W216" s="267">
        <v>11.8802</v>
      </c>
      <c r="X216" s="267">
        <v>12.528199999999998</v>
      </c>
      <c r="Y216" s="267">
        <v>13.1762</v>
      </c>
    </row>
    <row r="217" spans="2:25">
      <c r="B217" s="32" t="s">
        <v>51</v>
      </c>
      <c r="D217" s="32"/>
      <c r="E217" s="267">
        <v>4.0013604624353043E-2</v>
      </c>
      <c r="F217" s="267">
        <v>4.0224781936529563E-2</v>
      </c>
      <c r="G217" s="267">
        <v>4.0435959248706077E-2</v>
      </c>
      <c r="H217" s="267">
        <v>4.0647136560882619E-2</v>
      </c>
      <c r="I217" s="267">
        <v>4.0858313873059132E-2</v>
      </c>
      <c r="J217" s="267">
        <v>4.1069491185235653E-2</v>
      </c>
      <c r="K217" s="267">
        <v>4.1280668497412167E-2</v>
      </c>
      <c r="L217" s="267">
        <v>4.1491845809588701E-2</v>
      </c>
      <c r="M217" s="267">
        <v>4.1703023121765229E-2</v>
      </c>
      <c r="N217" s="267">
        <v>4.1914200433941749E-2</v>
      </c>
      <c r="O217" s="267">
        <v>4.2125377746118263E-2</v>
      </c>
      <c r="P217" s="267">
        <v>4.2336555058294791E-2</v>
      </c>
      <c r="Q217" s="267">
        <v>4.2547732370471311E-2</v>
      </c>
      <c r="R217" s="267">
        <v>4.2758909682647832E-2</v>
      </c>
      <c r="S217" s="267">
        <v>4.2970086994824359E-2</v>
      </c>
      <c r="T217" s="267">
        <v>4.3181264307000887E-2</v>
      </c>
      <c r="U217" s="267">
        <v>4.3392441619177408E-2</v>
      </c>
      <c r="V217" s="267">
        <v>4.3603618931353921E-2</v>
      </c>
      <c r="W217" s="267">
        <v>4.3814796243530442E-2</v>
      </c>
      <c r="X217" s="267">
        <v>4.4025973555706963E-2</v>
      </c>
      <c r="Y217" s="267">
        <v>4.4237150867883497E-2</v>
      </c>
    </row>
    <row r="218" spans="2:25">
      <c r="B218" s="32" t="s">
        <v>52</v>
      </c>
      <c r="D218" s="32"/>
      <c r="E218" s="267">
        <v>0.1552</v>
      </c>
      <c r="F218" s="267">
        <v>0.27374999999999999</v>
      </c>
      <c r="G218" s="267">
        <v>0.38324999999999998</v>
      </c>
      <c r="H218" s="267">
        <v>0.38324999999999998</v>
      </c>
      <c r="I218" s="267">
        <v>0.38324999999999998</v>
      </c>
      <c r="J218" s="267">
        <v>0.38324999999999998</v>
      </c>
      <c r="K218" s="267">
        <v>0.38324999999999998</v>
      </c>
      <c r="L218" s="267">
        <v>0.38324999999999998</v>
      </c>
      <c r="M218" s="267">
        <v>0.38324999999999998</v>
      </c>
      <c r="N218" s="267">
        <v>0.38324999999999998</v>
      </c>
      <c r="O218" s="267">
        <v>0.38324999999999998</v>
      </c>
      <c r="P218" s="267">
        <v>0.38324999999999998</v>
      </c>
      <c r="Q218" s="267">
        <v>0.38324999999999998</v>
      </c>
      <c r="R218" s="267">
        <v>0.38324999999999998</v>
      </c>
      <c r="S218" s="267">
        <v>0.38324999999999998</v>
      </c>
      <c r="T218" s="267">
        <v>0.38324999999999998</v>
      </c>
      <c r="U218" s="267">
        <v>0.38324999999999998</v>
      </c>
      <c r="V218" s="267">
        <v>0.38324999999999998</v>
      </c>
      <c r="W218" s="267">
        <v>0.38324999999999998</v>
      </c>
      <c r="X218" s="267">
        <v>0.38324999999999998</v>
      </c>
      <c r="Y218" s="267">
        <v>0.38324999999999998</v>
      </c>
    </row>
    <row r="219" spans="2:25">
      <c r="B219" s="30" t="s">
        <v>31</v>
      </c>
      <c r="C219" s="30"/>
      <c r="D219" s="32"/>
      <c r="E219" s="293">
        <f>SUM(E215:E218)</f>
        <v>9.3595751046243549</v>
      </c>
      <c r="F219" s="293">
        <f t="shared" ref="F219" si="62">SUM(F215:F218)</f>
        <v>9.9739797819365315</v>
      </c>
      <c r="G219" s="293">
        <f t="shared" ref="G219" si="63">SUM(G215:G218)</f>
        <v>10.750425959248709</v>
      </c>
      <c r="H219" s="293">
        <f t="shared" ref="H219" si="64">SUM(H215:H218)</f>
        <v>11.295005886560887</v>
      </c>
      <c r="I219" s="293">
        <f t="shared" ref="I219" si="65">SUM(I215:I218)</f>
        <v>11.874101313873062</v>
      </c>
      <c r="J219" s="293">
        <f t="shared" ref="J219" si="66">SUM(J215:J218)</f>
        <v>12.387681741185236</v>
      </c>
      <c r="K219" s="293">
        <f t="shared" ref="K219" si="67">SUM(K215:K218)</f>
        <v>12.956917918497416</v>
      </c>
      <c r="L219" s="293">
        <f>SUM(L215:L218)</f>
        <v>13.170584095809588</v>
      </c>
      <c r="M219" s="293">
        <f t="shared" ref="M219" si="68">SUM(M215:M218)</f>
        <v>13.766175273121767</v>
      </c>
      <c r="N219" s="293">
        <f t="shared" ref="N219" si="69">SUM(N215:N218)</f>
        <v>14.374727700433942</v>
      </c>
      <c r="O219" s="293">
        <f t="shared" ref="O219" si="70">SUM(O215:O218)</f>
        <v>14.921202627746119</v>
      </c>
      <c r="P219" s="293">
        <f t="shared" ref="P219" si="71">SUM(P215:P218)</f>
        <v>15.468634305058297</v>
      </c>
      <c r="Q219" s="293">
        <f t="shared" ref="Q219" si="72">SUM(Q215:Q218)</f>
        <v>15.958265482370473</v>
      </c>
      <c r="R219" s="293">
        <f t="shared" ref="R219" si="73">SUM(R215:R218)</f>
        <v>16.30954215968265</v>
      </c>
      <c r="S219" s="293">
        <f t="shared" ref="S219" si="74">SUM(S215:S218)</f>
        <v>16.508668336994823</v>
      </c>
      <c r="T219" s="293">
        <f t="shared" ref="T219" si="75">SUM(T215:T218)</f>
        <v>16.343232014307002</v>
      </c>
      <c r="U219" s="293">
        <f t="shared" ref="U219" si="76">SUM(U215:U218)</f>
        <v>16.347340941619173</v>
      </c>
      <c r="V219" s="293">
        <f t="shared" ref="V219" si="77">SUM(V215:V218)</f>
        <v>16.344449868931349</v>
      </c>
      <c r="W219" s="293">
        <f t="shared" ref="W219" si="78">SUM(W215:W218)</f>
        <v>15.775484546243531</v>
      </c>
      <c r="X219" s="293">
        <f t="shared" ref="X219" si="79">SUM(X215:X218)</f>
        <v>15.922681973555706</v>
      </c>
      <c r="Y219" s="293">
        <f t="shared" ref="Y219" si="80">SUM(Y215:Y218)</f>
        <v>15.539025900867884</v>
      </c>
    </row>
    <row r="220" spans="2:25">
      <c r="D220" s="32"/>
    </row>
    <row r="221" spans="2:25" s="279" customFormat="1">
      <c r="B221" s="30" t="s">
        <v>26</v>
      </c>
      <c r="C221" s="292"/>
      <c r="E221" s="292"/>
      <c r="F221" s="292"/>
      <c r="G221" s="292"/>
      <c r="H221" s="292"/>
      <c r="I221" s="292"/>
      <c r="J221" s="292"/>
      <c r="K221" s="292"/>
      <c r="L221" s="292"/>
      <c r="M221" s="292"/>
      <c r="N221" s="292"/>
      <c r="O221" s="292"/>
      <c r="P221" s="292"/>
      <c r="Q221" s="292"/>
      <c r="R221" s="292"/>
      <c r="S221" s="292"/>
      <c r="T221" s="292"/>
      <c r="U221" s="292"/>
      <c r="V221" s="292"/>
      <c r="W221" s="292"/>
      <c r="X221" s="292"/>
      <c r="Y221" s="292"/>
    </row>
    <row r="222" spans="2:25">
      <c r="B222" s="32" t="s">
        <v>49</v>
      </c>
      <c r="D222" s="32"/>
      <c r="E222" s="326">
        <f>E208+E215</f>
        <v>10.338563800000001</v>
      </c>
      <c r="F222" s="326">
        <f t="shared" ref="F222:Y225" si="81">F208+F215</f>
        <v>10.317020800000002</v>
      </c>
      <c r="G222" s="326">
        <f t="shared" si="81"/>
        <v>10.305995350000002</v>
      </c>
      <c r="H222" s="326">
        <f t="shared" si="81"/>
        <v>10.289340100000002</v>
      </c>
      <c r="I222" s="326">
        <f t="shared" si="81"/>
        <v>10.244744350000001</v>
      </c>
      <c r="J222" s="326">
        <f t="shared" si="81"/>
        <v>10.103793600000001</v>
      </c>
      <c r="K222" s="326">
        <f t="shared" si="81"/>
        <v>10.006429850000002</v>
      </c>
      <c r="L222" s="326">
        <f t="shared" si="81"/>
        <v>9.5518848499999987</v>
      </c>
      <c r="M222" s="326">
        <f t="shared" si="81"/>
        <v>9.5074360999999996</v>
      </c>
      <c r="N222" s="326">
        <f t="shared" si="81"/>
        <v>9.4575548499999993</v>
      </c>
      <c r="O222" s="326">
        <f t="shared" si="81"/>
        <v>9.36706985</v>
      </c>
      <c r="P222" s="326">
        <f t="shared" si="81"/>
        <v>9.2070466000000017</v>
      </c>
      <c r="Q222" s="326">
        <f t="shared" si="81"/>
        <v>9.0051453500000012</v>
      </c>
      <c r="R222" s="326">
        <f t="shared" si="81"/>
        <v>8.6703689500000003</v>
      </c>
      <c r="S222" s="326">
        <f t="shared" si="81"/>
        <v>8.1843714500000004</v>
      </c>
      <c r="T222" s="326">
        <f t="shared" si="81"/>
        <v>7.334308</v>
      </c>
      <c r="U222" s="326">
        <f t="shared" si="81"/>
        <v>6.596979499999998</v>
      </c>
      <c r="V222" s="326">
        <f t="shared" si="81"/>
        <v>5.7737394999999969</v>
      </c>
      <c r="W222" s="326">
        <f t="shared" si="81"/>
        <v>4.4499869999999992</v>
      </c>
      <c r="X222" s="326">
        <f t="shared" si="81"/>
        <v>3.7883562500000001</v>
      </c>
      <c r="Y222" s="326">
        <f t="shared" si="81"/>
        <v>2.5536150000000002</v>
      </c>
    </row>
    <row r="223" spans="2:25">
      <c r="B223" s="32" t="s">
        <v>50</v>
      </c>
      <c r="D223" s="32"/>
      <c r="E223" s="326">
        <f t="shared" ref="E223:T225" si="82">E209+E216</f>
        <v>0.57868000000000031</v>
      </c>
      <c r="F223" s="326">
        <f t="shared" si="82"/>
        <v>1.0927600000000002</v>
      </c>
      <c r="G223" s="326">
        <f t="shared" si="82"/>
        <v>1.7744600000000008</v>
      </c>
      <c r="H223" s="326">
        <f t="shared" si="82"/>
        <v>2.3749000000000002</v>
      </c>
      <c r="I223" s="326">
        <f t="shared" si="82"/>
        <v>3.0549000000000008</v>
      </c>
      <c r="J223" s="326">
        <f t="shared" si="82"/>
        <v>3.7349000000000006</v>
      </c>
      <c r="K223" s="326">
        <f t="shared" si="82"/>
        <v>4.4349000000000016</v>
      </c>
      <c r="L223" s="326">
        <f t="shared" si="82"/>
        <v>5.1349</v>
      </c>
      <c r="M223" s="326">
        <f t="shared" si="82"/>
        <v>5.8349000000000011</v>
      </c>
      <c r="N223" s="326">
        <f t="shared" si="82"/>
        <v>6.5349000000000004</v>
      </c>
      <c r="O223" s="326">
        <f t="shared" si="82"/>
        <v>7.2349000000000014</v>
      </c>
      <c r="P223" s="326">
        <f t="shared" si="82"/>
        <v>7.9548999999999994</v>
      </c>
      <c r="Q223" s="326">
        <f t="shared" si="82"/>
        <v>8.6749000000000009</v>
      </c>
      <c r="R223" s="326">
        <f t="shared" si="82"/>
        <v>9.3948999999999998</v>
      </c>
      <c r="S223" s="326">
        <f t="shared" si="82"/>
        <v>10.114899999999999</v>
      </c>
      <c r="T223" s="326">
        <f t="shared" si="82"/>
        <v>10.834899999999999</v>
      </c>
      <c r="U223" s="326">
        <f t="shared" si="81"/>
        <v>11.5549</v>
      </c>
      <c r="V223" s="326">
        <f t="shared" si="81"/>
        <v>12.274900000000001</v>
      </c>
      <c r="W223" s="326">
        <f t="shared" si="81"/>
        <v>12.994900000000001</v>
      </c>
      <c r="X223" s="326">
        <f t="shared" si="81"/>
        <v>13.714899999999998</v>
      </c>
      <c r="Y223" s="326">
        <f t="shared" si="81"/>
        <v>14.434899999999999</v>
      </c>
    </row>
    <row r="224" spans="2:25">
      <c r="B224" s="32" t="s">
        <v>51</v>
      </c>
      <c r="D224" s="32"/>
      <c r="E224" s="326">
        <f t="shared" si="82"/>
        <v>4.3774097664767093E-2</v>
      </c>
      <c r="F224" s="326">
        <f t="shared" si="81"/>
        <v>4.4005121497150641E-2</v>
      </c>
      <c r="G224" s="326">
        <f t="shared" si="81"/>
        <v>4.4236145329534182E-2</v>
      </c>
      <c r="H224" s="326">
        <f t="shared" si="81"/>
        <v>4.4467169161917744E-2</v>
      </c>
      <c r="I224" s="326">
        <f t="shared" si="81"/>
        <v>4.4698192994301285E-2</v>
      </c>
      <c r="J224" s="326">
        <f t="shared" si="81"/>
        <v>4.4929216826684833E-2</v>
      </c>
      <c r="K224" s="326">
        <f t="shared" si="81"/>
        <v>4.5160240659068374E-2</v>
      </c>
      <c r="L224" s="326">
        <f t="shared" si="81"/>
        <v>4.5391264491451935E-2</v>
      </c>
      <c r="M224" s="326">
        <f t="shared" si="81"/>
        <v>4.5622288323835483E-2</v>
      </c>
      <c r="N224" s="326">
        <f t="shared" si="81"/>
        <v>4.5853312156219031E-2</v>
      </c>
      <c r="O224" s="326">
        <f t="shared" si="81"/>
        <v>4.6084335988602572E-2</v>
      </c>
      <c r="P224" s="326">
        <f t="shared" si="81"/>
        <v>4.6315359820986127E-2</v>
      </c>
      <c r="Q224" s="326">
        <f t="shared" si="81"/>
        <v>4.6546383653369668E-2</v>
      </c>
      <c r="R224" s="326">
        <f t="shared" si="81"/>
        <v>4.6777407485753215E-2</v>
      </c>
      <c r="S224" s="326">
        <f t="shared" si="81"/>
        <v>4.700843131813677E-2</v>
      </c>
      <c r="T224" s="326">
        <f t="shared" si="81"/>
        <v>4.7239455150520325E-2</v>
      </c>
      <c r="U224" s="326">
        <f t="shared" si="81"/>
        <v>4.7470478982903866E-2</v>
      </c>
      <c r="V224" s="326">
        <f t="shared" si="81"/>
        <v>4.7701502815287407E-2</v>
      </c>
      <c r="W224" s="326">
        <f t="shared" si="81"/>
        <v>4.7932526647670955E-2</v>
      </c>
      <c r="X224" s="326">
        <f t="shared" si="81"/>
        <v>4.8163550480054503E-2</v>
      </c>
      <c r="Y224" s="326">
        <f t="shared" si="81"/>
        <v>4.8394574312438064E-2</v>
      </c>
    </row>
    <row r="225" spans="2:25">
      <c r="B225" s="32" t="s">
        <v>52</v>
      </c>
      <c r="D225" s="32"/>
      <c r="E225" s="326">
        <f t="shared" si="82"/>
        <v>0.1552</v>
      </c>
      <c r="F225" s="326">
        <f t="shared" si="81"/>
        <v>0.27374999999999999</v>
      </c>
      <c r="G225" s="326">
        <f t="shared" si="81"/>
        <v>0.38324999999999998</v>
      </c>
      <c r="H225" s="326">
        <f t="shared" si="81"/>
        <v>0.38324999999999998</v>
      </c>
      <c r="I225" s="326">
        <f t="shared" si="81"/>
        <v>0.38324999999999998</v>
      </c>
      <c r="J225" s="326">
        <f t="shared" si="81"/>
        <v>0.38324999999999998</v>
      </c>
      <c r="K225" s="326">
        <f t="shared" si="81"/>
        <v>0.38324999999999998</v>
      </c>
      <c r="L225" s="326">
        <f t="shared" si="81"/>
        <v>0.38324999999999998</v>
      </c>
      <c r="M225" s="326">
        <f t="shared" si="81"/>
        <v>0.38324999999999998</v>
      </c>
      <c r="N225" s="326">
        <f t="shared" si="81"/>
        <v>0.38324999999999998</v>
      </c>
      <c r="O225" s="326">
        <f t="shared" si="81"/>
        <v>0.38324999999999998</v>
      </c>
      <c r="P225" s="326">
        <f t="shared" si="81"/>
        <v>0.38324999999999998</v>
      </c>
      <c r="Q225" s="326">
        <f t="shared" si="81"/>
        <v>0.38324999999999998</v>
      </c>
      <c r="R225" s="326">
        <f t="shared" si="81"/>
        <v>0.38324999999999998</v>
      </c>
      <c r="S225" s="326">
        <f t="shared" si="81"/>
        <v>0.38324999999999998</v>
      </c>
      <c r="T225" s="326">
        <f t="shared" si="81"/>
        <v>0.38324999999999998</v>
      </c>
      <c r="U225" s="326">
        <f t="shared" si="81"/>
        <v>0.38324999999999998</v>
      </c>
      <c r="V225" s="326">
        <f t="shared" si="81"/>
        <v>0.38324999999999998</v>
      </c>
      <c r="W225" s="326">
        <f t="shared" si="81"/>
        <v>0.38324999999999998</v>
      </c>
      <c r="X225" s="326">
        <f t="shared" si="81"/>
        <v>0.38324999999999998</v>
      </c>
      <c r="Y225" s="326">
        <f t="shared" si="81"/>
        <v>0.38324999999999998</v>
      </c>
    </row>
    <row r="226" spans="2:25">
      <c r="B226" s="30" t="s">
        <v>31</v>
      </c>
      <c r="C226" s="30"/>
      <c r="D226" s="32"/>
      <c r="E226" s="268">
        <f>SUM(E222:E225)</f>
        <v>11.11621789766477</v>
      </c>
      <c r="F226" s="268">
        <f t="shared" ref="F226" si="83">SUM(F222:F225)</f>
        <v>11.727535921497152</v>
      </c>
      <c r="G226" s="268">
        <f t="shared" ref="G226" si="84">SUM(G222:G225)</f>
        <v>12.507941495329538</v>
      </c>
      <c r="H226" s="268">
        <f t="shared" ref="H226" si="85">SUM(H222:H225)</f>
        <v>13.09195726916192</v>
      </c>
      <c r="I226" s="268">
        <f>SUM(I222:I225)</f>
        <v>13.727592542994303</v>
      </c>
      <c r="J226" s="268">
        <f t="shared" ref="J226" si="86">SUM(J222:J225)</f>
        <v>14.266872816826687</v>
      </c>
      <c r="K226" s="268">
        <f t="shared" ref="K226" si="87">SUM(K222:K225)</f>
        <v>14.869740090659072</v>
      </c>
      <c r="L226" s="268">
        <f>SUM(L222:L225)</f>
        <v>15.11542611449145</v>
      </c>
      <c r="M226" s="268">
        <f t="shared" ref="M226" si="88">SUM(M222:M225)</f>
        <v>15.771208388323837</v>
      </c>
      <c r="N226" s="268">
        <f t="shared" ref="N226" si="89">SUM(N222:N225)</f>
        <v>16.42155816215622</v>
      </c>
      <c r="O226" s="268">
        <f t="shared" ref="O226" si="90">SUM(O222:O225)</f>
        <v>17.031304185988606</v>
      </c>
      <c r="P226" s="268">
        <f t="shared" ref="P226" si="91">SUM(P222:P225)</f>
        <v>17.591511959820988</v>
      </c>
      <c r="Q226" s="268">
        <f t="shared" ref="Q226" si="92">SUM(Q222:Q225)</f>
        <v>18.109841733653369</v>
      </c>
      <c r="R226" s="268">
        <f t="shared" ref="R226" si="93">SUM(R222:R225)</f>
        <v>18.495296357485753</v>
      </c>
      <c r="S226" s="268">
        <f t="shared" ref="S226" si="94">SUM(S222:S225)</f>
        <v>18.729529881318136</v>
      </c>
      <c r="T226" s="268">
        <f t="shared" ref="T226" si="95">SUM(T222:T225)</f>
        <v>18.599697455150519</v>
      </c>
      <c r="U226" s="268">
        <f t="shared" ref="U226" si="96">SUM(U222:U225)</f>
        <v>18.582599978982905</v>
      </c>
      <c r="V226" s="268">
        <f t="shared" ref="V226" si="97">SUM(V222:V225)</f>
        <v>18.479591002815283</v>
      </c>
      <c r="W226" s="268">
        <f t="shared" ref="W226" si="98">SUM(W222:W225)</f>
        <v>17.876069526647672</v>
      </c>
      <c r="X226" s="268">
        <f t="shared" ref="X226" si="99">SUM(X222:X225)</f>
        <v>17.934669800480055</v>
      </c>
      <c r="Y226" s="268">
        <f>SUM(Y222:Y225)</f>
        <v>17.420159574312439</v>
      </c>
    </row>
    <row r="227" spans="2:25">
      <c r="D227" s="32"/>
    </row>
    <row r="228" spans="2:25" s="258" customFormat="1">
      <c r="B228" s="258" t="s">
        <v>55</v>
      </c>
    </row>
    <row r="229" spans="2:25">
      <c r="D229" s="32"/>
    </row>
    <row r="230" spans="2:25" s="262" customFormat="1">
      <c r="B230" s="263" t="s">
        <v>56</v>
      </c>
      <c r="C230" s="266"/>
      <c r="D230" s="266"/>
      <c r="E230" s="266">
        <v>2020</v>
      </c>
      <c r="F230" s="266">
        <v>2021</v>
      </c>
      <c r="G230" s="266">
        <v>2022</v>
      </c>
      <c r="H230" s="266">
        <v>2023</v>
      </c>
      <c r="I230" s="266">
        <v>2024</v>
      </c>
      <c r="J230" s="266">
        <v>2025</v>
      </c>
      <c r="K230" s="266">
        <v>2026</v>
      </c>
      <c r="L230" s="266">
        <v>2027</v>
      </c>
      <c r="M230" s="266">
        <v>2028</v>
      </c>
      <c r="N230" s="266">
        <v>2029</v>
      </c>
      <c r="O230" s="266">
        <v>2030</v>
      </c>
      <c r="P230" s="266">
        <v>2031</v>
      </c>
      <c r="Q230" s="266">
        <v>2032</v>
      </c>
      <c r="R230" s="266">
        <v>2033</v>
      </c>
      <c r="S230" s="266">
        <v>2034</v>
      </c>
      <c r="T230" s="266">
        <v>2035</v>
      </c>
      <c r="U230" s="266">
        <v>2036</v>
      </c>
      <c r="V230" s="266">
        <v>2037</v>
      </c>
      <c r="W230" s="266">
        <v>2038</v>
      </c>
      <c r="X230" s="262">
        <v>2039</v>
      </c>
      <c r="Y230" s="262">
        <v>2040</v>
      </c>
    </row>
    <row r="231" spans="2:25" s="279" customFormat="1">
      <c r="B231" s="30" t="s">
        <v>19</v>
      </c>
      <c r="C231" s="292"/>
      <c r="E231" s="292"/>
      <c r="F231" s="292"/>
      <c r="G231" s="292"/>
      <c r="H231" s="292"/>
      <c r="I231" s="292"/>
      <c r="J231" s="292"/>
      <c r="K231" s="292"/>
      <c r="L231" s="292"/>
      <c r="M231" s="292"/>
      <c r="N231" s="292"/>
      <c r="O231" s="292"/>
      <c r="P231" s="292"/>
      <c r="Q231" s="292"/>
      <c r="R231" s="292"/>
      <c r="S231" s="292"/>
      <c r="T231" s="292"/>
      <c r="U231" s="292"/>
      <c r="V231" s="292"/>
      <c r="W231" s="292"/>
      <c r="X231" s="292"/>
      <c r="Y231" s="292"/>
    </row>
    <row r="232" spans="2:25">
      <c r="B232" s="32" t="s">
        <v>49</v>
      </c>
      <c r="D232" s="32"/>
      <c r="E232" s="272">
        <f t="shared" ref="E232:Y232" si="100">E208*1000000/E184</f>
        <v>2323.8344915723851</v>
      </c>
      <c r="F232" s="272">
        <f t="shared" si="100"/>
        <v>2325.8212530206315</v>
      </c>
      <c r="G232" s="272">
        <f t="shared" si="100"/>
        <v>2326.564123647694</v>
      </c>
      <c r="H232" s="272">
        <f t="shared" si="100"/>
        <v>2332.0581878503071</v>
      </c>
      <c r="I232" s="272">
        <f t="shared" si="100"/>
        <v>2334.190644883874</v>
      </c>
      <c r="J232" s="272">
        <f t="shared" si="100"/>
        <v>2329.2570711234662</v>
      </c>
      <c r="K232" s="272">
        <f t="shared" si="100"/>
        <v>2335.8593707978398</v>
      </c>
      <c r="L232" s="272">
        <f t="shared" si="100"/>
        <v>2338.3389269045451</v>
      </c>
      <c r="M232" s="272">
        <f t="shared" si="100"/>
        <v>2345.2578605122226</v>
      </c>
      <c r="N232" s="272">
        <f t="shared" si="100"/>
        <v>2366.8242102398558</v>
      </c>
      <c r="O232" s="272">
        <f t="shared" si="100"/>
        <v>2372.1024483112424</v>
      </c>
      <c r="P232" s="272">
        <f t="shared" si="100"/>
        <v>2383.7239828230122</v>
      </c>
      <c r="Q232" s="272">
        <f t="shared" si="100"/>
        <v>2405.4530347366581</v>
      </c>
      <c r="R232" s="272">
        <f t="shared" si="100"/>
        <v>2416.7220449665015</v>
      </c>
      <c r="S232" s="272">
        <f t="shared" si="100"/>
        <v>2415.2784968916894</v>
      </c>
      <c r="T232" s="272">
        <f t="shared" si="100"/>
        <v>2418.8677643863516</v>
      </c>
      <c r="U232" s="272">
        <f t="shared" si="100"/>
        <v>2416.7053319784491</v>
      </c>
      <c r="V232" s="272">
        <f t="shared" si="100"/>
        <v>2427.0893034354335</v>
      </c>
      <c r="W232" s="272">
        <f t="shared" si="100"/>
        <v>2483.0037051556033</v>
      </c>
      <c r="X232" s="272">
        <f t="shared" si="100"/>
        <v>2537.5079186044713</v>
      </c>
      <c r="Y232" s="272">
        <f t="shared" si="100"/>
        <v>2733.0146977566583</v>
      </c>
    </row>
    <row r="233" spans="2:25">
      <c r="B233" s="32" t="s">
        <v>50</v>
      </c>
      <c r="D233" s="32"/>
      <c r="E233" s="327"/>
      <c r="F233" s="327"/>
      <c r="G233" s="327"/>
      <c r="H233" s="272">
        <f t="shared" ref="H233:Y233" si="101">H209*1000000/H185</f>
        <v>3399.9999999999982</v>
      </c>
      <c r="I233" s="272">
        <f t="shared" si="101"/>
        <v>3400.0000000000009</v>
      </c>
      <c r="J233" s="272">
        <f t="shared" si="101"/>
        <v>3400.0000000000014</v>
      </c>
      <c r="K233" s="272">
        <f t="shared" si="101"/>
        <v>3426.4900662251648</v>
      </c>
      <c r="L233" s="272">
        <f t="shared" si="101"/>
        <v>3441.8848167539268</v>
      </c>
      <c r="M233" s="272">
        <f t="shared" si="101"/>
        <v>3451.9480519480544</v>
      </c>
      <c r="N233" s="272">
        <f t="shared" si="101"/>
        <v>3459.0405904059048</v>
      </c>
      <c r="O233" s="272">
        <f t="shared" si="101"/>
        <v>3464.3086816720274</v>
      </c>
      <c r="P233" s="272">
        <f t="shared" si="101"/>
        <v>3479.7720797720785</v>
      </c>
      <c r="Q233" s="272">
        <f t="shared" si="101"/>
        <v>3492.0716112531977</v>
      </c>
      <c r="R233" s="272">
        <f t="shared" si="101"/>
        <v>3502.0881670533636</v>
      </c>
      <c r="S233" s="272">
        <f t="shared" si="101"/>
        <v>3510.4033970276009</v>
      </c>
      <c r="T233" s="272">
        <f t="shared" si="101"/>
        <v>3517.4168297455967</v>
      </c>
      <c r="U233" s="272">
        <f t="shared" si="101"/>
        <v>3523.4119782214152</v>
      </c>
      <c r="V233" s="272">
        <f t="shared" si="101"/>
        <v>3528.5956006768206</v>
      </c>
      <c r="W233" s="272">
        <f t="shared" si="101"/>
        <v>3533.1220285261488</v>
      </c>
      <c r="X233" s="272">
        <f t="shared" si="101"/>
        <v>3537.1087928464976</v>
      </c>
      <c r="Y233" s="272">
        <f t="shared" si="101"/>
        <v>3540.6469760900136</v>
      </c>
    </row>
    <row r="234" spans="2:25">
      <c r="B234" s="32" t="s">
        <v>51</v>
      </c>
      <c r="D234" s="32"/>
      <c r="E234" s="272">
        <f>E210*1000000/E186</f>
        <v>1600.0000000000002</v>
      </c>
      <c r="F234" s="272">
        <f>F210*1000000/F186</f>
        <v>1600</v>
      </c>
      <c r="G234" s="272">
        <f>G210*1000000/G186</f>
        <v>1600</v>
      </c>
      <c r="H234" s="272">
        <f t="shared" ref="H234:Y234" si="102">H210*1000000/H186</f>
        <v>1600</v>
      </c>
      <c r="I234" s="272">
        <f t="shared" si="102"/>
        <v>1600</v>
      </c>
      <c r="J234" s="272">
        <f t="shared" si="102"/>
        <v>1599.9999999999998</v>
      </c>
      <c r="K234" s="272">
        <f t="shared" si="102"/>
        <v>1600</v>
      </c>
      <c r="L234" s="272">
        <f t="shared" si="102"/>
        <v>1600.0000000000002</v>
      </c>
      <c r="M234" s="272">
        <f t="shared" si="102"/>
        <v>1600</v>
      </c>
      <c r="N234" s="272">
        <f t="shared" si="102"/>
        <v>1600.0000000000002</v>
      </c>
      <c r="O234" s="272">
        <f t="shared" si="102"/>
        <v>1600.0000000000002</v>
      </c>
      <c r="P234" s="272">
        <f t="shared" si="102"/>
        <v>1600</v>
      </c>
      <c r="Q234" s="272">
        <f t="shared" si="102"/>
        <v>1599.9999999999998</v>
      </c>
      <c r="R234" s="272">
        <f t="shared" si="102"/>
        <v>1600</v>
      </c>
      <c r="S234" s="272">
        <f t="shared" si="102"/>
        <v>1599.9999999999995</v>
      </c>
      <c r="T234" s="272">
        <f t="shared" si="102"/>
        <v>1599.9999999999998</v>
      </c>
      <c r="U234" s="272">
        <f t="shared" si="102"/>
        <v>1599.9999999999998</v>
      </c>
      <c r="V234" s="272">
        <f t="shared" si="102"/>
        <v>1600</v>
      </c>
      <c r="W234" s="272">
        <f t="shared" si="102"/>
        <v>1599.9999999999998</v>
      </c>
      <c r="X234" s="272">
        <f t="shared" si="102"/>
        <v>1600</v>
      </c>
      <c r="Y234" s="272">
        <f t="shared" si="102"/>
        <v>1600.0000000000002</v>
      </c>
    </row>
    <row r="235" spans="2:25">
      <c r="B235" s="32" t="s">
        <v>52</v>
      </c>
      <c r="D235" s="32"/>
      <c r="E235" s="327"/>
      <c r="F235" s="327"/>
      <c r="G235" s="327"/>
      <c r="H235" s="327"/>
      <c r="I235" s="327"/>
      <c r="J235" s="327"/>
      <c r="K235" s="327"/>
      <c r="L235" s="327"/>
      <c r="M235" s="327"/>
      <c r="N235" s="327"/>
      <c r="O235" s="327"/>
      <c r="P235" s="327"/>
      <c r="Q235" s="327"/>
      <c r="R235" s="327"/>
      <c r="S235" s="327"/>
      <c r="T235" s="327"/>
      <c r="U235" s="327"/>
      <c r="V235" s="327"/>
      <c r="W235" s="327"/>
      <c r="X235" s="327"/>
      <c r="Y235" s="327"/>
    </row>
    <row r="236" spans="2:25">
      <c r="B236" s="30" t="s">
        <v>31</v>
      </c>
      <c r="C236" s="30"/>
      <c r="D236" s="32"/>
      <c r="E236" s="294">
        <f t="shared" ref="E236:Y236" si="103">E212*1000000/E188</f>
        <v>2321.5861337821225</v>
      </c>
      <c r="F236" s="294">
        <f t="shared" si="103"/>
        <v>2323.548916466264</v>
      </c>
      <c r="G236" s="294">
        <f t="shared" si="103"/>
        <v>2326.4112099854128</v>
      </c>
      <c r="H236" s="294">
        <f t="shared" si="103"/>
        <v>2351.4319125420138</v>
      </c>
      <c r="I236" s="294">
        <f t="shared" si="103"/>
        <v>2380.5224059992543</v>
      </c>
      <c r="J236" s="294">
        <f t="shared" si="103"/>
        <v>2402.9982470940899</v>
      </c>
      <c r="K236" s="294">
        <f t="shared" si="103"/>
        <v>2438.5590952526345</v>
      </c>
      <c r="L236" s="294">
        <f t="shared" si="103"/>
        <v>2469.8942762445236</v>
      </c>
      <c r="M236" s="294">
        <f t="shared" si="103"/>
        <v>2502.5171578379081</v>
      </c>
      <c r="N236" s="294">
        <f t="shared" si="103"/>
        <v>2548.7605701957286</v>
      </c>
      <c r="O236" s="294">
        <f t="shared" si="103"/>
        <v>2577.2032926198444</v>
      </c>
      <c r="P236" s="294">
        <f t="shared" si="103"/>
        <v>2618.5938240771798</v>
      </c>
      <c r="Q236" s="294">
        <f t="shared" si="103"/>
        <v>2666.2038295210873</v>
      </c>
      <c r="R236" s="294">
        <f t="shared" si="103"/>
        <v>2703.4832383698422</v>
      </c>
      <c r="S236" s="294">
        <f t="shared" si="103"/>
        <v>2729.7464278936209</v>
      </c>
      <c r="T236" s="294">
        <f t="shared" si="103"/>
        <v>2759.5901357495177</v>
      </c>
      <c r="U236" s="294">
        <f t="shared" si="103"/>
        <v>2795.4059007301767</v>
      </c>
      <c r="V236" s="294">
        <f t="shared" si="103"/>
        <v>2860.293735350213</v>
      </c>
      <c r="W236" s="294">
        <f t="shared" si="103"/>
        <v>2944.1870810628284</v>
      </c>
      <c r="X236" s="294">
        <f t="shared" si="103"/>
        <v>3040.6758906768191</v>
      </c>
      <c r="Y236" s="294">
        <f t="shared" si="103"/>
        <v>3219.3365981159131</v>
      </c>
    </row>
    <row r="237" spans="2:25">
      <c r="D237" s="32"/>
    </row>
    <row r="238" spans="2:25" s="279" customFormat="1">
      <c r="B238" s="30" t="s">
        <v>25</v>
      </c>
      <c r="C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row>
    <row r="239" spans="2:25">
      <c r="B239" s="32" t="s">
        <v>49</v>
      </c>
      <c r="D239" s="32"/>
      <c r="E239" s="272">
        <f t="shared" ref="E239:Y239" si="104">E215*1000000/E191</f>
        <v>2387.625462052978</v>
      </c>
      <c r="F239" s="272">
        <f t="shared" si="104"/>
        <v>2388.885961074569</v>
      </c>
      <c r="G239" s="272">
        <f t="shared" si="104"/>
        <v>2389.9804581621174</v>
      </c>
      <c r="H239" s="272">
        <f t="shared" si="104"/>
        <v>2390.8630942892191</v>
      </c>
      <c r="I239" s="272">
        <f t="shared" si="104"/>
        <v>2393.9097747319997</v>
      </c>
      <c r="J239" s="272">
        <f t="shared" si="104"/>
        <v>2392.2960995553426</v>
      </c>
      <c r="K239" s="272">
        <f t="shared" si="104"/>
        <v>2396.3932308283515</v>
      </c>
      <c r="L239" s="272">
        <f t="shared" si="104"/>
        <v>2380.3561551018806</v>
      </c>
      <c r="M239" s="272">
        <f t="shared" si="104"/>
        <v>2380.7188666545189</v>
      </c>
      <c r="N239" s="272">
        <f t="shared" si="104"/>
        <v>2382.9010626287472</v>
      </c>
      <c r="O239" s="272">
        <f t="shared" si="104"/>
        <v>2383.0354142096799</v>
      </c>
      <c r="P239" s="272">
        <f t="shared" si="104"/>
        <v>2391.5555358818092</v>
      </c>
      <c r="Q239" s="272">
        <f t="shared" si="104"/>
        <v>2406.0870404584803</v>
      </c>
      <c r="R239" s="272">
        <f t="shared" si="104"/>
        <v>2412.3858474102103</v>
      </c>
      <c r="S239" s="272">
        <f t="shared" si="104"/>
        <v>2420.8024093123022</v>
      </c>
      <c r="T239" s="272">
        <f t="shared" si="104"/>
        <v>2445.2184018954672</v>
      </c>
      <c r="U239" s="272">
        <f t="shared" si="104"/>
        <v>2444.3470593624029</v>
      </c>
      <c r="V239" s="272">
        <f t="shared" si="104"/>
        <v>2462.6928333026708</v>
      </c>
      <c r="W239" s="272">
        <f t="shared" si="104"/>
        <v>2436.1377932153505</v>
      </c>
      <c r="X239" s="272">
        <f t="shared" si="104"/>
        <v>2476.4172477538964</v>
      </c>
      <c r="Y239" s="272">
        <f t="shared" si="104"/>
        <v>2577.427485084168</v>
      </c>
    </row>
    <row r="240" spans="2:25">
      <c r="B240" s="32" t="s">
        <v>50</v>
      </c>
      <c r="D240" s="32"/>
      <c r="E240" s="272">
        <f t="shared" ref="E240:Y240" si="105">E216*1000000/E192</f>
        <v>3400.0000000000059</v>
      </c>
      <c r="F240" s="272">
        <f t="shared" si="105"/>
        <v>3399.9999999999995</v>
      </c>
      <c r="G240" s="272">
        <f t="shared" si="105"/>
        <v>3400.0000000000036</v>
      </c>
      <c r="H240" s="272">
        <f t="shared" si="105"/>
        <v>3399.9999999999986</v>
      </c>
      <c r="I240" s="272">
        <f t="shared" si="105"/>
        <v>3399.9999999999986</v>
      </c>
      <c r="J240" s="272">
        <f t="shared" si="105"/>
        <v>3399.9999999999991</v>
      </c>
      <c r="K240" s="272">
        <f t="shared" si="105"/>
        <v>3414.7179067865927</v>
      </c>
      <c r="L240" s="272">
        <f t="shared" si="105"/>
        <v>3425.6593014967943</v>
      </c>
      <c r="M240" s="272">
        <f t="shared" si="105"/>
        <v>3434.112444725205</v>
      </c>
      <c r="N240" s="272">
        <f t="shared" si="105"/>
        <v>3440.8394781622233</v>
      </c>
      <c r="O240" s="272">
        <f t="shared" si="105"/>
        <v>3446.3201235203292</v>
      </c>
      <c r="P240" s="272">
        <f t="shared" si="105"/>
        <v>3459.3499764484213</v>
      </c>
      <c r="Q240" s="272">
        <f t="shared" si="105"/>
        <v>3470.3430308293532</v>
      </c>
      <c r="R240" s="272">
        <f t="shared" si="105"/>
        <v>3479.7422472815151</v>
      </c>
      <c r="S240" s="272">
        <f t="shared" si="105"/>
        <v>3487.8708223807721</v>
      </c>
      <c r="T240" s="272">
        <f t="shared" si="105"/>
        <v>3494.9701020049242</v>
      </c>
      <c r="U240" s="272">
        <f t="shared" si="105"/>
        <v>3501.2239497188225</v>
      </c>
      <c r="V240" s="272">
        <f t="shared" si="105"/>
        <v>3506.7748985326257</v>
      </c>
      <c r="W240" s="272">
        <f t="shared" si="105"/>
        <v>3511.7351463198343</v>
      </c>
      <c r="X240" s="272">
        <f t="shared" si="105"/>
        <v>3516.1942183553174</v>
      </c>
      <c r="Y240" s="272">
        <f t="shared" si="105"/>
        <v>3520.2244189153084</v>
      </c>
    </row>
    <row r="241" spans="2:25">
      <c r="B241" s="32" t="s">
        <v>51</v>
      </c>
      <c r="D241" s="32"/>
      <c r="E241" s="272">
        <f t="shared" ref="E241:Y241" si="106">E217*1000000/E193</f>
        <v>2499.9999999999995</v>
      </c>
      <c r="F241" s="272">
        <f t="shared" si="106"/>
        <v>2499.9999999999995</v>
      </c>
      <c r="G241" s="272">
        <f t="shared" si="106"/>
        <v>2500.0000000000005</v>
      </c>
      <c r="H241" s="272">
        <f t="shared" si="106"/>
        <v>2499.9999999999995</v>
      </c>
      <c r="I241" s="272">
        <f t="shared" si="106"/>
        <v>2500.0000000000005</v>
      </c>
      <c r="J241" s="272">
        <f t="shared" si="106"/>
        <v>2500</v>
      </c>
      <c r="K241" s="272">
        <f t="shared" si="106"/>
        <v>2499.9999999999995</v>
      </c>
      <c r="L241" s="272">
        <f t="shared" si="106"/>
        <v>2500</v>
      </c>
      <c r="M241" s="272">
        <f t="shared" si="106"/>
        <v>2500</v>
      </c>
      <c r="N241" s="272">
        <f t="shared" si="106"/>
        <v>2499.9999999999995</v>
      </c>
      <c r="O241" s="272">
        <f t="shared" si="106"/>
        <v>2499.9999999999991</v>
      </c>
      <c r="P241" s="272">
        <f t="shared" si="106"/>
        <v>2499.9999999999991</v>
      </c>
      <c r="Q241" s="272">
        <f t="shared" si="106"/>
        <v>2499.9999999999995</v>
      </c>
      <c r="R241" s="272">
        <f t="shared" si="106"/>
        <v>2500.0000000000005</v>
      </c>
      <c r="S241" s="272">
        <f t="shared" si="106"/>
        <v>2500.0000000000005</v>
      </c>
      <c r="T241" s="272">
        <f t="shared" si="106"/>
        <v>2500.0000000000005</v>
      </c>
      <c r="U241" s="272">
        <f t="shared" si="106"/>
        <v>2500</v>
      </c>
      <c r="V241" s="272">
        <f t="shared" si="106"/>
        <v>2500</v>
      </c>
      <c r="W241" s="272">
        <f t="shared" si="106"/>
        <v>2499.9999999999995</v>
      </c>
      <c r="X241" s="272">
        <f t="shared" si="106"/>
        <v>2499.9999999999995</v>
      </c>
      <c r="Y241" s="272">
        <f t="shared" si="106"/>
        <v>2499.9999999999995</v>
      </c>
    </row>
    <row r="242" spans="2:25">
      <c r="B242" s="32" t="s">
        <v>52</v>
      </c>
      <c r="D242" s="32"/>
      <c r="E242" s="272">
        <f t="shared" ref="E242:Y242" si="107">E218*1000000/E194</f>
        <v>3609.3023255813955</v>
      </c>
      <c r="F242" s="272">
        <f t="shared" si="107"/>
        <v>3650</v>
      </c>
      <c r="G242" s="272">
        <f t="shared" si="107"/>
        <v>3650</v>
      </c>
      <c r="H242" s="272">
        <f t="shared" si="107"/>
        <v>3650</v>
      </c>
      <c r="I242" s="272">
        <f t="shared" si="107"/>
        <v>3650</v>
      </c>
      <c r="J242" s="272">
        <f t="shared" si="107"/>
        <v>3650</v>
      </c>
      <c r="K242" s="272">
        <f t="shared" si="107"/>
        <v>3650</v>
      </c>
      <c r="L242" s="272">
        <f t="shared" si="107"/>
        <v>3650</v>
      </c>
      <c r="M242" s="272">
        <f t="shared" si="107"/>
        <v>3650</v>
      </c>
      <c r="N242" s="272">
        <f t="shared" si="107"/>
        <v>3650</v>
      </c>
      <c r="O242" s="272">
        <f t="shared" si="107"/>
        <v>3650</v>
      </c>
      <c r="P242" s="272">
        <f t="shared" si="107"/>
        <v>3650</v>
      </c>
      <c r="Q242" s="272">
        <f t="shared" si="107"/>
        <v>3650</v>
      </c>
      <c r="R242" s="272">
        <f t="shared" si="107"/>
        <v>3650</v>
      </c>
      <c r="S242" s="272">
        <f t="shared" si="107"/>
        <v>3650</v>
      </c>
      <c r="T242" s="272">
        <f t="shared" si="107"/>
        <v>3650</v>
      </c>
      <c r="U242" s="272">
        <f t="shared" si="107"/>
        <v>3650</v>
      </c>
      <c r="V242" s="272">
        <f t="shared" si="107"/>
        <v>3650</v>
      </c>
      <c r="W242" s="272">
        <f t="shared" si="107"/>
        <v>3650</v>
      </c>
      <c r="X242" s="272">
        <f t="shared" si="107"/>
        <v>3650</v>
      </c>
      <c r="Y242" s="272">
        <f t="shared" si="107"/>
        <v>3650</v>
      </c>
    </row>
    <row r="243" spans="2:25">
      <c r="B243" s="30" t="s">
        <v>31</v>
      </c>
      <c r="C243" s="30"/>
      <c r="D243" s="32"/>
      <c r="E243" s="294">
        <f t="shared" ref="E243:Y243" si="108">E219*1000000/E195</f>
        <v>2446.8751703474363</v>
      </c>
      <c r="F243" s="294">
        <f t="shared" si="108"/>
        <v>2494.2538766166585</v>
      </c>
      <c r="G243" s="294">
        <f t="shared" si="108"/>
        <v>2546.2288010583443</v>
      </c>
      <c r="H243" s="294">
        <f t="shared" si="108"/>
        <v>2578.8174208456767</v>
      </c>
      <c r="I243" s="294">
        <f t="shared" si="108"/>
        <v>2614.5094275280244</v>
      </c>
      <c r="J243" s="294">
        <f t="shared" si="108"/>
        <v>2645.3167274824059</v>
      </c>
      <c r="K243" s="294">
        <f t="shared" si="108"/>
        <v>2681.7603739374085</v>
      </c>
      <c r="L243" s="294">
        <f t="shared" si="108"/>
        <v>2709.9511499886644</v>
      </c>
      <c r="M243" s="294">
        <f t="shared" si="108"/>
        <v>2739.4740141103948</v>
      </c>
      <c r="N243" s="294">
        <f t="shared" si="108"/>
        <v>2768.0593209167469</v>
      </c>
      <c r="O243" s="294">
        <f t="shared" si="108"/>
        <v>2795.3685683827071</v>
      </c>
      <c r="P243" s="294">
        <f t="shared" si="108"/>
        <v>2830.949819886901</v>
      </c>
      <c r="Q243" s="294">
        <f t="shared" si="108"/>
        <v>2870.7858795114103</v>
      </c>
      <c r="R243" s="294">
        <f t="shared" si="108"/>
        <v>2908.43806407282</v>
      </c>
      <c r="S243" s="294">
        <f t="shared" si="108"/>
        <v>2952.3005362963531</v>
      </c>
      <c r="T243" s="294">
        <f t="shared" si="108"/>
        <v>3020.3118302533003</v>
      </c>
      <c r="U243" s="294">
        <f t="shared" si="108"/>
        <v>3067.8739128175175</v>
      </c>
      <c r="V243" s="294">
        <f t="shared" si="108"/>
        <v>3126.3344695256524</v>
      </c>
      <c r="W243" s="294">
        <f t="shared" si="108"/>
        <v>3200.4271717931701</v>
      </c>
      <c r="X243" s="294">
        <f t="shared" si="108"/>
        <v>3260.3089818304707</v>
      </c>
      <c r="Y243" s="294">
        <f t="shared" si="108"/>
        <v>3365.9209199305374</v>
      </c>
    </row>
    <row r="244" spans="2:25">
      <c r="D244" s="32"/>
    </row>
    <row r="245" spans="2:25" s="279" customFormat="1">
      <c r="B245" s="30" t="s">
        <v>26</v>
      </c>
      <c r="C245" s="292"/>
      <c r="E245" s="292"/>
      <c r="F245" s="292"/>
      <c r="G245" s="292"/>
      <c r="H245" s="292"/>
      <c r="I245" s="292"/>
      <c r="J245" s="292"/>
      <c r="K245" s="292"/>
      <c r="L245" s="292"/>
      <c r="M245" s="292"/>
      <c r="N245" s="292"/>
      <c r="O245" s="292"/>
      <c r="P245" s="292"/>
      <c r="Q245" s="292"/>
      <c r="R245" s="292"/>
      <c r="S245" s="292"/>
      <c r="T245" s="292"/>
      <c r="U245" s="292"/>
      <c r="V245" s="292"/>
      <c r="W245" s="292"/>
      <c r="X245" s="292"/>
      <c r="Y245" s="292"/>
    </row>
    <row r="246" spans="2:25">
      <c r="B246" s="32" t="s">
        <v>49</v>
      </c>
      <c r="D246" s="32"/>
      <c r="E246" s="272">
        <f t="shared" ref="E246:Y246" si="109">E222*1000000/E198</f>
        <v>2376.5644172907355</v>
      </c>
      <c r="F246" s="272">
        <f t="shared" si="109"/>
        <v>2377.9504031121419</v>
      </c>
      <c r="G246" s="272">
        <f t="shared" si="109"/>
        <v>2378.9782230829774</v>
      </c>
      <c r="H246" s="272">
        <f t="shared" si="109"/>
        <v>2380.7087979657399</v>
      </c>
      <c r="I246" s="272">
        <f t="shared" si="109"/>
        <v>2383.6178777895948</v>
      </c>
      <c r="J246" s="272">
        <f t="shared" si="109"/>
        <v>2381.5367731497454</v>
      </c>
      <c r="K246" s="272">
        <f t="shared" si="109"/>
        <v>2386.1949670761683</v>
      </c>
      <c r="L246" s="272">
        <f t="shared" si="109"/>
        <v>2373.1585501197883</v>
      </c>
      <c r="M246" s="272">
        <f t="shared" si="109"/>
        <v>2374.6672071677835</v>
      </c>
      <c r="N246" s="272">
        <f t="shared" si="109"/>
        <v>2380.2099681583477</v>
      </c>
      <c r="O246" s="272">
        <f t="shared" si="109"/>
        <v>2381.1989261170343</v>
      </c>
      <c r="P246" s="272">
        <f t="shared" si="109"/>
        <v>2390.2691330249309</v>
      </c>
      <c r="Q246" s="272">
        <f t="shared" si="109"/>
        <v>2405.983883240729</v>
      </c>
      <c r="R246" s="272">
        <f t="shared" si="109"/>
        <v>2413.0984619169712</v>
      </c>
      <c r="S246" s="272">
        <f t="shared" si="109"/>
        <v>2419.8623869215094</v>
      </c>
      <c r="T246" s="272">
        <f t="shared" si="109"/>
        <v>2440.3116972995995</v>
      </c>
      <c r="U246" s="272">
        <f t="shared" si="109"/>
        <v>2439.0168110412337</v>
      </c>
      <c r="V246" s="272">
        <f t="shared" si="109"/>
        <v>2455.9019381402941</v>
      </c>
      <c r="W246" s="272">
        <f t="shared" si="109"/>
        <v>2446.3247299414525</v>
      </c>
      <c r="X246" s="272">
        <f t="shared" si="109"/>
        <v>2489.4080326457674</v>
      </c>
      <c r="Y246" s="272">
        <f t="shared" si="109"/>
        <v>2613.4499362913912</v>
      </c>
    </row>
    <row r="247" spans="2:25">
      <c r="B247" s="32" t="s">
        <v>50</v>
      </c>
      <c r="D247" s="32"/>
      <c r="E247" s="272">
        <f t="shared" ref="E247:Y247" si="110">E223*1000000/E199</f>
        <v>3400.0000000000059</v>
      </c>
      <c r="F247" s="272">
        <f t="shared" si="110"/>
        <v>3399.9999999999995</v>
      </c>
      <c r="G247" s="272">
        <f t="shared" si="110"/>
        <v>3400.0000000000036</v>
      </c>
      <c r="H247" s="272">
        <f t="shared" si="110"/>
        <v>3399.9999999999986</v>
      </c>
      <c r="I247" s="272">
        <f t="shared" si="110"/>
        <v>3399.9999999999991</v>
      </c>
      <c r="J247" s="272">
        <f t="shared" si="110"/>
        <v>3399.9999999999991</v>
      </c>
      <c r="K247" s="272">
        <f t="shared" si="110"/>
        <v>3415.4023873700448</v>
      </c>
      <c r="L247" s="272">
        <f t="shared" si="110"/>
        <v>3426.6933600266943</v>
      </c>
      <c r="M247" s="272">
        <f t="shared" si="110"/>
        <v>3435.3252870179567</v>
      </c>
      <c r="N247" s="272">
        <f t="shared" si="110"/>
        <v>3442.1385304187515</v>
      </c>
      <c r="O247" s="272">
        <f t="shared" si="110"/>
        <v>3447.6530855372885</v>
      </c>
      <c r="P247" s="272">
        <f t="shared" si="110"/>
        <v>3460.9092886665208</v>
      </c>
      <c r="Q247" s="272">
        <f t="shared" si="110"/>
        <v>3472.0432259355621</v>
      </c>
      <c r="R247" s="272">
        <f t="shared" si="110"/>
        <v>3481.5267741337784</v>
      </c>
      <c r="S247" s="272">
        <f t="shared" si="110"/>
        <v>3489.70156977747</v>
      </c>
      <c r="T247" s="272">
        <f t="shared" si="110"/>
        <v>3496.8210424398903</v>
      </c>
      <c r="U247" s="272">
        <f t="shared" si="110"/>
        <v>3503.0771562831592</v>
      </c>
      <c r="V247" s="272">
        <f t="shared" si="110"/>
        <v>3508.6179791339146</v>
      </c>
      <c r="W247" s="272">
        <f t="shared" si="110"/>
        <v>3513.5595511693937</v>
      </c>
      <c r="X247" s="272">
        <f t="shared" si="110"/>
        <v>3517.9941002949845</v>
      </c>
      <c r="Y247" s="272">
        <f t="shared" si="110"/>
        <v>3521.9958521410267</v>
      </c>
    </row>
    <row r="248" spans="2:25">
      <c r="B248" s="32" t="s">
        <v>51</v>
      </c>
      <c r="D248" s="32"/>
      <c r="E248" s="272">
        <f t="shared" ref="E248:Y248" si="111">E224*1000000/E200</f>
        <v>2384.7621407333986</v>
      </c>
      <c r="F248" s="272">
        <f t="shared" si="111"/>
        <v>2384.7621407333991</v>
      </c>
      <c r="G248" s="272">
        <f t="shared" si="111"/>
        <v>2384.7621407333995</v>
      </c>
      <c r="H248" s="272">
        <f t="shared" si="111"/>
        <v>2384.7621407333991</v>
      </c>
      <c r="I248" s="272">
        <f t="shared" si="111"/>
        <v>2384.7621407334</v>
      </c>
      <c r="J248" s="272">
        <f t="shared" si="111"/>
        <v>2384.7621407333991</v>
      </c>
      <c r="K248" s="272">
        <f t="shared" si="111"/>
        <v>2384.7621407333991</v>
      </c>
      <c r="L248" s="272">
        <f t="shared" si="111"/>
        <v>2384.7621407333991</v>
      </c>
      <c r="M248" s="272">
        <f t="shared" si="111"/>
        <v>2384.7621407333995</v>
      </c>
      <c r="N248" s="272">
        <f t="shared" si="111"/>
        <v>2384.7621407333991</v>
      </c>
      <c r="O248" s="272">
        <f t="shared" si="111"/>
        <v>2384.7621407333991</v>
      </c>
      <c r="P248" s="272">
        <f t="shared" si="111"/>
        <v>2384.7621407333991</v>
      </c>
      <c r="Q248" s="272">
        <f t="shared" si="111"/>
        <v>2384.7621407333986</v>
      </c>
      <c r="R248" s="272">
        <f t="shared" si="111"/>
        <v>2384.7621407334</v>
      </c>
      <c r="S248" s="272">
        <f t="shared" si="111"/>
        <v>2384.7621407334</v>
      </c>
      <c r="T248" s="272">
        <f t="shared" si="111"/>
        <v>2384.7621407334004</v>
      </c>
      <c r="U248" s="272">
        <f t="shared" si="111"/>
        <v>2384.7621407333991</v>
      </c>
      <c r="V248" s="272">
        <f t="shared" si="111"/>
        <v>2384.7621407333995</v>
      </c>
      <c r="W248" s="272">
        <f t="shared" si="111"/>
        <v>2384.7621407333986</v>
      </c>
      <c r="X248" s="272">
        <f t="shared" si="111"/>
        <v>2384.7621407333986</v>
      </c>
      <c r="Y248" s="272">
        <f t="shared" si="111"/>
        <v>2384.7621407333995</v>
      </c>
    </row>
    <row r="249" spans="2:25">
      <c r="B249" s="32" t="s">
        <v>52</v>
      </c>
      <c r="D249" s="32"/>
      <c r="E249" s="272">
        <f t="shared" ref="E249:Y249" si="112">E225*1000000/E201</f>
        <v>3609.3023255813955</v>
      </c>
      <c r="F249" s="272">
        <f t="shared" si="112"/>
        <v>3650</v>
      </c>
      <c r="G249" s="272">
        <f t="shared" si="112"/>
        <v>3650</v>
      </c>
      <c r="H249" s="272">
        <f t="shared" si="112"/>
        <v>3650</v>
      </c>
      <c r="I249" s="272">
        <f t="shared" si="112"/>
        <v>3650</v>
      </c>
      <c r="J249" s="272">
        <f t="shared" si="112"/>
        <v>3650</v>
      </c>
      <c r="K249" s="272">
        <f t="shared" si="112"/>
        <v>3650</v>
      </c>
      <c r="L249" s="272">
        <f t="shared" si="112"/>
        <v>3650</v>
      </c>
      <c r="M249" s="272">
        <f t="shared" si="112"/>
        <v>3650</v>
      </c>
      <c r="N249" s="272">
        <f t="shared" si="112"/>
        <v>3650</v>
      </c>
      <c r="O249" s="272">
        <f t="shared" si="112"/>
        <v>3650</v>
      </c>
      <c r="P249" s="272">
        <f t="shared" si="112"/>
        <v>3650</v>
      </c>
      <c r="Q249" s="272">
        <f t="shared" si="112"/>
        <v>3650</v>
      </c>
      <c r="R249" s="272">
        <f t="shared" si="112"/>
        <v>3650</v>
      </c>
      <c r="S249" s="272">
        <f t="shared" si="112"/>
        <v>3650</v>
      </c>
      <c r="T249" s="272">
        <f t="shared" si="112"/>
        <v>3650</v>
      </c>
      <c r="U249" s="272">
        <f t="shared" si="112"/>
        <v>3650</v>
      </c>
      <c r="V249" s="272">
        <f t="shared" si="112"/>
        <v>3650</v>
      </c>
      <c r="W249" s="272">
        <f t="shared" si="112"/>
        <v>3650</v>
      </c>
      <c r="X249" s="272">
        <f t="shared" si="112"/>
        <v>3650</v>
      </c>
      <c r="Y249" s="272">
        <f t="shared" si="112"/>
        <v>3650</v>
      </c>
    </row>
    <row r="250" spans="2:25">
      <c r="B250" s="30" t="s">
        <v>31</v>
      </c>
      <c r="C250" s="30"/>
      <c r="D250" s="32"/>
      <c r="E250" s="294">
        <f t="shared" ref="E250:Y250" si="113">E226*1000000/E202</f>
        <v>2426.1843139683679</v>
      </c>
      <c r="F250" s="294">
        <f t="shared" si="113"/>
        <v>2467.1517675246764</v>
      </c>
      <c r="G250" s="294">
        <f t="shared" si="113"/>
        <v>2512.8662942812707</v>
      </c>
      <c r="H250" s="294">
        <f t="shared" si="113"/>
        <v>2545.0376779919379</v>
      </c>
      <c r="I250" s="294">
        <f t="shared" si="113"/>
        <v>2580.265774134295</v>
      </c>
      <c r="J250" s="294">
        <f t="shared" si="113"/>
        <v>2610.6412515556626</v>
      </c>
      <c r="K250" s="294">
        <f t="shared" si="113"/>
        <v>2647.7910040234074</v>
      </c>
      <c r="L250" s="294">
        <f t="shared" si="113"/>
        <v>2676.4805263516578</v>
      </c>
      <c r="M250" s="294">
        <f t="shared" si="113"/>
        <v>2706.8889014642782</v>
      </c>
      <c r="N250" s="294">
        <f t="shared" si="113"/>
        <v>2738.6884210782896</v>
      </c>
      <c r="O250" s="294">
        <f t="shared" si="113"/>
        <v>2766.3550550274249</v>
      </c>
      <c r="P250" s="294">
        <f t="shared" si="113"/>
        <v>2803.513814048702</v>
      </c>
      <c r="Q250" s="294">
        <f t="shared" si="113"/>
        <v>2844.8514997165321</v>
      </c>
      <c r="R250" s="294">
        <f t="shared" si="113"/>
        <v>2882.6118550302867</v>
      </c>
      <c r="S250" s="294">
        <f t="shared" si="113"/>
        <v>2924.032856356619</v>
      </c>
      <c r="T250" s="294">
        <f t="shared" si="113"/>
        <v>2986.08571078764</v>
      </c>
      <c r="U250" s="294">
        <f t="shared" si="113"/>
        <v>3032.3216462881155</v>
      </c>
      <c r="V250" s="294">
        <f t="shared" si="113"/>
        <v>3093.0941738621077</v>
      </c>
      <c r="W250" s="294">
        <f t="shared" si="113"/>
        <v>3168.027630751772</v>
      </c>
      <c r="X250" s="294">
        <f t="shared" si="113"/>
        <v>3234.102220741649</v>
      </c>
      <c r="Y250" s="294">
        <f t="shared" si="113"/>
        <v>3349.4521017234752</v>
      </c>
    </row>
    <row r="251" spans="2:25">
      <c r="D251" s="32"/>
    </row>
    <row r="252" spans="2:25">
      <c r="D252" s="32"/>
    </row>
    <row r="253" spans="2:25" s="270" customFormat="1">
      <c r="B253" s="271" t="s">
        <v>27</v>
      </c>
      <c r="C253" s="272"/>
      <c r="D253" s="272"/>
      <c r="E253" s="272"/>
      <c r="F253" s="272"/>
      <c r="G253" s="272"/>
      <c r="H253" s="272"/>
      <c r="I253" s="272"/>
      <c r="J253" s="272"/>
      <c r="K253" s="272"/>
      <c r="L253" s="272"/>
      <c r="M253" s="272"/>
      <c r="N253" s="272"/>
      <c r="O253" s="272"/>
      <c r="P253" s="272"/>
      <c r="Q253" s="272"/>
      <c r="R253" s="272"/>
      <c r="S253" s="272"/>
      <c r="T253" s="272"/>
      <c r="U253" s="272"/>
      <c r="V253" s="272"/>
      <c r="W253" s="272"/>
    </row>
    <row r="254" spans="2:25" s="279" customFormat="1">
      <c r="B254" s="274" t="s">
        <v>48</v>
      </c>
      <c r="C254" s="274"/>
      <c r="D254" s="290"/>
      <c r="E254" s="274">
        <v>2020</v>
      </c>
      <c r="F254" s="274">
        <v>2021</v>
      </c>
      <c r="G254" s="274">
        <v>2022</v>
      </c>
      <c r="H254" s="274">
        <v>2023</v>
      </c>
      <c r="I254" s="274">
        <v>2024</v>
      </c>
      <c r="J254" s="274">
        <v>2025</v>
      </c>
      <c r="K254" s="274">
        <v>2026</v>
      </c>
      <c r="L254" s="274">
        <v>2027</v>
      </c>
      <c r="M254" s="274">
        <v>2028</v>
      </c>
      <c r="N254" s="274">
        <v>2029</v>
      </c>
      <c r="O254" s="274">
        <v>2030</v>
      </c>
      <c r="P254" s="274">
        <v>2031</v>
      </c>
      <c r="Q254" s="274">
        <v>2032</v>
      </c>
      <c r="R254" s="274">
        <v>2033</v>
      </c>
      <c r="S254" s="274">
        <v>2034</v>
      </c>
      <c r="T254" s="274">
        <v>2035</v>
      </c>
      <c r="U254" s="274">
        <v>2036</v>
      </c>
      <c r="V254" s="274">
        <v>2037</v>
      </c>
      <c r="W254" s="274">
        <v>2038</v>
      </c>
      <c r="X254" s="274">
        <v>2039</v>
      </c>
      <c r="Y254" s="274">
        <v>2040</v>
      </c>
    </row>
    <row r="255" spans="2:25">
      <c r="B255" s="275" t="s">
        <v>19</v>
      </c>
      <c r="C255" s="275"/>
      <c r="D255" s="291"/>
      <c r="E255" s="276">
        <v>731.96199999999999</v>
      </c>
      <c r="F255" s="276">
        <v>727.76200000000006</v>
      </c>
      <c r="G255" s="276">
        <v>724.95699999999999</v>
      </c>
      <c r="H255" s="276">
        <v>755.40700000000004</v>
      </c>
      <c r="I255" s="276">
        <v>756.50700000000006</v>
      </c>
      <c r="J255" s="276">
        <v>727.70699999999999</v>
      </c>
      <c r="K255" s="276">
        <v>720.33900000000006</v>
      </c>
      <c r="L255" s="276">
        <v>713.11899999999991</v>
      </c>
      <c r="M255" s="276">
        <v>668.18</v>
      </c>
      <c r="N255" s="276">
        <v>697.45999999999992</v>
      </c>
      <c r="O255" s="276">
        <v>714.06</v>
      </c>
      <c r="P255" s="276">
        <v>752.31</v>
      </c>
      <c r="Q255" s="276">
        <v>797.08499999999992</v>
      </c>
      <c r="R255" s="276">
        <v>837.4849999999999</v>
      </c>
      <c r="S255" s="276">
        <v>861.95999999999992</v>
      </c>
      <c r="T255" s="276">
        <v>900.05</v>
      </c>
      <c r="U255" s="276">
        <v>921.19999999999993</v>
      </c>
      <c r="V255" s="276">
        <v>930.19999999999982</v>
      </c>
      <c r="W255" s="276">
        <v>964.59999999999991</v>
      </c>
      <c r="X255" s="276">
        <v>982.3</v>
      </c>
      <c r="Y255" s="276">
        <v>1000.6999999999998</v>
      </c>
    </row>
    <row r="256" spans="2:25">
      <c r="B256" s="275" t="s">
        <v>25</v>
      </c>
      <c r="C256" s="275"/>
      <c r="D256" s="291"/>
      <c r="E256" s="276">
        <v>3701.828</v>
      </c>
      <c r="F256" s="276">
        <v>3908.0840000000003</v>
      </c>
      <c r="G256" s="276">
        <v>4261.18</v>
      </c>
      <c r="H256" s="276">
        <v>4365.3949999999995</v>
      </c>
      <c r="I256" s="276">
        <v>4393.57</v>
      </c>
      <c r="J256" s="276">
        <v>4354.33</v>
      </c>
      <c r="K256" s="276">
        <v>4304.2650000000003</v>
      </c>
      <c r="L256" s="276">
        <v>4222.665</v>
      </c>
      <c r="M256" s="276">
        <v>3938.6750000000002</v>
      </c>
      <c r="N256" s="276">
        <v>4025.2799999999997</v>
      </c>
      <c r="O256" s="276">
        <v>3907.13</v>
      </c>
      <c r="P256" s="276">
        <v>4072.4300000000003</v>
      </c>
      <c r="Q256" s="276">
        <v>4250.5349999999999</v>
      </c>
      <c r="R256" s="276">
        <v>4344.1549999999997</v>
      </c>
      <c r="S256" s="276">
        <v>4431</v>
      </c>
      <c r="T256" s="276">
        <v>4461.55</v>
      </c>
      <c r="U256" s="276">
        <v>4481.875</v>
      </c>
      <c r="V256" s="276">
        <v>4536.55</v>
      </c>
      <c r="W256" s="276">
        <v>4388.75</v>
      </c>
      <c r="X256" s="276">
        <v>4497.2</v>
      </c>
      <c r="Y256" s="276">
        <v>4491.9750000000004</v>
      </c>
    </row>
    <row r="257" spans="2:25">
      <c r="B257" s="277" t="s">
        <v>26</v>
      </c>
      <c r="C257" s="275"/>
      <c r="D257" s="291"/>
      <c r="E257" s="278">
        <f>E255+E256</f>
        <v>4433.79</v>
      </c>
      <c r="F257" s="278">
        <f t="shared" ref="F257:Y257" si="114">F255+F256</f>
        <v>4635.8460000000005</v>
      </c>
      <c r="G257" s="278">
        <f t="shared" si="114"/>
        <v>4986.1370000000006</v>
      </c>
      <c r="H257" s="278">
        <f t="shared" si="114"/>
        <v>5120.8019999999997</v>
      </c>
      <c r="I257" s="278">
        <f t="shared" si="114"/>
        <v>5150.0769999999993</v>
      </c>
      <c r="J257" s="278">
        <f t="shared" si="114"/>
        <v>5082.0370000000003</v>
      </c>
      <c r="K257" s="278">
        <f t="shared" si="114"/>
        <v>5024.6040000000003</v>
      </c>
      <c r="L257" s="278">
        <f t="shared" si="114"/>
        <v>4935.7839999999997</v>
      </c>
      <c r="M257" s="278">
        <f t="shared" si="114"/>
        <v>4606.8550000000005</v>
      </c>
      <c r="N257" s="278">
        <f t="shared" si="114"/>
        <v>4722.74</v>
      </c>
      <c r="O257" s="278">
        <f t="shared" si="114"/>
        <v>4621.1900000000005</v>
      </c>
      <c r="P257" s="278">
        <f t="shared" si="114"/>
        <v>4824.74</v>
      </c>
      <c r="Q257" s="278">
        <f t="shared" si="114"/>
        <v>5047.62</v>
      </c>
      <c r="R257" s="278">
        <f t="shared" si="114"/>
        <v>5181.6399999999994</v>
      </c>
      <c r="S257" s="278">
        <f t="shared" si="114"/>
        <v>5292.96</v>
      </c>
      <c r="T257" s="278">
        <f t="shared" si="114"/>
        <v>5361.6</v>
      </c>
      <c r="U257" s="278">
        <f t="shared" si="114"/>
        <v>5403.0749999999998</v>
      </c>
      <c r="V257" s="278">
        <f t="shared" si="114"/>
        <v>5466.75</v>
      </c>
      <c r="W257" s="278">
        <f t="shared" si="114"/>
        <v>5353.35</v>
      </c>
      <c r="X257" s="278">
        <f t="shared" si="114"/>
        <v>5479.5</v>
      </c>
      <c r="Y257" s="278">
        <f t="shared" si="114"/>
        <v>5492.6750000000002</v>
      </c>
    </row>
    <row r="258" spans="2:25">
      <c r="D258" s="32"/>
    </row>
    <row r="259" spans="2:25" s="279" customFormat="1">
      <c r="B259" s="274" t="s">
        <v>54</v>
      </c>
      <c r="C259" s="274"/>
      <c r="D259" s="290"/>
      <c r="E259" s="274">
        <v>2020</v>
      </c>
      <c r="F259" s="274">
        <v>2021</v>
      </c>
      <c r="G259" s="274">
        <v>2022</v>
      </c>
      <c r="H259" s="274">
        <v>2023</v>
      </c>
      <c r="I259" s="274">
        <v>2024</v>
      </c>
      <c r="J259" s="274">
        <v>2025</v>
      </c>
      <c r="K259" s="274">
        <v>2026</v>
      </c>
      <c r="L259" s="274">
        <v>2027</v>
      </c>
      <c r="M259" s="274">
        <v>2028</v>
      </c>
      <c r="N259" s="274">
        <v>2029</v>
      </c>
      <c r="O259" s="274">
        <v>2030</v>
      </c>
      <c r="P259" s="274">
        <v>2031</v>
      </c>
      <c r="Q259" s="274">
        <v>2032</v>
      </c>
      <c r="R259" s="274">
        <v>2033</v>
      </c>
      <c r="S259" s="274">
        <v>2034</v>
      </c>
      <c r="T259" s="274">
        <v>2035</v>
      </c>
      <c r="U259" s="274">
        <v>2036</v>
      </c>
      <c r="V259" s="274">
        <v>2037</v>
      </c>
      <c r="W259" s="274">
        <v>2038</v>
      </c>
      <c r="X259" s="274">
        <v>2039</v>
      </c>
      <c r="Y259" s="274">
        <v>2040</v>
      </c>
    </row>
    <row r="260" spans="2:25">
      <c r="B260" s="275" t="s">
        <v>19</v>
      </c>
      <c r="C260" s="275"/>
      <c r="D260" s="291"/>
      <c r="E260" s="276">
        <v>1.7843793999999999</v>
      </c>
      <c r="F260" s="276">
        <v>1.7768193999999999</v>
      </c>
      <c r="G260" s="276">
        <v>1.7717703999999999</v>
      </c>
      <c r="H260" s="276">
        <v>1.9013804000000001</v>
      </c>
      <c r="I260" s="276">
        <v>1.9781603999999999</v>
      </c>
      <c r="J260" s="276">
        <v>2.0011203999999996</v>
      </c>
      <c r="K260" s="276">
        <v>2.0626579999999999</v>
      </c>
      <c r="L260" s="276">
        <v>2.1306619999999996</v>
      </c>
      <c r="M260" s="276">
        <v>2.1307717999999998</v>
      </c>
      <c r="N260" s="276">
        <v>2.2644757999999996</v>
      </c>
      <c r="O260" s="276">
        <v>2.3753557999999999</v>
      </c>
      <c r="P260" s="276">
        <v>2.5252057999999997</v>
      </c>
      <c r="Q260" s="276">
        <v>2.6778008</v>
      </c>
      <c r="R260" s="276">
        <v>2.8190247999999998</v>
      </c>
      <c r="S260" s="276">
        <v>2.9280877999999997</v>
      </c>
      <c r="T260" s="276">
        <v>3.0635919999999994</v>
      </c>
      <c r="U260" s="276">
        <v>3.1555360000000001</v>
      </c>
      <c r="V260" s="276">
        <v>3.2163759999999995</v>
      </c>
      <c r="W260" s="276">
        <v>3.3422399999999999</v>
      </c>
      <c r="X260" s="276">
        <v>3.4024200000000002</v>
      </c>
      <c r="Y260" s="276">
        <v>3.4649799999999997</v>
      </c>
    </row>
    <row r="261" spans="2:25">
      <c r="B261" s="275" t="s">
        <v>25</v>
      </c>
      <c r="C261" s="275"/>
      <c r="D261" s="291"/>
      <c r="E261" s="276">
        <v>9.2298521000000022</v>
      </c>
      <c r="F261" s="276">
        <v>9.9370263000000012</v>
      </c>
      <c r="G261" s="276">
        <v>11.147313500000001</v>
      </c>
      <c r="H261" s="276">
        <v>11.60573275</v>
      </c>
      <c r="I261" s="276">
        <v>11.915874000000002</v>
      </c>
      <c r="J261" s="276">
        <v>12.094556000000001</v>
      </c>
      <c r="K261" s="276">
        <v>12.252129249999999</v>
      </c>
      <c r="L261" s="276">
        <v>12.372009250000001</v>
      </c>
      <c r="M261" s="276">
        <v>12.097228750000001</v>
      </c>
      <c r="N261" s="276">
        <v>12.5451085</v>
      </c>
      <c r="O261" s="276">
        <v>12.593716000000002</v>
      </c>
      <c r="P261" s="276">
        <v>13.195051000000001</v>
      </c>
      <c r="Q261" s="276">
        <v>13.839355750000001</v>
      </c>
      <c r="R261" s="276">
        <v>14.25470975</v>
      </c>
      <c r="S261" s="276">
        <v>14.627902499999999</v>
      </c>
      <c r="T261" s="276">
        <v>14.837275</v>
      </c>
      <c r="U261" s="276">
        <v>15.014233750000001</v>
      </c>
      <c r="V261" s="276">
        <v>15.292524999999999</v>
      </c>
      <c r="W261" s="276">
        <v>14.973515000000001</v>
      </c>
      <c r="X261" s="276">
        <v>15.399710000000001</v>
      </c>
      <c r="Y261" s="276">
        <v>15.4735125</v>
      </c>
    </row>
    <row r="262" spans="2:25">
      <c r="B262" s="277" t="s">
        <v>26</v>
      </c>
      <c r="C262" s="275"/>
      <c r="D262" s="291"/>
      <c r="E262" s="278">
        <f>E260+E261</f>
        <v>11.014231500000003</v>
      </c>
      <c r="F262" s="278">
        <f t="shared" ref="F262:Y262" si="115">F260+F261</f>
        <v>11.7138457</v>
      </c>
      <c r="G262" s="278">
        <f t="shared" si="115"/>
        <v>12.9190839</v>
      </c>
      <c r="H262" s="278">
        <f t="shared" si="115"/>
        <v>13.50711315</v>
      </c>
      <c r="I262" s="278">
        <f t="shared" si="115"/>
        <v>13.894034400000002</v>
      </c>
      <c r="J262" s="278">
        <f t="shared" si="115"/>
        <v>14.0956764</v>
      </c>
      <c r="K262" s="278">
        <f t="shared" si="115"/>
        <v>14.314787249999998</v>
      </c>
      <c r="L262" s="278">
        <f t="shared" si="115"/>
        <v>14.502671250000001</v>
      </c>
      <c r="M262" s="278">
        <f t="shared" si="115"/>
        <v>14.228000550000001</v>
      </c>
      <c r="N262" s="278">
        <f t="shared" si="115"/>
        <v>14.809584299999999</v>
      </c>
      <c r="O262" s="278">
        <f t="shared" si="115"/>
        <v>14.969071800000002</v>
      </c>
      <c r="P262" s="278">
        <f t="shared" si="115"/>
        <v>15.720256800000001</v>
      </c>
      <c r="Q262" s="278">
        <f t="shared" si="115"/>
        <v>16.517156550000003</v>
      </c>
      <c r="R262" s="278">
        <f t="shared" si="115"/>
        <v>17.073734550000001</v>
      </c>
      <c r="S262" s="278">
        <f t="shared" si="115"/>
        <v>17.555990299999998</v>
      </c>
      <c r="T262" s="278">
        <f t="shared" si="115"/>
        <v>17.900866999999998</v>
      </c>
      <c r="U262" s="278">
        <f t="shared" si="115"/>
        <v>18.16976975</v>
      </c>
      <c r="V262" s="278">
        <f t="shared" si="115"/>
        <v>18.508900999999998</v>
      </c>
      <c r="W262" s="278">
        <f t="shared" si="115"/>
        <v>18.315754999999999</v>
      </c>
      <c r="X262" s="278">
        <f t="shared" si="115"/>
        <v>18.802130000000002</v>
      </c>
      <c r="Y262" s="278">
        <f t="shared" si="115"/>
        <v>18.938492499999999</v>
      </c>
    </row>
    <row r="263" spans="2:25">
      <c r="D263" s="32"/>
    </row>
    <row r="264" spans="2:25" s="279" customFormat="1">
      <c r="B264" s="274" t="s">
        <v>56</v>
      </c>
      <c r="C264" s="274"/>
      <c r="D264" s="290"/>
      <c r="E264" s="274">
        <v>2020</v>
      </c>
      <c r="F264" s="274">
        <v>2021</v>
      </c>
      <c r="G264" s="274">
        <v>2022</v>
      </c>
      <c r="H264" s="274">
        <v>2023</v>
      </c>
      <c r="I264" s="274">
        <v>2024</v>
      </c>
      <c r="J264" s="274">
        <v>2025</v>
      </c>
      <c r="K264" s="274">
        <v>2026</v>
      </c>
      <c r="L264" s="274">
        <v>2027</v>
      </c>
      <c r="M264" s="274">
        <v>2028</v>
      </c>
      <c r="N264" s="274">
        <v>2029</v>
      </c>
      <c r="O264" s="274">
        <v>2030</v>
      </c>
      <c r="P264" s="274">
        <v>2031</v>
      </c>
      <c r="Q264" s="274">
        <v>2032</v>
      </c>
      <c r="R264" s="274">
        <v>2033</v>
      </c>
      <c r="S264" s="274">
        <v>2034</v>
      </c>
      <c r="T264" s="274">
        <v>2035</v>
      </c>
      <c r="U264" s="274">
        <v>2036</v>
      </c>
      <c r="V264" s="274">
        <v>2037</v>
      </c>
      <c r="W264" s="274">
        <v>2038</v>
      </c>
      <c r="X264" s="274">
        <v>2039</v>
      </c>
      <c r="Y264" s="274">
        <v>2040</v>
      </c>
    </row>
    <row r="265" spans="2:25">
      <c r="B265" s="275" t="s">
        <v>19</v>
      </c>
      <c r="C265" s="275"/>
      <c r="D265" s="291"/>
      <c r="E265" s="276">
        <f>E260*1000000/E255</f>
        <v>2437.8033285880961</v>
      </c>
      <c r="F265" s="276">
        <f t="shared" ref="F265:Y267" si="116">F260*1000000/F255</f>
        <v>2441.4841665269687</v>
      </c>
      <c r="G265" s="276">
        <f t="shared" si="116"/>
        <v>2443.9661938570148</v>
      </c>
      <c r="H265" s="276">
        <f t="shared" si="116"/>
        <v>2517.0277744315317</v>
      </c>
      <c r="I265" s="276">
        <f t="shared" si="116"/>
        <v>2614.8606688371683</v>
      </c>
      <c r="J265" s="276">
        <f t="shared" si="116"/>
        <v>2749.8985168481267</v>
      </c>
      <c r="K265" s="276">
        <f t="shared" si="116"/>
        <v>2863.4545679187154</v>
      </c>
      <c r="L265" s="276">
        <f t="shared" si="116"/>
        <v>2987.8070840911541</v>
      </c>
      <c r="M265" s="276">
        <f t="shared" si="116"/>
        <v>3188.9188542009638</v>
      </c>
      <c r="N265" s="276">
        <f t="shared" si="116"/>
        <v>3246.7464800848793</v>
      </c>
      <c r="O265" s="276">
        <f t="shared" si="116"/>
        <v>3326.5493095818279</v>
      </c>
      <c r="P265" s="276">
        <f t="shared" si="116"/>
        <v>3356.6027302574735</v>
      </c>
      <c r="Q265" s="276">
        <f t="shared" si="116"/>
        <v>3359.4921495198128</v>
      </c>
      <c r="R265" s="276">
        <f t="shared" si="116"/>
        <v>3366.0600488366958</v>
      </c>
      <c r="S265" s="276">
        <f t="shared" si="116"/>
        <v>3397.0112302194998</v>
      </c>
      <c r="T265" s="276">
        <f t="shared" si="116"/>
        <v>3403.8020109993886</v>
      </c>
      <c r="U265" s="276">
        <f t="shared" si="116"/>
        <v>3425.4624402952672</v>
      </c>
      <c r="V265" s="276">
        <f t="shared" si="116"/>
        <v>3457.7252203827134</v>
      </c>
      <c r="W265" s="276">
        <f t="shared" si="116"/>
        <v>3464.8973667841597</v>
      </c>
      <c r="X265" s="276">
        <f t="shared" si="116"/>
        <v>3463.7279853405275</v>
      </c>
      <c r="Y265" s="276">
        <f t="shared" si="116"/>
        <v>3462.5562106525435</v>
      </c>
    </row>
    <row r="266" spans="2:25">
      <c r="B266" s="275" t="s">
        <v>25</v>
      </c>
      <c r="C266" s="275"/>
      <c r="D266" s="291"/>
      <c r="E266" s="276">
        <f t="shared" ref="E266:T267" si="117">E261*1000000/E256</f>
        <v>2493.3227853914341</v>
      </c>
      <c r="F266" s="276">
        <f t="shared" si="117"/>
        <v>2542.6849320536612</v>
      </c>
      <c r="G266" s="276">
        <f t="shared" si="117"/>
        <v>2616.0156341670618</v>
      </c>
      <c r="H266" s="276">
        <f t="shared" si="117"/>
        <v>2658.5756271769224</v>
      </c>
      <c r="I266" s="276">
        <f t="shared" si="117"/>
        <v>2712.1165703516735</v>
      </c>
      <c r="J266" s="276">
        <f t="shared" si="117"/>
        <v>2777.5928788125843</v>
      </c>
      <c r="K266" s="276">
        <f t="shared" si="117"/>
        <v>2846.5090439366531</v>
      </c>
      <c r="L266" s="276">
        <f t="shared" si="117"/>
        <v>2929.9054625455728</v>
      </c>
      <c r="M266" s="276">
        <f t="shared" si="117"/>
        <v>3071.395520067028</v>
      </c>
      <c r="N266" s="276">
        <f t="shared" si="117"/>
        <v>3116.5803372684636</v>
      </c>
      <c r="O266" s="276">
        <f t="shared" si="117"/>
        <v>3223.2651588250201</v>
      </c>
      <c r="P266" s="276">
        <f t="shared" si="117"/>
        <v>3240.0927701642509</v>
      </c>
      <c r="Q266" s="276">
        <f t="shared" si="117"/>
        <v>3255.9091384966837</v>
      </c>
      <c r="R266" s="276">
        <f t="shared" si="117"/>
        <v>3281.3538536263095</v>
      </c>
      <c r="S266" s="276">
        <f t="shared" si="117"/>
        <v>3301.2643872714962</v>
      </c>
      <c r="T266" s="276">
        <f t="shared" si="117"/>
        <v>3325.5875200322757</v>
      </c>
      <c r="U266" s="276">
        <f t="shared" si="116"/>
        <v>3349.9894017570773</v>
      </c>
      <c r="V266" s="276">
        <f t="shared" si="116"/>
        <v>3370.9592090906085</v>
      </c>
      <c r="W266" s="276">
        <f t="shared" si="116"/>
        <v>3411.7949302193106</v>
      </c>
      <c r="X266" s="276">
        <f t="shared" si="116"/>
        <v>3424.2884461442677</v>
      </c>
      <c r="Y266" s="276">
        <f t="shared" si="116"/>
        <v>3444.7013841350404</v>
      </c>
    </row>
    <row r="267" spans="2:25">
      <c r="B267" s="277" t="s">
        <v>26</v>
      </c>
      <c r="C267" s="275"/>
      <c r="D267" s="291"/>
      <c r="E267" s="276">
        <f t="shared" si="117"/>
        <v>2484.1572334278358</v>
      </c>
      <c r="F267" s="276">
        <f t="shared" si="116"/>
        <v>2526.7978487637424</v>
      </c>
      <c r="G267" s="276">
        <f t="shared" si="116"/>
        <v>2591.0005882309288</v>
      </c>
      <c r="H267" s="276">
        <f t="shared" si="116"/>
        <v>2637.6948669368589</v>
      </c>
      <c r="I267" s="276">
        <f t="shared" si="116"/>
        <v>2697.8304207878841</v>
      </c>
      <c r="J267" s="276">
        <f t="shared" si="116"/>
        <v>2773.6272679636136</v>
      </c>
      <c r="K267" s="276">
        <f t="shared" si="116"/>
        <v>2848.9383939510453</v>
      </c>
      <c r="L267" s="276">
        <f t="shared" si="116"/>
        <v>2938.27105278513</v>
      </c>
      <c r="M267" s="276">
        <f t="shared" si="116"/>
        <v>3088.4411491136575</v>
      </c>
      <c r="N267" s="276">
        <f t="shared" si="116"/>
        <v>3135.8034319060544</v>
      </c>
      <c r="O267" s="276">
        <f t="shared" si="116"/>
        <v>3239.2244854680289</v>
      </c>
      <c r="P267" s="276">
        <f t="shared" si="116"/>
        <v>3258.259885506784</v>
      </c>
      <c r="Q267" s="276">
        <f t="shared" si="116"/>
        <v>3272.2662462705202</v>
      </c>
      <c r="R267" s="276">
        <f t="shared" si="116"/>
        <v>3295.0445322330388</v>
      </c>
      <c r="S267" s="276">
        <f t="shared" si="116"/>
        <v>3316.8567871285627</v>
      </c>
      <c r="T267" s="276">
        <f t="shared" si="116"/>
        <v>3338.7173604894051</v>
      </c>
      <c r="U267" s="276">
        <f t="shared" si="116"/>
        <v>3362.8572155670613</v>
      </c>
      <c r="V267" s="276">
        <f t="shared" si="116"/>
        <v>3385.7229615402198</v>
      </c>
      <c r="W267" s="276">
        <f t="shared" si="116"/>
        <v>3421.3632585203654</v>
      </c>
      <c r="X267" s="276">
        <f t="shared" si="116"/>
        <v>3431.3587006113698</v>
      </c>
      <c r="Y267" s="276">
        <f t="shared" si="116"/>
        <v>3447.9543209820349</v>
      </c>
    </row>
    <row r="268" spans="2:25">
      <c r="D268" s="32"/>
    </row>
    <row r="269" spans="2:25" s="259" customFormat="1" ht="17">
      <c r="B269" s="259" t="s">
        <v>346</v>
      </c>
      <c r="D269" s="260"/>
    </row>
    <row r="270" spans="2:25" s="346" customFormat="1" ht="17">
      <c r="D270" s="347"/>
    </row>
    <row r="271" spans="2:25">
      <c r="B271" s="266" t="s">
        <v>359</v>
      </c>
      <c r="D271" s="32"/>
      <c r="E271" s="266">
        <f>E264</f>
        <v>2020</v>
      </c>
      <c r="F271" s="266">
        <f t="shared" ref="F271:Y271" si="118">F264</f>
        <v>2021</v>
      </c>
      <c r="G271" s="266">
        <f t="shared" si="118"/>
        <v>2022</v>
      </c>
      <c r="H271" s="266">
        <f t="shared" si="118"/>
        <v>2023</v>
      </c>
      <c r="I271" s="266">
        <f t="shared" si="118"/>
        <v>2024</v>
      </c>
      <c r="J271" s="266">
        <f t="shared" si="118"/>
        <v>2025</v>
      </c>
      <c r="K271" s="266">
        <f t="shared" si="118"/>
        <v>2026</v>
      </c>
      <c r="L271" s="266">
        <f t="shared" si="118"/>
        <v>2027</v>
      </c>
      <c r="M271" s="266">
        <f t="shared" si="118"/>
        <v>2028</v>
      </c>
      <c r="N271" s="266">
        <f t="shared" si="118"/>
        <v>2029</v>
      </c>
      <c r="O271" s="266">
        <f t="shared" si="118"/>
        <v>2030</v>
      </c>
      <c r="P271" s="266">
        <f t="shared" si="118"/>
        <v>2031</v>
      </c>
      <c r="Q271" s="266">
        <f t="shared" si="118"/>
        <v>2032</v>
      </c>
      <c r="R271" s="266">
        <f t="shared" si="118"/>
        <v>2033</v>
      </c>
      <c r="S271" s="266">
        <f t="shared" si="118"/>
        <v>2034</v>
      </c>
      <c r="T271" s="266">
        <f t="shared" si="118"/>
        <v>2035</v>
      </c>
      <c r="U271" s="266">
        <f t="shared" si="118"/>
        <v>2036</v>
      </c>
      <c r="V271" s="266">
        <f t="shared" si="118"/>
        <v>2037</v>
      </c>
      <c r="W271" s="266">
        <f t="shared" si="118"/>
        <v>2038</v>
      </c>
      <c r="X271" s="266">
        <f t="shared" si="118"/>
        <v>2039</v>
      </c>
      <c r="Y271" s="266">
        <f t="shared" si="118"/>
        <v>2040</v>
      </c>
    </row>
    <row r="272" spans="2:25">
      <c r="B272" s="32" t="s">
        <v>357</v>
      </c>
      <c r="D272" s="32"/>
      <c r="E272" s="48">
        <f t="shared" ref="E272:Y272" si="119">E27</f>
        <v>1700.7999999999997</v>
      </c>
      <c r="F272" s="48">
        <f t="shared" si="119"/>
        <v>1700.7999999999997</v>
      </c>
      <c r="G272" s="48">
        <f t="shared" si="119"/>
        <v>1700.7999999999997</v>
      </c>
      <c r="H272" s="48">
        <f t="shared" si="119"/>
        <v>1700.7999999999997</v>
      </c>
      <c r="I272" s="48">
        <f t="shared" si="119"/>
        <v>1700.7999999999997</v>
      </c>
      <c r="J272" s="48">
        <f t="shared" si="119"/>
        <v>1700.7999999999997</v>
      </c>
      <c r="K272" s="48">
        <f t="shared" si="119"/>
        <v>1655.7999999999997</v>
      </c>
      <c r="L272" s="48">
        <f t="shared" si="119"/>
        <v>1655.7999999999997</v>
      </c>
      <c r="M272" s="48">
        <f t="shared" si="119"/>
        <v>1495.7999999999997</v>
      </c>
      <c r="N272" s="48">
        <f t="shared" si="119"/>
        <v>1284.6999999999998</v>
      </c>
      <c r="O272" s="48">
        <f t="shared" si="119"/>
        <v>1284.6999999999998</v>
      </c>
      <c r="P272" s="48">
        <f t="shared" si="119"/>
        <v>1284.6999999999998</v>
      </c>
      <c r="Q272" s="48">
        <f t="shared" si="119"/>
        <v>1284.6999999999998</v>
      </c>
      <c r="R272" s="48">
        <f t="shared" si="119"/>
        <v>1284.6999999999998</v>
      </c>
      <c r="S272" s="48">
        <f t="shared" si="119"/>
        <v>1284.6999999999998</v>
      </c>
      <c r="T272" s="48">
        <f t="shared" si="119"/>
        <v>1047.1999999999998</v>
      </c>
      <c r="U272" s="48">
        <f t="shared" si="119"/>
        <v>840.19999999999993</v>
      </c>
      <c r="V272" s="48">
        <f t="shared" si="119"/>
        <v>836.59999999999991</v>
      </c>
      <c r="W272" s="48">
        <f t="shared" si="119"/>
        <v>786.2</v>
      </c>
      <c r="X272" s="48">
        <f t="shared" si="119"/>
        <v>437</v>
      </c>
      <c r="Y272" s="48">
        <f t="shared" si="119"/>
        <v>437</v>
      </c>
    </row>
    <row r="273" spans="2:25">
      <c r="B273" s="32" t="s">
        <v>358</v>
      </c>
      <c r="D273" s="32"/>
      <c r="E273" s="48">
        <f t="shared" ref="E273:Y273" si="120">E62+E87+E111+E137</f>
        <v>0</v>
      </c>
      <c r="F273" s="48">
        <f t="shared" si="120"/>
        <v>605</v>
      </c>
      <c r="G273" s="48">
        <f t="shared" si="120"/>
        <v>605</v>
      </c>
      <c r="H273" s="48">
        <f t="shared" si="120"/>
        <v>955</v>
      </c>
      <c r="I273" s="48">
        <f t="shared" si="120"/>
        <v>955</v>
      </c>
      <c r="J273" s="48">
        <f t="shared" si="120"/>
        <v>1630</v>
      </c>
      <c r="K273" s="48">
        <f t="shared" si="120"/>
        <v>2805</v>
      </c>
      <c r="L273" s="48">
        <f t="shared" si="120"/>
        <v>3545</v>
      </c>
      <c r="M273" s="48">
        <f t="shared" si="120"/>
        <v>3545</v>
      </c>
      <c r="N273" s="48">
        <f t="shared" si="120"/>
        <v>6045</v>
      </c>
      <c r="O273" s="48">
        <f t="shared" si="120"/>
        <v>8545</v>
      </c>
      <c r="P273" s="48">
        <f t="shared" si="120"/>
        <v>9045</v>
      </c>
      <c r="Q273" s="48">
        <f t="shared" si="120"/>
        <v>9545</v>
      </c>
      <c r="R273" s="48">
        <f t="shared" si="120"/>
        <v>10045</v>
      </c>
      <c r="S273" s="48">
        <f t="shared" si="120"/>
        <v>10545</v>
      </c>
      <c r="T273" s="48">
        <f t="shared" si="120"/>
        <v>11145</v>
      </c>
      <c r="U273" s="48">
        <f t="shared" si="120"/>
        <v>11745</v>
      </c>
      <c r="V273" s="48">
        <f t="shared" si="120"/>
        <v>12345</v>
      </c>
      <c r="W273" s="48">
        <f t="shared" si="120"/>
        <v>12945</v>
      </c>
      <c r="X273" s="48">
        <f t="shared" si="120"/>
        <v>13545</v>
      </c>
      <c r="Y273" s="48">
        <f t="shared" si="120"/>
        <v>14145</v>
      </c>
    </row>
    <row r="274" spans="2:25">
      <c r="D274" s="32"/>
    </row>
    <row r="275" spans="2:25" s="259" customFormat="1" ht="17">
      <c r="D275" s="260"/>
    </row>
    <row r="276" spans="2:25">
      <c r="D276" s="32"/>
    </row>
    <row r="277" spans="2:25">
      <c r="D277" s="32"/>
    </row>
    <row r="278" spans="2:25">
      <c r="D278" s="32"/>
    </row>
    <row r="279" spans="2:25">
      <c r="D279" s="32"/>
    </row>
    <row r="280" spans="2:25">
      <c r="D280" s="32"/>
    </row>
    <row r="281" spans="2:25">
      <c r="D281" s="32"/>
    </row>
    <row r="282" spans="2:25">
      <c r="D282" s="32"/>
    </row>
    <row r="283" spans="2:25">
      <c r="D283" s="32"/>
    </row>
    <row r="284" spans="2:25">
      <c r="D284" s="32"/>
    </row>
    <row r="285" spans="2:25">
      <c r="D285" s="32"/>
    </row>
    <row r="286" spans="2:25">
      <c r="D286" s="32"/>
    </row>
    <row r="287" spans="2:25">
      <c r="D287" s="32"/>
    </row>
    <row r="288" spans="2:25">
      <c r="D288" s="32"/>
    </row>
    <row r="289" spans="4:4">
      <c r="D289" s="32"/>
    </row>
    <row r="290" spans="4:4">
      <c r="D290" s="32"/>
    </row>
    <row r="291" spans="4:4">
      <c r="D291" s="32"/>
    </row>
    <row r="292" spans="4:4">
      <c r="D292" s="32"/>
    </row>
    <row r="293" spans="4:4">
      <c r="D293" s="32"/>
    </row>
    <row r="294" spans="4:4">
      <c r="D294" s="32"/>
    </row>
    <row r="295" spans="4:4">
      <c r="D295" s="32"/>
    </row>
    <row r="296" spans="4:4">
      <c r="D296" s="32"/>
    </row>
    <row r="297" spans="4:4">
      <c r="D297" s="32"/>
    </row>
    <row r="298" spans="4:4">
      <c r="D298" s="32"/>
    </row>
    <row r="299" spans="4:4">
      <c r="D299" s="32"/>
    </row>
    <row r="300" spans="4:4">
      <c r="D300" s="32"/>
    </row>
    <row r="301" spans="4:4">
      <c r="D301" s="32"/>
    </row>
    <row r="302" spans="4:4">
      <c r="D302" s="32"/>
    </row>
    <row r="303" spans="4:4">
      <c r="D303" s="32"/>
    </row>
    <row r="304" spans="4:4">
      <c r="D304" s="32"/>
    </row>
    <row r="305" spans="4:4">
      <c r="D305" s="32"/>
    </row>
    <row r="306" spans="4:4">
      <c r="D306" s="32"/>
    </row>
    <row r="307" spans="4:4">
      <c r="D307" s="32"/>
    </row>
    <row r="308" spans="4:4">
      <c r="D308" s="32"/>
    </row>
    <row r="309" spans="4:4">
      <c r="D309" s="32"/>
    </row>
    <row r="310" spans="4:4">
      <c r="D310" s="32"/>
    </row>
    <row r="311" spans="4:4">
      <c r="D311" s="32"/>
    </row>
    <row r="312" spans="4:4">
      <c r="D312" s="32"/>
    </row>
    <row r="313" spans="4:4">
      <c r="D313" s="32"/>
    </row>
    <row r="314" spans="4:4">
      <c r="D314" s="32"/>
    </row>
    <row r="315" spans="4:4">
      <c r="D315" s="32"/>
    </row>
    <row r="316" spans="4:4">
      <c r="D316" s="32"/>
    </row>
    <row r="317" spans="4:4">
      <c r="D317" s="32"/>
    </row>
    <row r="318" spans="4:4">
      <c r="D318" s="32"/>
    </row>
    <row r="319" spans="4:4">
      <c r="D319" s="32"/>
    </row>
    <row r="320" spans="4:4">
      <c r="D320" s="32"/>
    </row>
    <row r="321" spans="4:4">
      <c r="D321" s="32"/>
    </row>
    <row r="322" spans="4:4">
      <c r="D322" s="32"/>
    </row>
    <row r="323" spans="4:4">
      <c r="D323" s="32"/>
    </row>
    <row r="324" spans="4:4">
      <c r="D324" s="32"/>
    </row>
    <row r="325" spans="4:4">
      <c r="D325" s="32"/>
    </row>
    <row r="326" spans="4:4">
      <c r="D326" s="32"/>
    </row>
  </sheetData>
  <conditionalFormatting sqref="D167">
    <cfRule type="cellIs" dxfId="29" priority="20" stopIfTrue="1" operator="equal">
      <formula>#REF!</formula>
    </cfRule>
  </conditionalFormatting>
  <conditionalFormatting sqref="D7">
    <cfRule type="cellIs" dxfId="28" priority="25" stopIfTrue="1" operator="equal">
      <formula>#REF!</formula>
    </cfRule>
  </conditionalFormatting>
  <conditionalFormatting sqref="D254">
    <cfRule type="cellIs" dxfId="27" priority="19" stopIfTrue="1" operator="equal">
      <formula>#REF!</formula>
    </cfRule>
  </conditionalFormatting>
  <conditionalFormatting sqref="D259">
    <cfRule type="cellIs" dxfId="26" priority="18" stopIfTrue="1" operator="equal">
      <formula>#REF!</formula>
    </cfRule>
  </conditionalFormatting>
  <conditionalFormatting sqref="D264">
    <cfRule type="cellIs" dxfId="25" priority="17" stopIfTrue="1" operator="equal">
      <formula>#REF!</formula>
    </cfRule>
  </conditionalFormatting>
  <conditionalFormatting sqref="D53">
    <cfRule type="cellIs" dxfId="24" priority="16" stopIfTrue="1" operator="equal">
      <formula>#REF!</formula>
    </cfRule>
  </conditionalFormatting>
  <conditionalFormatting sqref="D77">
    <cfRule type="cellIs" dxfId="23" priority="15" stopIfTrue="1" operator="equal">
      <formula>#REF!</formula>
    </cfRule>
  </conditionalFormatting>
  <conditionalFormatting sqref="D182">
    <cfRule type="cellIs" dxfId="22" priority="12" stopIfTrue="1" operator="equal">
      <formula>#REF!</formula>
    </cfRule>
  </conditionalFormatting>
  <conditionalFormatting sqref="D156">
    <cfRule type="cellIs" dxfId="21" priority="13" stopIfTrue="1" operator="equal">
      <formula>#REF!</formula>
    </cfRule>
  </conditionalFormatting>
  <conditionalFormatting sqref="D206">
    <cfRule type="cellIs" dxfId="20" priority="10" stopIfTrue="1" operator="equal">
      <formula>#REF!</formula>
    </cfRule>
  </conditionalFormatting>
  <conditionalFormatting sqref="D230">
    <cfRule type="cellIs" dxfId="19" priority="9" stopIfTrue="1" operator="equal">
      <formula>#REF!</formula>
    </cfRule>
  </conditionalFormatting>
  <conditionalFormatting sqref="D64">
    <cfRule type="cellIs" dxfId="18" priority="5" stopIfTrue="1" operator="equal">
      <formula>#REF!</formula>
    </cfRule>
  </conditionalFormatting>
  <conditionalFormatting sqref="D29">
    <cfRule type="cellIs" dxfId="17" priority="6" stopIfTrue="1" operator="equal">
      <formula>#REF!</formula>
    </cfRule>
  </conditionalFormatting>
  <conditionalFormatting sqref="D89">
    <cfRule type="cellIs" dxfId="16" priority="4" stopIfTrue="1" operator="equal">
      <formula>#REF!</formula>
    </cfRule>
  </conditionalFormatting>
  <conditionalFormatting sqref="D161">
    <cfRule type="cellIs" dxfId="15" priority="2" stopIfTrue="1" operator="equal">
      <formula>#REF!</formula>
    </cfRule>
  </conditionalFormatting>
  <conditionalFormatting sqref="D172">
    <cfRule type="cellIs" dxfId="14" priority="1" stopIfTrue="1" operator="equal">
      <formula>#REF!</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W49"/>
  <sheetViews>
    <sheetView showGridLines="0" zoomScale="90" zoomScaleNormal="90" workbookViewId="0"/>
  </sheetViews>
  <sheetFormatPr defaultColWidth="10.54296875" defaultRowHeight="14.5"/>
  <cols>
    <col min="1" max="1" width="5.54296875" style="32" customWidth="1"/>
    <col min="2" max="2" width="25.54296875" style="32" customWidth="1"/>
    <col min="3" max="3" width="10.54296875" style="32" customWidth="1"/>
    <col min="4" max="16384" width="10.54296875" style="32"/>
  </cols>
  <sheetData>
    <row r="1" spans="2:23" s="256" customFormat="1" ht="19.5" customHeight="1">
      <c r="B1" s="257" t="s">
        <v>172</v>
      </c>
    </row>
    <row r="3" spans="2:23" s="258" customFormat="1">
      <c r="B3" s="258" t="s">
        <v>47</v>
      </c>
    </row>
    <row r="4" spans="2:23" s="261" customFormat="1"/>
    <row r="5" spans="2:23" s="262" customFormat="1">
      <c r="B5" s="263" t="s">
        <v>173</v>
      </c>
      <c r="C5" s="264">
        <v>2020</v>
      </c>
      <c r="D5" s="264">
        <v>2021</v>
      </c>
      <c r="E5" s="264">
        <v>2022</v>
      </c>
      <c r="F5" s="264">
        <v>2023</v>
      </c>
      <c r="G5" s="264">
        <v>2024</v>
      </c>
      <c r="H5" s="264">
        <v>2025</v>
      </c>
      <c r="I5" s="264">
        <v>2026</v>
      </c>
      <c r="J5" s="264">
        <v>2027</v>
      </c>
      <c r="K5" s="264">
        <v>2028</v>
      </c>
      <c r="L5" s="264">
        <v>2029</v>
      </c>
      <c r="M5" s="264">
        <v>2030</v>
      </c>
      <c r="N5" s="264">
        <v>2031</v>
      </c>
      <c r="O5" s="264">
        <v>2032</v>
      </c>
      <c r="P5" s="264">
        <v>2033</v>
      </c>
      <c r="Q5" s="264">
        <v>2034</v>
      </c>
      <c r="R5" s="264">
        <v>2035</v>
      </c>
      <c r="S5" s="264">
        <v>2036</v>
      </c>
      <c r="T5" s="264">
        <v>2037</v>
      </c>
      <c r="U5" s="264">
        <v>2038</v>
      </c>
      <c r="V5" s="264">
        <v>2039</v>
      </c>
      <c r="W5" s="264">
        <v>2040</v>
      </c>
    </row>
    <row r="6" spans="2:23">
      <c r="B6" s="32" t="s">
        <v>174</v>
      </c>
      <c r="C6" s="50">
        <v>642</v>
      </c>
      <c r="D6" s="50">
        <v>661.42359773838609</v>
      </c>
      <c r="E6" s="50">
        <v>685.47435974899702</v>
      </c>
      <c r="F6" s="50">
        <v>711.41647887145064</v>
      </c>
      <c r="G6" s="50">
        <v>739.87697577407073</v>
      </c>
      <c r="H6" s="50">
        <v>770.28097969019177</v>
      </c>
      <c r="I6" s="50">
        <v>802.92737053253893</v>
      </c>
      <c r="J6" s="50">
        <v>839.96597811005756</v>
      </c>
      <c r="K6" s="50">
        <v>881.99108321236213</v>
      </c>
      <c r="L6" s="50">
        <v>929.26966704368681</v>
      </c>
      <c r="M6" s="50">
        <v>983.85687782135039</v>
      </c>
      <c r="N6" s="50">
        <v>1076.2568778213504</v>
      </c>
      <c r="O6" s="50">
        <v>1171.9568778213504</v>
      </c>
      <c r="P6" s="50">
        <v>1251.1568778213505</v>
      </c>
      <c r="Q6" s="50">
        <v>1333.6568778213505</v>
      </c>
      <c r="R6" s="50">
        <v>1416.1568778213505</v>
      </c>
      <c r="S6" s="50">
        <v>1581.1568778213505</v>
      </c>
      <c r="T6" s="50">
        <v>1731.1568778213505</v>
      </c>
      <c r="U6" s="50">
        <v>1881.1568778213505</v>
      </c>
      <c r="V6" s="50">
        <v>2031.1568778213505</v>
      </c>
      <c r="W6" s="50">
        <v>2181.1568778213505</v>
      </c>
    </row>
    <row r="7" spans="2:23">
      <c r="B7" s="32" t="s">
        <v>175</v>
      </c>
      <c r="C7" s="50">
        <v>436.7</v>
      </c>
      <c r="D7" s="50">
        <v>820.86750000000006</v>
      </c>
      <c r="E7" s="50">
        <v>1706.4295833333331</v>
      </c>
      <c r="F7" s="50">
        <v>2591.9916666666659</v>
      </c>
      <c r="G7" s="50">
        <v>3477.5537499999991</v>
      </c>
      <c r="H7" s="50">
        <v>4363.1158333333324</v>
      </c>
      <c r="I7" s="50">
        <v>4663.1158333333324</v>
      </c>
      <c r="J7" s="50">
        <v>4863.1158333333324</v>
      </c>
      <c r="K7" s="50">
        <v>5063.1158333333324</v>
      </c>
      <c r="L7" s="50">
        <v>5263.1158333333324</v>
      </c>
      <c r="M7" s="50">
        <v>5483.1158333333324</v>
      </c>
      <c r="N7" s="50">
        <v>5670.7158333333327</v>
      </c>
      <c r="O7" s="50">
        <v>5865.015833333332</v>
      </c>
      <c r="P7" s="50">
        <v>6025.8158333333322</v>
      </c>
      <c r="Q7" s="50">
        <v>6193.3158333333322</v>
      </c>
      <c r="R7" s="50">
        <v>6360.8158333333322</v>
      </c>
      <c r="S7" s="50">
        <v>6525.8158333333322</v>
      </c>
      <c r="T7" s="50">
        <v>6675.8158333333322</v>
      </c>
      <c r="U7" s="50">
        <v>6825.8158333333322</v>
      </c>
      <c r="V7" s="50">
        <v>6975.8158333333322</v>
      </c>
      <c r="W7" s="50">
        <v>7125.8158333333322</v>
      </c>
    </row>
    <row r="8" spans="2:23">
      <c r="B8" s="30" t="s">
        <v>31</v>
      </c>
      <c r="C8" s="31">
        <f>SUM(C6:C7)</f>
        <v>1078.7</v>
      </c>
      <c r="D8" s="31">
        <f t="shared" ref="D8:W8" si="0">SUM(D6:D7)</f>
        <v>1482.2910977383863</v>
      </c>
      <c r="E8" s="31">
        <f t="shared" si="0"/>
        <v>2391.90394308233</v>
      </c>
      <c r="F8" s="31">
        <f t="shared" si="0"/>
        <v>3303.4081455381165</v>
      </c>
      <c r="G8" s="31">
        <f t="shared" si="0"/>
        <v>4217.4307257740702</v>
      </c>
      <c r="H8" s="31">
        <f t="shared" si="0"/>
        <v>5133.3968130235244</v>
      </c>
      <c r="I8" s="31">
        <f t="shared" si="0"/>
        <v>5466.043203865871</v>
      </c>
      <c r="J8" s="31">
        <f t="shared" si="0"/>
        <v>5703.0818114433896</v>
      </c>
      <c r="K8" s="31">
        <f t="shared" si="0"/>
        <v>5945.1069165456947</v>
      </c>
      <c r="L8" s="31">
        <f t="shared" si="0"/>
        <v>6192.3855003770195</v>
      </c>
      <c r="M8" s="31">
        <f t="shared" si="0"/>
        <v>6466.9727111546827</v>
      </c>
      <c r="N8" s="31">
        <f t="shared" si="0"/>
        <v>6746.9727111546836</v>
      </c>
      <c r="O8" s="31">
        <f t="shared" si="0"/>
        <v>7036.9727111546827</v>
      </c>
      <c r="P8" s="31">
        <f t="shared" si="0"/>
        <v>7276.9727111546827</v>
      </c>
      <c r="Q8" s="31">
        <f t="shared" si="0"/>
        <v>7526.9727111546827</v>
      </c>
      <c r="R8" s="31">
        <f t="shared" si="0"/>
        <v>7776.9727111546827</v>
      </c>
      <c r="S8" s="31">
        <f t="shared" si="0"/>
        <v>8106.9727111546827</v>
      </c>
      <c r="T8" s="31">
        <f t="shared" si="0"/>
        <v>8406.9727111546817</v>
      </c>
      <c r="U8" s="31">
        <f t="shared" si="0"/>
        <v>8706.9727111546817</v>
      </c>
      <c r="V8" s="31">
        <f t="shared" si="0"/>
        <v>9006.9727111546817</v>
      </c>
      <c r="W8" s="31">
        <f t="shared" si="0"/>
        <v>9306.9727111546817</v>
      </c>
    </row>
    <row r="9" spans="2:23">
      <c r="C9" s="265"/>
      <c r="D9" s="265"/>
      <c r="E9" s="265"/>
      <c r="F9" s="265"/>
      <c r="G9" s="265"/>
      <c r="H9" s="265"/>
      <c r="I9" s="265"/>
      <c r="J9" s="265"/>
      <c r="K9" s="265"/>
      <c r="L9" s="265"/>
      <c r="M9" s="265"/>
      <c r="N9" s="265"/>
      <c r="O9" s="265"/>
      <c r="P9" s="265"/>
      <c r="Q9" s="265"/>
      <c r="R9" s="265"/>
      <c r="S9" s="265"/>
      <c r="T9" s="265"/>
      <c r="U9" s="265"/>
      <c r="V9" s="265"/>
      <c r="W9" s="265"/>
    </row>
    <row r="10" spans="2:23" s="262" customFormat="1">
      <c r="B10" s="263" t="s">
        <v>173</v>
      </c>
      <c r="C10" s="264">
        <v>2020</v>
      </c>
      <c r="D10" s="264">
        <v>2021</v>
      </c>
      <c r="E10" s="264">
        <v>2022</v>
      </c>
      <c r="F10" s="264">
        <v>2023</v>
      </c>
      <c r="G10" s="264">
        <v>2024</v>
      </c>
      <c r="H10" s="264">
        <v>2025</v>
      </c>
      <c r="I10" s="264">
        <v>2026</v>
      </c>
      <c r="J10" s="264">
        <v>2027</v>
      </c>
      <c r="K10" s="264">
        <v>2028</v>
      </c>
      <c r="L10" s="264">
        <v>2029</v>
      </c>
      <c r="M10" s="264">
        <v>2030</v>
      </c>
      <c r="N10" s="264">
        <v>2031</v>
      </c>
      <c r="O10" s="264">
        <v>2032</v>
      </c>
      <c r="P10" s="264">
        <v>2033</v>
      </c>
      <c r="Q10" s="264">
        <v>2034</v>
      </c>
      <c r="R10" s="264">
        <v>2035</v>
      </c>
      <c r="S10" s="264">
        <v>2036</v>
      </c>
      <c r="T10" s="264">
        <v>2037</v>
      </c>
      <c r="U10" s="264">
        <v>2038</v>
      </c>
      <c r="V10" s="264">
        <v>2039</v>
      </c>
      <c r="W10" s="264">
        <v>2040</v>
      </c>
    </row>
    <row r="11" spans="2:23">
      <c r="B11" s="36" t="s">
        <v>25</v>
      </c>
      <c r="C11" s="50">
        <v>755.09</v>
      </c>
      <c r="D11" s="50">
        <v>1037.6037684168703</v>
      </c>
      <c r="E11" s="50">
        <v>1674.3327601576309</v>
      </c>
      <c r="F11" s="50">
        <v>2221.2352816311031</v>
      </c>
      <c r="G11" s="50">
        <v>2769.6488297726751</v>
      </c>
      <c r="H11" s="50">
        <v>3319.2284821223475</v>
      </c>
      <c r="I11" s="50">
        <v>3518.8163166277559</v>
      </c>
      <c r="J11" s="50">
        <v>3661.0394811742672</v>
      </c>
      <c r="K11" s="50">
        <v>3806.25454423565</v>
      </c>
      <c r="L11" s="50">
        <v>3954.6216945344445</v>
      </c>
      <c r="M11" s="50">
        <v>4119.3740210010428</v>
      </c>
      <c r="N11" s="50">
        <v>4287.3740210010428</v>
      </c>
      <c r="O11" s="50">
        <v>4461.3740210010428</v>
      </c>
      <c r="P11" s="50">
        <v>4605.3740210010428</v>
      </c>
      <c r="Q11" s="50">
        <v>4755.3740210010428</v>
      </c>
      <c r="R11" s="50">
        <v>4905.3740210010428</v>
      </c>
      <c r="S11" s="50">
        <v>5103.3740210010428</v>
      </c>
      <c r="T11" s="50">
        <v>5283.3740210010428</v>
      </c>
      <c r="U11" s="50">
        <v>5463.3740210010428</v>
      </c>
      <c r="V11" s="50">
        <v>5643.3740210010428</v>
      </c>
      <c r="W11" s="50">
        <v>5823.3740210010428</v>
      </c>
    </row>
    <row r="12" spans="2:23">
      <c r="B12" s="36" t="s">
        <v>19</v>
      </c>
      <c r="C12" s="50">
        <v>323.61000000000007</v>
      </c>
      <c r="D12" s="50">
        <v>444.6873293215159</v>
      </c>
      <c r="E12" s="50">
        <v>717.57118292469909</v>
      </c>
      <c r="F12" s="50">
        <v>1082.1728639070138</v>
      </c>
      <c r="G12" s="50">
        <v>1447.7818960013951</v>
      </c>
      <c r="H12" s="50">
        <v>1814.1683309011769</v>
      </c>
      <c r="I12" s="50">
        <v>1947.2268872381158</v>
      </c>
      <c r="J12" s="50">
        <v>2042.0423302691231</v>
      </c>
      <c r="K12" s="50">
        <v>2138.8523723100452</v>
      </c>
      <c r="L12" s="50">
        <v>2237.763805842575</v>
      </c>
      <c r="M12" s="50">
        <v>2347.5986901536403</v>
      </c>
      <c r="N12" s="50">
        <v>2459.5986901536403</v>
      </c>
      <c r="O12" s="50">
        <v>2575.5986901536403</v>
      </c>
      <c r="P12" s="50">
        <v>2671.5986901536403</v>
      </c>
      <c r="Q12" s="50">
        <v>2771.5986901536403</v>
      </c>
      <c r="R12" s="50">
        <v>2871.5986901536403</v>
      </c>
      <c r="S12" s="50">
        <v>3003.5986901536403</v>
      </c>
      <c r="T12" s="50">
        <v>3123.5986901536403</v>
      </c>
      <c r="U12" s="50">
        <v>3243.5986901536403</v>
      </c>
      <c r="V12" s="50">
        <v>3363.5986901536403</v>
      </c>
      <c r="W12" s="50">
        <v>3483.5986901536403</v>
      </c>
    </row>
    <row r="13" spans="2:23">
      <c r="B13" s="30" t="s">
        <v>31</v>
      </c>
      <c r="C13" s="31">
        <f>SUM(C11:C12)</f>
        <v>1078.7</v>
      </c>
      <c r="D13" s="31">
        <f t="shared" ref="D13:W13" si="1">SUM(D11:D12)</f>
        <v>1482.2910977383863</v>
      </c>
      <c r="E13" s="31">
        <f t="shared" si="1"/>
        <v>2391.90394308233</v>
      </c>
      <c r="F13" s="31">
        <f t="shared" si="1"/>
        <v>3303.408145538117</v>
      </c>
      <c r="G13" s="31">
        <f t="shared" si="1"/>
        <v>4217.4307257740702</v>
      </c>
      <c r="H13" s="31">
        <f t="shared" si="1"/>
        <v>5133.3968130235244</v>
      </c>
      <c r="I13" s="31">
        <f t="shared" si="1"/>
        <v>5466.0432038658719</v>
      </c>
      <c r="J13" s="31">
        <f t="shared" si="1"/>
        <v>5703.0818114433905</v>
      </c>
      <c r="K13" s="31">
        <f t="shared" si="1"/>
        <v>5945.1069165456956</v>
      </c>
      <c r="L13" s="31">
        <f t="shared" si="1"/>
        <v>6192.3855003770195</v>
      </c>
      <c r="M13" s="31">
        <f t="shared" si="1"/>
        <v>6466.9727111546836</v>
      </c>
      <c r="N13" s="31">
        <f t="shared" si="1"/>
        <v>6746.9727111546836</v>
      </c>
      <c r="O13" s="31">
        <f t="shared" si="1"/>
        <v>7036.9727111546836</v>
      </c>
      <c r="P13" s="31">
        <f t="shared" si="1"/>
        <v>7276.9727111546836</v>
      </c>
      <c r="Q13" s="31">
        <f t="shared" si="1"/>
        <v>7526.9727111546836</v>
      </c>
      <c r="R13" s="31">
        <f t="shared" si="1"/>
        <v>7776.9727111546836</v>
      </c>
      <c r="S13" s="31">
        <f t="shared" si="1"/>
        <v>8106.9727111546836</v>
      </c>
      <c r="T13" s="31">
        <f t="shared" si="1"/>
        <v>8406.9727111546836</v>
      </c>
      <c r="U13" s="31">
        <f t="shared" si="1"/>
        <v>8706.9727111546836</v>
      </c>
      <c r="V13" s="31">
        <f t="shared" si="1"/>
        <v>9006.9727111546836</v>
      </c>
      <c r="W13" s="31">
        <f t="shared" si="1"/>
        <v>9306.9727111546836</v>
      </c>
    </row>
    <row r="15" spans="2:23" s="258" customFormat="1">
      <c r="B15" s="258" t="s">
        <v>53</v>
      </c>
    </row>
    <row r="17" spans="2:23" s="262" customFormat="1">
      <c r="B17" s="263" t="s">
        <v>176</v>
      </c>
      <c r="C17" s="266">
        <v>2020</v>
      </c>
      <c r="D17" s="266">
        <v>2021</v>
      </c>
      <c r="E17" s="266">
        <v>2022</v>
      </c>
      <c r="F17" s="266">
        <v>2023</v>
      </c>
      <c r="G17" s="266">
        <v>2024</v>
      </c>
      <c r="H17" s="266">
        <v>2025</v>
      </c>
      <c r="I17" s="266">
        <v>2026</v>
      </c>
      <c r="J17" s="266">
        <v>2027</v>
      </c>
      <c r="K17" s="266">
        <v>2028</v>
      </c>
      <c r="L17" s="266">
        <v>2029</v>
      </c>
      <c r="M17" s="266">
        <v>2030</v>
      </c>
      <c r="N17" s="266">
        <v>2031</v>
      </c>
      <c r="O17" s="266">
        <v>2032</v>
      </c>
      <c r="P17" s="266">
        <v>2033</v>
      </c>
      <c r="Q17" s="266">
        <v>2034</v>
      </c>
      <c r="R17" s="266">
        <v>2035</v>
      </c>
      <c r="S17" s="266">
        <v>2036</v>
      </c>
      <c r="T17" s="266">
        <v>2037</v>
      </c>
      <c r="U17" s="266">
        <v>2038</v>
      </c>
      <c r="V17" s="266">
        <v>2039</v>
      </c>
      <c r="W17" s="266">
        <v>2040</v>
      </c>
    </row>
    <row r="18" spans="2:23">
      <c r="B18" s="36" t="s">
        <v>25</v>
      </c>
      <c r="C18" s="267">
        <v>0.75509000000000004</v>
      </c>
      <c r="D18" s="267">
        <v>1.1180894374011567</v>
      </c>
      <c r="E18" s="267">
        <v>1.9520305061138239</v>
      </c>
      <c r="F18" s="267">
        <v>2.6779815618396476</v>
      </c>
      <c r="G18" s="267">
        <v>3.4155234851668101</v>
      </c>
      <c r="H18" s="267">
        <v>4.1643287163778524</v>
      </c>
      <c r="I18" s="267">
        <v>4.4356355044222546</v>
      </c>
      <c r="J18" s="267">
        <v>4.6286784581640434</v>
      </c>
      <c r="K18" s="267">
        <v>4.8274009900728521</v>
      </c>
      <c r="L18" s="267">
        <v>5.032071956764268</v>
      </c>
      <c r="M18" s="267">
        <v>5.2616819349997908</v>
      </c>
      <c r="N18" s="267">
        <v>5.490901547869468</v>
      </c>
      <c r="O18" s="267">
        <v>5.7286094767818119</v>
      </c>
      <c r="P18" s="267">
        <v>5.9255831293691212</v>
      </c>
      <c r="Q18" s="267">
        <v>6.1310242772199715</v>
      </c>
      <c r="R18" s="267">
        <v>6.3367256848098927</v>
      </c>
      <c r="S18" s="267">
        <v>6.5964905194678751</v>
      </c>
      <c r="T18" s="267">
        <v>6.8329698414098052</v>
      </c>
      <c r="U18" s="267">
        <v>7.0697786356045897</v>
      </c>
      <c r="V18" s="267">
        <v>7.3069169020522304</v>
      </c>
      <c r="W18" s="267">
        <v>7.5443846407527255</v>
      </c>
    </row>
    <row r="19" spans="2:23">
      <c r="B19" s="36" t="s">
        <v>19</v>
      </c>
      <c r="C19" s="267">
        <v>0.32361000000000006</v>
      </c>
      <c r="D19" s="267">
        <v>0.4791811874576386</v>
      </c>
      <c r="E19" s="267">
        <v>0.83658450262021045</v>
      </c>
      <c r="F19" s="267">
        <v>1.3205518731040931</v>
      </c>
      <c r="G19" s="267">
        <v>1.8122464886555347</v>
      </c>
      <c r="H19" s="267">
        <v>2.311449976129563</v>
      </c>
      <c r="I19" s="267">
        <v>2.4923211681591648</v>
      </c>
      <c r="J19" s="267">
        <v>2.6210164706536907</v>
      </c>
      <c r="K19" s="267">
        <v>2.7534981585928966</v>
      </c>
      <c r="L19" s="267">
        <v>2.8899454697205069</v>
      </c>
      <c r="M19" s="267">
        <v>3.0430187885441891</v>
      </c>
      <c r="N19" s="267">
        <v>3.1958318637906404</v>
      </c>
      <c r="O19" s="267">
        <v>3.3543038163988697</v>
      </c>
      <c r="P19" s="267">
        <v>3.4856195847904092</v>
      </c>
      <c r="Q19" s="267">
        <v>3.6225803500243097</v>
      </c>
      <c r="R19" s="267">
        <v>3.7597146217509234</v>
      </c>
      <c r="S19" s="267">
        <v>3.9328911781895783</v>
      </c>
      <c r="T19" s="267">
        <v>4.0905440594841984</v>
      </c>
      <c r="U19" s="267">
        <v>4.2484165889473884</v>
      </c>
      <c r="V19" s="267">
        <v>4.4065087665791483</v>
      </c>
      <c r="W19" s="267">
        <v>4.5648205923794789</v>
      </c>
    </row>
    <row r="20" spans="2:23">
      <c r="B20" s="30" t="s">
        <v>31</v>
      </c>
      <c r="C20" s="268">
        <f>SUM(C18:C19)</f>
        <v>1.0787</v>
      </c>
      <c r="D20" s="268">
        <f t="shared" ref="D20:W20" si="2">SUM(D18:D19)</f>
        <v>1.5972706248587953</v>
      </c>
      <c r="E20" s="268">
        <f t="shared" si="2"/>
        <v>2.7886150087340345</v>
      </c>
      <c r="F20" s="268">
        <f t="shared" si="2"/>
        <v>3.9985334349437407</v>
      </c>
      <c r="G20" s="268">
        <f t="shared" si="2"/>
        <v>5.2277699738223449</v>
      </c>
      <c r="H20" s="268">
        <f t="shared" si="2"/>
        <v>6.475778692507415</v>
      </c>
      <c r="I20" s="268">
        <f t="shared" si="2"/>
        <v>6.9279566725814199</v>
      </c>
      <c r="J20" s="268">
        <f t="shared" si="2"/>
        <v>7.2496949288177337</v>
      </c>
      <c r="K20" s="268">
        <f t="shared" si="2"/>
        <v>7.5808991486657487</v>
      </c>
      <c r="L20" s="268">
        <f t="shared" si="2"/>
        <v>7.9220174264847749</v>
      </c>
      <c r="M20" s="268">
        <f t="shared" si="2"/>
        <v>8.3047007235439807</v>
      </c>
      <c r="N20" s="268">
        <f t="shared" si="2"/>
        <v>8.6867334116601089</v>
      </c>
      <c r="O20" s="268">
        <f t="shared" si="2"/>
        <v>9.0829132931806811</v>
      </c>
      <c r="P20" s="268">
        <f t="shared" si="2"/>
        <v>9.4112027141595309</v>
      </c>
      <c r="Q20" s="268">
        <f t="shared" si="2"/>
        <v>9.7536046272442807</v>
      </c>
      <c r="R20" s="268">
        <f t="shared" si="2"/>
        <v>10.096440306560815</v>
      </c>
      <c r="S20" s="268">
        <f t="shared" si="2"/>
        <v>10.529381697657453</v>
      </c>
      <c r="T20" s="268">
        <f t="shared" si="2"/>
        <v>10.923513900894005</v>
      </c>
      <c r="U20" s="268">
        <f t="shared" si="2"/>
        <v>11.318195224551978</v>
      </c>
      <c r="V20" s="268">
        <f t="shared" si="2"/>
        <v>11.713425668631379</v>
      </c>
      <c r="W20" s="268">
        <f t="shared" si="2"/>
        <v>12.109205233132204</v>
      </c>
    </row>
    <row r="22" spans="2:23" s="258" customFormat="1">
      <c r="B22" s="258" t="s">
        <v>55</v>
      </c>
    </row>
    <row r="24" spans="2:23" s="262" customFormat="1">
      <c r="B24" s="263" t="s">
        <v>177</v>
      </c>
      <c r="C24" s="266">
        <v>2020</v>
      </c>
      <c r="D24" s="266">
        <v>2021</v>
      </c>
      <c r="E24" s="266">
        <v>2022</v>
      </c>
      <c r="F24" s="266">
        <v>2023</v>
      </c>
      <c r="G24" s="266">
        <v>2024</v>
      </c>
      <c r="H24" s="266">
        <v>2025</v>
      </c>
      <c r="I24" s="266">
        <v>2026</v>
      </c>
      <c r="J24" s="266">
        <v>2027</v>
      </c>
      <c r="K24" s="266">
        <v>2028</v>
      </c>
      <c r="L24" s="266">
        <v>2029</v>
      </c>
      <c r="M24" s="266">
        <v>2030</v>
      </c>
      <c r="N24" s="266">
        <v>2031</v>
      </c>
      <c r="O24" s="266">
        <v>2032</v>
      </c>
      <c r="P24" s="266">
        <v>2033</v>
      </c>
      <c r="Q24" s="266">
        <v>2034</v>
      </c>
      <c r="R24" s="266">
        <v>2035</v>
      </c>
      <c r="S24" s="266">
        <v>2036</v>
      </c>
      <c r="T24" s="266">
        <v>2037</v>
      </c>
      <c r="U24" s="266">
        <v>2038</v>
      </c>
      <c r="V24" s="266">
        <v>2039</v>
      </c>
      <c r="W24" s="266">
        <v>2040</v>
      </c>
    </row>
    <row r="25" spans="2:23">
      <c r="B25" s="36" t="s">
        <v>25</v>
      </c>
      <c r="C25" s="48">
        <f>C18*1000000/C11</f>
        <v>1000</v>
      </c>
      <c r="D25" s="48">
        <f t="shared" ref="D25:W27" si="3">D18*1000000/D11</f>
        <v>1077.5687901626338</v>
      </c>
      <c r="E25" s="48">
        <f t="shared" si="3"/>
        <v>1165.8557680792492</v>
      </c>
      <c r="F25" s="48">
        <f t="shared" si="3"/>
        <v>1205.6271498952356</v>
      </c>
      <c r="G25" s="48">
        <f t="shared" si="3"/>
        <v>1233.1973095113096</v>
      </c>
      <c r="H25" s="48">
        <f t="shared" si="3"/>
        <v>1254.6074302529303</v>
      </c>
      <c r="I25" s="48">
        <f t="shared" si="3"/>
        <v>1260.5476118381562</v>
      </c>
      <c r="J25" s="48">
        <f t="shared" si="3"/>
        <v>1264.3071679411141</v>
      </c>
      <c r="K25" s="48">
        <f t="shared" si="3"/>
        <v>1268.2811761456335</v>
      </c>
      <c r="L25" s="48">
        <f t="shared" si="3"/>
        <v>1272.4534343497212</v>
      </c>
      <c r="M25" s="48">
        <f t="shared" si="3"/>
        <v>1277.3013346627743</v>
      </c>
      <c r="N25" s="48">
        <f t="shared" si="3"/>
        <v>1280.714376906034</v>
      </c>
      <c r="O25" s="48">
        <f t="shared" si="3"/>
        <v>1284.0460023785288</v>
      </c>
      <c r="P25" s="48">
        <f t="shared" si="3"/>
        <v>1286.6670768427864</v>
      </c>
      <c r="Q25" s="48">
        <f t="shared" si="3"/>
        <v>1289.2832929951835</v>
      </c>
      <c r="R25" s="48">
        <f t="shared" si="3"/>
        <v>1291.7925641716415</v>
      </c>
      <c r="S25" s="48">
        <f t="shared" si="3"/>
        <v>1292.5743816389834</v>
      </c>
      <c r="T25" s="48">
        <f t="shared" si="3"/>
        <v>1293.2966347355359</v>
      </c>
      <c r="U25" s="48">
        <f t="shared" si="3"/>
        <v>1294.0316017956261</v>
      </c>
      <c r="V25" s="48">
        <f t="shared" si="3"/>
        <v>1294.7780662526602</v>
      </c>
      <c r="W25" s="48">
        <f t="shared" si="3"/>
        <v>1295.5349619559279</v>
      </c>
    </row>
    <row r="26" spans="2:23">
      <c r="B26" s="36" t="s">
        <v>19</v>
      </c>
      <c r="C26" s="48">
        <f>C19*1000000/C12</f>
        <v>1000</v>
      </c>
      <c r="D26" s="48">
        <f t="shared" si="3"/>
        <v>1077.5687901626338</v>
      </c>
      <c r="E26" s="48">
        <f t="shared" si="3"/>
        <v>1165.8557680792492</v>
      </c>
      <c r="F26" s="48">
        <f t="shared" si="3"/>
        <v>1220.2781248242075</v>
      </c>
      <c r="G26" s="48">
        <f t="shared" si="3"/>
        <v>1251.7399849112276</v>
      </c>
      <c r="H26" s="48">
        <f t="shared" si="3"/>
        <v>1274.1099801810367</v>
      </c>
      <c r="I26" s="48">
        <f t="shared" si="3"/>
        <v>1279.933624835159</v>
      </c>
      <c r="J26" s="48">
        <f t="shared" si="3"/>
        <v>1283.5270022577172</v>
      </c>
      <c r="K26" s="48">
        <f t="shared" si="3"/>
        <v>1287.3717673272652</v>
      </c>
      <c r="L26" s="48">
        <f t="shared" si="3"/>
        <v>1291.4434768205435</v>
      </c>
      <c r="M26" s="48">
        <f t="shared" si="3"/>
        <v>1296.2261400584769</v>
      </c>
      <c r="N26" s="48">
        <f t="shared" si="3"/>
        <v>1299.3306089258858</v>
      </c>
      <c r="O26" s="48">
        <f t="shared" si="3"/>
        <v>1302.3394635282943</v>
      </c>
      <c r="P26" s="48">
        <f t="shared" si="3"/>
        <v>1304.6943006960209</v>
      </c>
      <c r="Q26" s="48">
        <f t="shared" si="3"/>
        <v>1307.0363912690029</v>
      </c>
      <c r="R26" s="48">
        <f t="shared" si="3"/>
        <v>1309.2757823864886</v>
      </c>
      <c r="S26" s="48">
        <f t="shared" si="3"/>
        <v>1309.3930261330627</v>
      </c>
      <c r="T26" s="48">
        <f t="shared" si="3"/>
        <v>1309.5613314151431</v>
      </c>
      <c r="U26" s="48">
        <f t="shared" si="3"/>
        <v>1309.7849009015824</v>
      </c>
      <c r="V26" s="48">
        <f t="shared" si="3"/>
        <v>1310.0578197626396</v>
      </c>
      <c r="W26" s="48">
        <f t="shared" si="3"/>
        <v>1310.3749881643664</v>
      </c>
    </row>
    <row r="27" spans="2:23">
      <c r="B27" s="30" t="s">
        <v>31</v>
      </c>
      <c r="C27" s="269">
        <f>C20*1000000/C13</f>
        <v>1000</v>
      </c>
      <c r="D27" s="269">
        <f t="shared" si="3"/>
        <v>1077.5687901626338</v>
      </c>
      <c r="E27" s="269">
        <f t="shared" si="3"/>
        <v>1165.8557680792492</v>
      </c>
      <c r="F27" s="269">
        <f t="shared" si="3"/>
        <v>1210.4267044157177</v>
      </c>
      <c r="G27" s="269">
        <f t="shared" si="3"/>
        <v>1239.5627370649547</v>
      </c>
      <c r="H27" s="269">
        <f t="shared" si="3"/>
        <v>1261.4997297848167</v>
      </c>
      <c r="I27" s="269">
        <f t="shared" si="3"/>
        <v>1267.4536980757134</v>
      </c>
      <c r="J27" s="269">
        <f t="shared" si="3"/>
        <v>1271.1890112239003</v>
      </c>
      <c r="K27" s="269">
        <f t="shared" si="3"/>
        <v>1275.1493379484086</v>
      </c>
      <c r="L27" s="269">
        <f t="shared" si="3"/>
        <v>1279.31593180083</v>
      </c>
      <c r="M27" s="269">
        <f t="shared" si="3"/>
        <v>1284.1712953604174</v>
      </c>
      <c r="N27" s="269">
        <f t="shared" si="3"/>
        <v>1287.5008961127771</v>
      </c>
      <c r="O27" s="269">
        <f t="shared" si="3"/>
        <v>1290.7415824965283</v>
      </c>
      <c r="P27" s="269">
        <f t="shared" si="3"/>
        <v>1293.285420698822</v>
      </c>
      <c r="Q27" s="269">
        <f t="shared" si="3"/>
        <v>1295.8203784623549</v>
      </c>
      <c r="R27" s="269">
        <f t="shared" si="3"/>
        <v>1298.2481335030618</v>
      </c>
      <c r="S27" s="269">
        <f t="shared" si="3"/>
        <v>1298.8056174371584</v>
      </c>
      <c r="T27" s="269">
        <f t="shared" si="3"/>
        <v>1299.3397595308334</v>
      </c>
      <c r="U27" s="269">
        <f t="shared" si="3"/>
        <v>1299.9001604831037</v>
      </c>
      <c r="V27" s="269">
        <f t="shared" si="3"/>
        <v>1300.4841964409295</v>
      </c>
      <c r="W27" s="269">
        <f t="shared" si="3"/>
        <v>1301.0895818593044</v>
      </c>
    </row>
    <row r="30" spans="2:23" s="270" customFormat="1">
      <c r="B30" s="271" t="s">
        <v>27</v>
      </c>
      <c r="C30" s="272"/>
      <c r="D30" s="272"/>
      <c r="E30" s="272"/>
      <c r="F30" s="272"/>
      <c r="G30" s="272"/>
      <c r="H30" s="272"/>
      <c r="I30" s="272"/>
      <c r="J30" s="272"/>
      <c r="K30" s="272"/>
      <c r="L30" s="272"/>
      <c r="M30" s="272"/>
      <c r="N30" s="272"/>
      <c r="O30" s="272"/>
      <c r="P30" s="272"/>
      <c r="Q30" s="272"/>
      <c r="R30" s="272"/>
      <c r="S30" s="272"/>
      <c r="T30" s="272"/>
      <c r="U30" s="272"/>
      <c r="V30" s="272"/>
    </row>
    <row r="31" spans="2:23" s="273" customFormat="1">
      <c r="B31" s="274" t="s">
        <v>173</v>
      </c>
      <c r="C31" s="274">
        <v>2020</v>
      </c>
      <c r="D31" s="274">
        <v>2021</v>
      </c>
      <c r="E31" s="274">
        <v>2022</v>
      </c>
      <c r="F31" s="274">
        <v>2023</v>
      </c>
      <c r="G31" s="274">
        <v>2024</v>
      </c>
      <c r="H31" s="274">
        <v>2025</v>
      </c>
      <c r="I31" s="274">
        <v>2026</v>
      </c>
      <c r="J31" s="274">
        <v>2027</v>
      </c>
      <c r="K31" s="274">
        <v>2028</v>
      </c>
      <c r="L31" s="274">
        <v>2029</v>
      </c>
      <c r="M31" s="274">
        <v>2030</v>
      </c>
      <c r="N31" s="274">
        <v>2031</v>
      </c>
      <c r="O31" s="274">
        <v>2032</v>
      </c>
      <c r="P31" s="274">
        <v>2033</v>
      </c>
      <c r="Q31" s="274">
        <v>2034</v>
      </c>
      <c r="R31" s="274">
        <v>2035</v>
      </c>
      <c r="S31" s="274">
        <v>2036</v>
      </c>
      <c r="T31" s="274">
        <v>2037</v>
      </c>
      <c r="U31" s="274">
        <v>2038</v>
      </c>
      <c r="V31" s="274">
        <v>2039</v>
      </c>
      <c r="W31" s="274">
        <v>2040</v>
      </c>
    </row>
    <row r="32" spans="2:23">
      <c r="B32" s="275" t="s">
        <v>174</v>
      </c>
      <c r="C32" s="276">
        <v>642.38673495236333</v>
      </c>
      <c r="D32" s="276">
        <v>657.33581685346496</v>
      </c>
      <c r="E32" s="276">
        <v>677.53042184149319</v>
      </c>
      <c r="F32" s="276">
        <v>699.17651170180159</v>
      </c>
      <c r="G32" s="276">
        <v>722.43986093194303</v>
      </c>
      <c r="H32" s="276">
        <v>747.19122870541582</v>
      </c>
      <c r="I32" s="276">
        <v>773.52738110422843</v>
      </c>
      <c r="J32" s="276">
        <v>803.75126333441835</v>
      </c>
      <c r="K32" s="276">
        <v>838.38782133827738</v>
      </c>
      <c r="L32" s="276">
        <v>877.83502773067335</v>
      </c>
      <c r="M32" s="276">
        <v>923.94734582160072</v>
      </c>
      <c r="N32" s="276">
        <v>993.74674727702313</v>
      </c>
      <c r="O32" s="276">
        <v>1092.7467472770231</v>
      </c>
      <c r="P32" s="276">
        <v>1191.7467472770231</v>
      </c>
      <c r="Q32" s="276">
        <v>1290.7467472770231</v>
      </c>
      <c r="R32" s="276">
        <v>1356.7467472770231</v>
      </c>
      <c r="S32" s="276">
        <v>1456.7467472770231</v>
      </c>
      <c r="T32" s="276">
        <v>1556.7467472770231</v>
      </c>
      <c r="U32" s="276">
        <v>1656.7467472770231</v>
      </c>
      <c r="V32" s="276">
        <v>1731.7467472770231</v>
      </c>
      <c r="W32" s="276">
        <v>1806.7467472770231</v>
      </c>
    </row>
    <row r="33" spans="2:23">
      <c r="B33" s="275" t="s">
        <v>175</v>
      </c>
      <c r="C33" s="276">
        <v>429.55</v>
      </c>
      <c r="D33" s="276">
        <v>750.05</v>
      </c>
      <c r="E33" s="276">
        <v>1150.05</v>
      </c>
      <c r="F33" s="276">
        <v>1550.05</v>
      </c>
      <c r="G33" s="276">
        <v>1950.05</v>
      </c>
      <c r="H33" s="276">
        <v>2350.0500000000002</v>
      </c>
      <c r="I33" s="276">
        <v>2750.05</v>
      </c>
      <c r="J33" s="276">
        <v>3100.05</v>
      </c>
      <c r="K33" s="276">
        <v>3400.05</v>
      </c>
      <c r="L33" s="276">
        <v>3700.05</v>
      </c>
      <c r="M33" s="276">
        <v>4000.05</v>
      </c>
      <c r="N33" s="276">
        <v>4300.05</v>
      </c>
      <c r="O33" s="276">
        <v>4501.05</v>
      </c>
      <c r="P33" s="276">
        <v>4702.05</v>
      </c>
      <c r="Q33" s="276">
        <v>4903.05</v>
      </c>
      <c r="R33" s="276">
        <v>5037.05</v>
      </c>
      <c r="S33" s="276">
        <v>5137.05</v>
      </c>
      <c r="T33" s="276">
        <v>5237.05</v>
      </c>
      <c r="U33" s="276">
        <v>5337.05</v>
      </c>
      <c r="V33" s="276">
        <v>5412.05</v>
      </c>
      <c r="W33" s="276">
        <v>5487.05</v>
      </c>
    </row>
    <row r="34" spans="2:23">
      <c r="B34" s="277" t="s">
        <v>31</v>
      </c>
      <c r="C34" s="278">
        <f>C32+C33</f>
        <v>1071.9367349523634</v>
      </c>
      <c r="D34" s="278">
        <f t="shared" ref="D34:W34" si="4">D32+D33</f>
        <v>1407.3858168534648</v>
      </c>
      <c r="E34" s="278">
        <f t="shared" si="4"/>
        <v>1827.5804218414933</v>
      </c>
      <c r="F34" s="278">
        <f t="shared" si="4"/>
        <v>2249.2265117018014</v>
      </c>
      <c r="G34" s="278">
        <f t="shared" si="4"/>
        <v>2672.489860931943</v>
      </c>
      <c r="H34" s="278">
        <f t="shared" si="4"/>
        <v>3097.2412287054158</v>
      </c>
      <c r="I34" s="278">
        <f t="shared" si="4"/>
        <v>3523.5773811042286</v>
      </c>
      <c r="J34" s="278">
        <f t="shared" si="4"/>
        <v>3903.8012633344188</v>
      </c>
      <c r="K34" s="278">
        <f t="shared" si="4"/>
        <v>4238.4378213382779</v>
      </c>
      <c r="L34" s="278">
        <f t="shared" si="4"/>
        <v>4577.8850277306738</v>
      </c>
      <c r="M34" s="278">
        <f t="shared" si="4"/>
        <v>4923.9973458216009</v>
      </c>
      <c r="N34" s="278">
        <f t="shared" si="4"/>
        <v>5293.7967472770233</v>
      </c>
      <c r="O34" s="278">
        <f t="shared" si="4"/>
        <v>5593.7967472770233</v>
      </c>
      <c r="P34" s="278">
        <f t="shared" si="4"/>
        <v>5893.7967472770233</v>
      </c>
      <c r="Q34" s="278">
        <f t="shared" si="4"/>
        <v>6193.7967472770233</v>
      </c>
      <c r="R34" s="278">
        <f t="shared" si="4"/>
        <v>6393.7967472770233</v>
      </c>
      <c r="S34" s="278">
        <f t="shared" si="4"/>
        <v>6593.7967472770233</v>
      </c>
      <c r="T34" s="278">
        <f t="shared" si="4"/>
        <v>6793.7967472770233</v>
      </c>
      <c r="U34" s="278">
        <f t="shared" si="4"/>
        <v>6993.7967472770233</v>
      </c>
      <c r="V34" s="278">
        <f t="shared" si="4"/>
        <v>7143.7967472770233</v>
      </c>
      <c r="W34" s="278">
        <f t="shared" si="4"/>
        <v>7293.7967472770233</v>
      </c>
    </row>
    <row r="36" spans="2:23" s="279" customFormat="1">
      <c r="B36" s="274" t="s">
        <v>173</v>
      </c>
      <c r="C36" s="274">
        <v>2020</v>
      </c>
      <c r="D36" s="274">
        <v>2021</v>
      </c>
      <c r="E36" s="274">
        <v>2022</v>
      </c>
      <c r="F36" s="274">
        <v>2023</v>
      </c>
      <c r="G36" s="274">
        <v>2024</v>
      </c>
      <c r="H36" s="274">
        <v>2025</v>
      </c>
      <c r="I36" s="274">
        <v>2026</v>
      </c>
      <c r="J36" s="274">
        <v>2027</v>
      </c>
      <c r="K36" s="274">
        <v>2028</v>
      </c>
      <c r="L36" s="274">
        <v>2029</v>
      </c>
      <c r="M36" s="274">
        <v>2030</v>
      </c>
      <c r="N36" s="274">
        <v>2031</v>
      </c>
      <c r="O36" s="274">
        <v>2032</v>
      </c>
      <c r="P36" s="274">
        <v>2033</v>
      </c>
      <c r="Q36" s="274">
        <v>2034</v>
      </c>
      <c r="R36" s="274">
        <v>2035</v>
      </c>
      <c r="S36" s="274">
        <v>2036</v>
      </c>
      <c r="T36" s="274">
        <v>2037</v>
      </c>
      <c r="U36" s="274">
        <v>2038</v>
      </c>
      <c r="V36" s="274">
        <v>2039</v>
      </c>
      <c r="W36" s="274">
        <v>2040</v>
      </c>
    </row>
    <row r="37" spans="2:23">
      <c r="B37" s="275" t="s">
        <v>25</v>
      </c>
      <c r="C37" s="276">
        <v>735.76836747618165</v>
      </c>
      <c r="D37" s="276">
        <v>903.49290842673247</v>
      </c>
      <c r="E37" s="276">
        <v>1113.5902109207466</v>
      </c>
      <c r="F37" s="276">
        <v>1324.4132558509009</v>
      </c>
      <c r="G37" s="276">
        <v>1578.3712653889856</v>
      </c>
      <c r="H37" s="276">
        <v>1833.2220860530697</v>
      </c>
      <c r="I37" s="276">
        <v>2089.0237774923571</v>
      </c>
      <c r="J37" s="276">
        <v>2317.1581068304713</v>
      </c>
      <c r="K37" s="276">
        <v>2517.9400416327867</v>
      </c>
      <c r="L37" s="276">
        <v>2721.6083654682243</v>
      </c>
      <c r="M37" s="276">
        <v>2929.2757563227806</v>
      </c>
      <c r="N37" s="276">
        <v>3151.1553971960343</v>
      </c>
      <c r="O37" s="276">
        <v>3331.1553971960343</v>
      </c>
      <c r="P37" s="276">
        <v>3511.1553971960343</v>
      </c>
      <c r="Q37" s="276">
        <v>3691.1553971960343</v>
      </c>
      <c r="R37" s="276">
        <v>3811.1553971960343</v>
      </c>
      <c r="S37" s="276">
        <v>3931.1553971960343</v>
      </c>
      <c r="T37" s="276">
        <v>4051.1553971960343</v>
      </c>
      <c r="U37" s="276">
        <v>4171.1553971960348</v>
      </c>
      <c r="V37" s="276">
        <v>4261.1553971960348</v>
      </c>
      <c r="W37" s="276">
        <v>4351.1553971960348</v>
      </c>
    </row>
    <row r="38" spans="2:23">
      <c r="B38" s="275" t="s">
        <v>178</v>
      </c>
      <c r="C38" s="276">
        <v>336.16836747618163</v>
      </c>
      <c r="D38" s="276">
        <v>503.89290842673256</v>
      </c>
      <c r="E38" s="276">
        <v>713.99021092074668</v>
      </c>
      <c r="F38" s="276">
        <v>924.81325585090087</v>
      </c>
      <c r="G38" s="276">
        <v>1094.1185955429573</v>
      </c>
      <c r="H38" s="276">
        <v>1264.0191426523465</v>
      </c>
      <c r="I38" s="276">
        <v>1434.5536036118717</v>
      </c>
      <c r="J38" s="276">
        <v>1586.6431565039475</v>
      </c>
      <c r="K38" s="276">
        <v>1720.4977797054912</v>
      </c>
      <c r="L38" s="276">
        <v>1856.2766622624497</v>
      </c>
      <c r="M38" s="276">
        <v>1994.7215894988205</v>
      </c>
      <c r="N38" s="276">
        <v>2142.6413500809895</v>
      </c>
      <c r="O38" s="276">
        <v>2262.6413500809895</v>
      </c>
      <c r="P38" s="276">
        <v>2382.6413500809895</v>
      </c>
      <c r="Q38" s="276">
        <v>2502.6413500809895</v>
      </c>
      <c r="R38" s="276">
        <v>2582.6413500809895</v>
      </c>
      <c r="S38" s="276">
        <v>2662.6413500809895</v>
      </c>
      <c r="T38" s="276">
        <v>2742.6413500809895</v>
      </c>
      <c r="U38" s="276">
        <v>2822.6413500809895</v>
      </c>
      <c r="V38" s="276">
        <v>2882.6413500809895</v>
      </c>
      <c r="W38" s="276">
        <v>2942.6413500809895</v>
      </c>
    </row>
    <row r="39" spans="2:23">
      <c r="B39" s="277" t="s">
        <v>31</v>
      </c>
      <c r="C39" s="278">
        <f>C37+C38</f>
        <v>1071.9367349523632</v>
      </c>
      <c r="D39" s="278">
        <f t="shared" ref="D39:W39" si="5">D37+D38</f>
        <v>1407.385816853465</v>
      </c>
      <c r="E39" s="278">
        <f t="shared" si="5"/>
        <v>1827.5804218414933</v>
      </c>
      <c r="F39" s="278">
        <f t="shared" si="5"/>
        <v>2249.2265117018019</v>
      </c>
      <c r="G39" s="278">
        <f t="shared" si="5"/>
        <v>2672.489860931943</v>
      </c>
      <c r="H39" s="278">
        <f t="shared" si="5"/>
        <v>3097.2412287054162</v>
      </c>
      <c r="I39" s="278">
        <f t="shared" si="5"/>
        <v>3523.5773811042291</v>
      </c>
      <c r="J39" s="278">
        <f t="shared" si="5"/>
        <v>3903.8012633344188</v>
      </c>
      <c r="K39" s="278">
        <f t="shared" si="5"/>
        <v>4238.4378213382779</v>
      </c>
      <c r="L39" s="278">
        <f t="shared" si="5"/>
        <v>4577.8850277306738</v>
      </c>
      <c r="M39" s="278">
        <f t="shared" si="5"/>
        <v>4923.9973458216009</v>
      </c>
      <c r="N39" s="278">
        <f t="shared" si="5"/>
        <v>5293.7967472770233</v>
      </c>
      <c r="O39" s="278">
        <f t="shared" si="5"/>
        <v>5593.7967472770233</v>
      </c>
      <c r="P39" s="278">
        <f t="shared" si="5"/>
        <v>5893.7967472770233</v>
      </c>
      <c r="Q39" s="278">
        <f t="shared" si="5"/>
        <v>6193.7967472770233</v>
      </c>
      <c r="R39" s="278">
        <f t="shared" si="5"/>
        <v>6393.7967472770233</v>
      </c>
      <c r="S39" s="278">
        <f t="shared" si="5"/>
        <v>6593.7967472770233</v>
      </c>
      <c r="T39" s="278">
        <f t="shared" si="5"/>
        <v>6793.7967472770233</v>
      </c>
      <c r="U39" s="278">
        <f t="shared" si="5"/>
        <v>6993.7967472770242</v>
      </c>
      <c r="V39" s="278">
        <f t="shared" si="5"/>
        <v>7143.7967472770242</v>
      </c>
      <c r="W39" s="278">
        <f t="shared" si="5"/>
        <v>7293.7967472770242</v>
      </c>
    </row>
    <row r="41" spans="2:23" s="279" customFormat="1">
      <c r="B41" s="274" t="s">
        <v>176</v>
      </c>
      <c r="C41" s="274">
        <v>2020</v>
      </c>
      <c r="D41" s="274">
        <v>2021</v>
      </c>
      <c r="E41" s="274">
        <v>2022</v>
      </c>
      <c r="F41" s="274">
        <v>2023</v>
      </c>
      <c r="G41" s="274">
        <v>2024</v>
      </c>
      <c r="H41" s="274">
        <v>2025</v>
      </c>
      <c r="I41" s="274">
        <v>2026</v>
      </c>
      <c r="J41" s="274">
        <v>2027</v>
      </c>
      <c r="K41" s="274">
        <v>2028</v>
      </c>
      <c r="L41" s="274">
        <v>2029</v>
      </c>
      <c r="M41" s="274">
        <v>2030</v>
      </c>
      <c r="N41" s="274">
        <v>2031</v>
      </c>
      <c r="O41" s="274">
        <v>2032</v>
      </c>
      <c r="P41" s="274">
        <v>2033</v>
      </c>
      <c r="Q41" s="274">
        <v>2034</v>
      </c>
      <c r="R41" s="274">
        <v>2035</v>
      </c>
      <c r="S41" s="274">
        <v>2036</v>
      </c>
      <c r="T41" s="274">
        <v>2037</v>
      </c>
      <c r="U41" s="274">
        <v>2038</v>
      </c>
      <c r="V41" s="274">
        <v>2039</v>
      </c>
      <c r="W41" s="274">
        <v>2040</v>
      </c>
    </row>
    <row r="42" spans="2:23">
      <c r="B42" s="275" t="s">
        <v>25</v>
      </c>
      <c r="C42" s="280">
        <v>0.75002410994676472</v>
      </c>
      <c r="D42" s="280">
        <v>0.98636878782225013</v>
      </c>
      <c r="E42" s="280">
        <v>1.2829562661549241</v>
      </c>
      <c r="F42" s="280">
        <v>1.5811443979719475</v>
      </c>
      <c r="G42" s="280">
        <v>1.9410186753586285</v>
      </c>
      <c r="H42" s="280">
        <v>2.3028716051262439</v>
      </c>
      <c r="I42" s="280">
        <v>2.6667642086125665</v>
      </c>
      <c r="J42" s="280">
        <v>2.9907397233736512</v>
      </c>
      <c r="K42" s="280">
        <v>3.2749086397657683</v>
      </c>
      <c r="L42" s="280">
        <v>3.5630070326219276</v>
      </c>
      <c r="M42" s="280">
        <v>3.8562481249278258</v>
      </c>
      <c r="N42" s="280">
        <v>4.165383483512648</v>
      </c>
      <c r="O42" s="280">
        <v>4.4089352892467852</v>
      </c>
      <c r="P42" s="280">
        <v>4.6529139766678052</v>
      </c>
      <c r="Q42" s="280">
        <v>4.8973195457757113</v>
      </c>
      <c r="R42" s="280">
        <v>5.0605411796389035</v>
      </c>
      <c r="S42" s="280">
        <v>5.2170960609335237</v>
      </c>
      <c r="T42" s="280">
        <v>5.3739275903967139</v>
      </c>
      <c r="U42" s="280">
        <v>5.5310357680284739</v>
      </c>
      <c r="V42" s="280">
        <v>5.6490743873787217</v>
      </c>
      <c r="W42" s="280">
        <v>5.7673204928553963</v>
      </c>
    </row>
    <row r="43" spans="2:23">
      <c r="B43" s="275" t="s">
        <v>178</v>
      </c>
      <c r="C43" s="280">
        <v>0.3498733099467648</v>
      </c>
      <c r="D43" s="280">
        <v>0.58621798782225032</v>
      </c>
      <c r="E43" s="280">
        <v>0.88280546615492428</v>
      </c>
      <c r="F43" s="280">
        <v>1.1809935979719473</v>
      </c>
      <c r="G43" s="280">
        <v>1.4209097828964015</v>
      </c>
      <c r="H43" s="280">
        <v>1.662145069408145</v>
      </c>
      <c r="I43" s="280">
        <v>1.9047401383990268</v>
      </c>
      <c r="J43" s="280">
        <v>2.1207238149064165</v>
      </c>
      <c r="K43" s="280">
        <v>2.3101697591678279</v>
      </c>
      <c r="L43" s="280">
        <v>2.5022353544052676</v>
      </c>
      <c r="M43" s="280">
        <v>2.6977294159425322</v>
      </c>
      <c r="N43" s="280">
        <v>2.9038196549990807</v>
      </c>
      <c r="O43" s="280">
        <v>3.0661875254885054</v>
      </c>
      <c r="P43" s="280">
        <v>3.2288399837691859</v>
      </c>
      <c r="Q43" s="280">
        <v>3.3917770298411223</v>
      </c>
      <c r="R43" s="280">
        <v>3.5005914524165846</v>
      </c>
      <c r="S43" s="280">
        <v>3.6049613732796648</v>
      </c>
      <c r="T43" s="280">
        <v>3.7095157262551246</v>
      </c>
      <c r="U43" s="280">
        <v>3.8142545113429644</v>
      </c>
      <c r="V43" s="280">
        <v>3.8929469242431298</v>
      </c>
      <c r="W43" s="280">
        <v>3.9717776612275792</v>
      </c>
    </row>
    <row r="44" spans="2:23">
      <c r="B44" s="277" t="s">
        <v>31</v>
      </c>
      <c r="C44" s="281">
        <f>C42+C43</f>
        <v>1.0998974198935296</v>
      </c>
      <c r="D44" s="281">
        <f t="shared" ref="D44:W44" si="6">D42+D43</f>
        <v>1.5725867756445004</v>
      </c>
      <c r="E44" s="281">
        <f t="shared" si="6"/>
        <v>2.1657617323098481</v>
      </c>
      <c r="F44" s="281">
        <f t="shared" si="6"/>
        <v>2.7621379959438945</v>
      </c>
      <c r="G44" s="281">
        <f t="shared" si="6"/>
        <v>3.3619284582550302</v>
      </c>
      <c r="H44" s="281">
        <f t="shared" si="6"/>
        <v>3.9650166745343887</v>
      </c>
      <c r="I44" s="281">
        <f t="shared" si="6"/>
        <v>4.5715043470115937</v>
      </c>
      <c r="J44" s="281">
        <f t="shared" si="6"/>
        <v>5.1114635382800682</v>
      </c>
      <c r="K44" s="281">
        <f t="shared" si="6"/>
        <v>5.5850783989335966</v>
      </c>
      <c r="L44" s="281">
        <f t="shared" si="6"/>
        <v>6.0652423870271956</v>
      </c>
      <c r="M44" s="281">
        <f t="shared" si="6"/>
        <v>6.553977540870358</v>
      </c>
      <c r="N44" s="281">
        <f t="shared" si="6"/>
        <v>7.0692031385117282</v>
      </c>
      <c r="O44" s="281">
        <f t="shared" si="6"/>
        <v>7.4751228147352906</v>
      </c>
      <c r="P44" s="281">
        <f t="shared" si="6"/>
        <v>7.8817539604369911</v>
      </c>
      <c r="Q44" s="281">
        <f t="shared" si="6"/>
        <v>8.2890965756168331</v>
      </c>
      <c r="R44" s="281">
        <f t="shared" si="6"/>
        <v>8.5611326320554877</v>
      </c>
      <c r="S44" s="281">
        <f t="shared" si="6"/>
        <v>8.822057434213189</v>
      </c>
      <c r="T44" s="281">
        <f t="shared" si="6"/>
        <v>9.083443316651838</v>
      </c>
      <c r="U44" s="281">
        <f t="shared" si="6"/>
        <v>9.3452902793714383</v>
      </c>
      <c r="V44" s="281">
        <f t="shared" si="6"/>
        <v>9.542021311621852</v>
      </c>
      <c r="W44" s="281">
        <f t="shared" si="6"/>
        <v>9.739098154082976</v>
      </c>
    </row>
    <row r="46" spans="2:23" s="279" customFormat="1">
      <c r="B46" s="274" t="s">
        <v>177</v>
      </c>
      <c r="C46" s="274">
        <v>2020</v>
      </c>
      <c r="D46" s="274">
        <v>2021</v>
      </c>
      <c r="E46" s="274">
        <v>2022</v>
      </c>
      <c r="F46" s="274">
        <v>2023</v>
      </c>
      <c r="G46" s="274">
        <v>2024</v>
      </c>
      <c r="H46" s="274">
        <v>2025</v>
      </c>
      <c r="I46" s="274">
        <v>2026</v>
      </c>
      <c r="J46" s="274">
        <v>2027</v>
      </c>
      <c r="K46" s="274">
        <v>2028</v>
      </c>
      <c r="L46" s="274">
        <v>2029</v>
      </c>
      <c r="M46" s="274">
        <v>2030</v>
      </c>
      <c r="N46" s="274">
        <v>2031</v>
      </c>
      <c r="O46" s="274">
        <v>2032</v>
      </c>
      <c r="P46" s="274">
        <v>2033</v>
      </c>
      <c r="Q46" s="274">
        <v>2034</v>
      </c>
      <c r="R46" s="274">
        <v>2035</v>
      </c>
      <c r="S46" s="274">
        <v>2036</v>
      </c>
      <c r="T46" s="274">
        <v>2037</v>
      </c>
      <c r="U46" s="274">
        <v>2038</v>
      </c>
      <c r="V46" s="274">
        <v>2039</v>
      </c>
      <c r="W46" s="274">
        <v>2040</v>
      </c>
    </row>
    <row r="47" spans="2:23">
      <c r="B47" s="275" t="s">
        <v>25</v>
      </c>
      <c r="C47" s="276">
        <f>C42*1000000/C37</f>
        <v>1019.3753130750686</v>
      </c>
      <c r="D47" s="276">
        <f t="shared" ref="D47:W49" si="7">D42*1000000/D37</f>
        <v>1091.7283120017298</v>
      </c>
      <c r="E47" s="276">
        <f t="shared" si="7"/>
        <v>1152.0901078091745</v>
      </c>
      <c r="F47" s="276">
        <f t="shared" si="7"/>
        <v>1193.8451921912422</v>
      </c>
      <c r="G47" s="276">
        <f t="shared" si="7"/>
        <v>1229.7605246128637</v>
      </c>
      <c r="H47" s="276">
        <f t="shared" si="7"/>
        <v>1256.188010523226</v>
      </c>
      <c r="I47" s="276">
        <f t="shared" si="7"/>
        <v>1276.5600072842267</v>
      </c>
      <c r="J47" s="276">
        <f t="shared" si="7"/>
        <v>1290.6929892084661</v>
      </c>
      <c r="K47" s="276">
        <f t="shared" si="7"/>
        <v>1300.6301125590412</v>
      </c>
      <c r="L47" s="276">
        <f t="shared" si="7"/>
        <v>1309.1549386125396</v>
      </c>
      <c r="M47" s="276">
        <f t="shared" si="7"/>
        <v>1316.4510430962994</v>
      </c>
      <c r="N47" s="276">
        <f t="shared" si="7"/>
        <v>1321.8591146660351</v>
      </c>
      <c r="O47" s="276">
        <f t="shared" si="7"/>
        <v>1323.5453659585985</v>
      </c>
      <c r="P47" s="276">
        <f t="shared" si="7"/>
        <v>1325.1803040057885</v>
      </c>
      <c r="Q47" s="276">
        <f t="shared" si="7"/>
        <v>1326.7714357124962</v>
      </c>
      <c r="R47" s="276">
        <f t="shared" si="7"/>
        <v>1327.8233638444854</v>
      </c>
      <c r="S47" s="276">
        <f t="shared" si="7"/>
        <v>1327.1151948495115</v>
      </c>
      <c r="T47" s="276">
        <f t="shared" si="7"/>
        <v>1326.5172681640952</v>
      </c>
      <c r="U47" s="276">
        <f t="shared" si="7"/>
        <v>1326.0200691028169</v>
      </c>
      <c r="V47" s="276">
        <f t="shared" si="7"/>
        <v>1325.714239639319</v>
      </c>
      <c r="W47" s="276">
        <f t="shared" si="7"/>
        <v>1325.468747122193</v>
      </c>
    </row>
    <row r="48" spans="2:23">
      <c r="B48" s="275" t="s">
        <v>178</v>
      </c>
      <c r="C48" s="276">
        <f>C43*1000000/C38</f>
        <v>1040.7680906251662</v>
      </c>
      <c r="D48" s="276">
        <f t="shared" si="7"/>
        <v>1163.3781266193153</v>
      </c>
      <c r="E48" s="276">
        <f t="shared" si="7"/>
        <v>1236.4391733277084</v>
      </c>
      <c r="F48" s="276">
        <f t="shared" si="7"/>
        <v>1277.0076450573151</v>
      </c>
      <c r="G48" s="276">
        <f t="shared" si="7"/>
        <v>1298.6798585497704</v>
      </c>
      <c r="H48" s="276">
        <f t="shared" si="7"/>
        <v>1314.9682732813631</v>
      </c>
      <c r="I48" s="276">
        <f t="shared" si="7"/>
        <v>1327.758080007143</v>
      </c>
      <c r="J48" s="276">
        <f t="shared" si="7"/>
        <v>1336.6104446441989</v>
      </c>
      <c r="K48" s="276">
        <f t="shared" si="7"/>
        <v>1342.7333568330873</v>
      </c>
      <c r="L48" s="276">
        <f t="shared" si="7"/>
        <v>1347.9862163194557</v>
      </c>
      <c r="M48" s="276">
        <f t="shared" si="7"/>
        <v>1352.4340590409633</v>
      </c>
      <c r="N48" s="276">
        <f t="shared" si="7"/>
        <v>1355.2523173742163</v>
      </c>
      <c r="O48" s="276">
        <f t="shared" si="7"/>
        <v>1355.1363433620415</v>
      </c>
      <c r="P48" s="276">
        <f t="shared" si="7"/>
        <v>1355.1514933875519</v>
      </c>
      <c r="Q48" s="276">
        <f t="shared" si="7"/>
        <v>1355.2789055177079</v>
      </c>
      <c r="R48" s="276">
        <f t="shared" si="7"/>
        <v>1355.4307307543145</v>
      </c>
      <c r="S48" s="276">
        <f t="shared" si="7"/>
        <v>1353.9042249043464</v>
      </c>
      <c r="T48" s="276">
        <f t="shared" si="7"/>
        <v>1352.5340184000302</v>
      </c>
      <c r="U48" s="276">
        <f t="shared" si="7"/>
        <v>1351.306821617108</v>
      </c>
      <c r="V48" s="276">
        <f t="shared" si="7"/>
        <v>1350.4791097698487</v>
      </c>
      <c r="W48" s="276">
        <f t="shared" si="7"/>
        <v>1349.7321585310642</v>
      </c>
    </row>
    <row r="49" spans="2:23">
      <c r="B49" s="277" t="s">
        <v>31</v>
      </c>
      <c r="C49" s="278">
        <f>C44*1000000/C39</f>
        <v>1026.0842678765077</v>
      </c>
      <c r="D49" s="278">
        <f t="shared" si="7"/>
        <v>1117.3814293228991</v>
      </c>
      <c r="E49" s="278">
        <f t="shared" si="7"/>
        <v>1185.0431895782726</v>
      </c>
      <c r="F49" s="278">
        <f t="shared" si="7"/>
        <v>1228.0390532361346</v>
      </c>
      <c r="G49" s="278">
        <f t="shared" si="7"/>
        <v>1257.9761320713367</v>
      </c>
      <c r="H49" s="278">
        <f>H44*1000000/H39</f>
        <v>1280.1768999412698</v>
      </c>
      <c r="I49" s="278">
        <f t="shared" si="7"/>
        <v>1297.4042720125994</v>
      </c>
      <c r="J49" s="278">
        <f t="shared" si="7"/>
        <v>1309.355470087155</v>
      </c>
      <c r="K49" s="278">
        <f t="shared" si="7"/>
        <v>1317.7209704046384</v>
      </c>
      <c r="L49" s="278">
        <f t="shared" si="7"/>
        <v>1324.9005491153252</v>
      </c>
      <c r="M49" s="278">
        <f t="shared" si="7"/>
        <v>1331.0278378667128</v>
      </c>
      <c r="N49" s="278">
        <f t="shared" si="7"/>
        <v>1335.3748691141047</v>
      </c>
      <c r="O49" s="278">
        <f t="shared" si="7"/>
        <v>1336.3236371385981</v>
      </c>
      <c r="P49" s="278">
        <f t="shared" si="7"/>
        <v>1337.2965336950954</v>
      </c>
      <c r="Q49" s="278">
        <f t="shared" si="7"/>
        <v>1338.2900527468819</v>
      </c>
      <c r="R49" s="278">
        <f t="shared" si="7"/>
        <v>1338.9747861005255</v>
      </c>
      <c r="S49" s="278">
        <f t="shared" si="7"/>
        <v>1337.9328742361295</v>
      </c>
      <c r="T49" s="278">
        <f t="shared" si="7"/>
        <v>1337.0201751020168</v>
      </c>
      <c r="U49" s="278">
        <f t="shared" si="7"/>
        <v>1336.2256034978352</v>
      </c>
      <c r="V49" s="278">
        <f t="shared" si="7"/>
        <v>1335.7072785222999</v>
      </c>
      <c r="W49" s="278">
        <f t="shared" si="7"/>
        <v>1335.2576842395356</v>
      </c>
    </row>
  </sheetData>
  <conditionalFormatting sqref="D5">
    <cfRule type="cellIs" dxfId="13" priority="4" stopIfTrue="1" operator="equal">
      <formula>#REF!</formula>
    </cfRule>
  </conditionalFormatting>
  <conditionalFormatting sqref="D10">
    <cfRule type="cellIs" dxfId="12" priority="3" stopIfTrue="1" operator="equal">
      <formula>#REF!</formula>
    </cfRule>
  </conditionalFormatting>
  <conditionalFormatting sqref="D17">
    <cfRule type="cellIs" dxfId="11" priority="2" stopIfTrue="1" operator="equal">
      <formula>#REF!</formula>
    </cfRule>
  </conditionalFormatting>
  <conditionalFormatting sqref="D24">
    <cfRule type="cellIs" dxfId="10" priority="1" stopIfTrue="1" operator="equal">
      <formula>#REF!</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4_Resources_x003a_SILocalization_x002c_2A847938_x002d_2AE0_x002d_4524_x002d_B061_x002d_23E9801152CA xmlns="1058fca6-e738-4331-90e2-7e3198c8133a" xsi:nil="true"/>
    <Checked_x0020_In_x0020_From_x0020_360_x00b0__x0020_By xmlns="1058fca6-e738-4331-90e2-7e3198c8133a" xsi:nil="true"/>
    <_x0024_Resources_x003a_SILocalization_x002c_9FAAD48B_x002d_B0D9_x002d_4ea4_x002d_88D3_x002d_6170FF9A7B50 xmlns="1058fca6-e738-4331-90e2-7e3198c8133a">
      <Url xsi:nil="true"/>
      <Description xsi:nil="true"/>
    </_x0024_Resources_x003a_SILocalization_x002c_9FAAD48B_x002d_B0D9_x002d_4ea4_x002d_88D3_x002d_6170FF9A7B50>
    <_x0024_Resources_x003a_SILocalization_x002c_BE5601D0_x002d_D879_x002d_4DD1_x002d_A08E_x002d_5646297984B4 xmlns="1058fca6-e738-4331-90e2-7e3198c8133a" xsi:nil="true"/>
    <_x0024_Resources_x003a_SILocalization_x002c_00ACCB6D_x002d_63E9_x002d_4C2B_x002d_ADD8_x002d_3BEB97C1EF26 xmlns="1058fca6-e738-4331-90e2-7e3198c8133a" xsi:nil="true"/>
    <FileRecNo xmlns="1058fca6-e738-4331-90e2-7e3198c8133a" xsi:nil="true"/>
    <_x0024_Resources_x003a_SILocalization_x002c_1FF075C0_x002d_6FC7_x002d_4BC7_x002d_95E5_x002d_8748F3B91700 xmlns="1058fca6-e738-4331-90e2-7e3198c8133a" xsi:nil="true"/>
    <_x0024_Resources_x003a_SILocalization_x002c_04aa6f84_x002d_b651_x002d_4ed8_x002d_915d_x002d_6d6fbd0420e5 xmlns="1058fca6-e738-4331-90e2-7e3198c8133a" xsi:nil="true"/>
    <_x0024_Resources_x003a_SILocalization_x002c_SI_x002e_PersonalLibrary_x002e_CheckedOutFrom360FieldId xmlns="1058fca6-e738-4331-90e2-7e3198c8133a">false</_x0024_Resources_x003a_SILocalization_x002c_SI_x002e_PersonalLibrary_x002e_CheckedOutFrom360FieldId>
    <Checked_x0020_Out_x0020_From_x0020_360_x00b0__x0020_By xmlns="1058fca6-e738-4331-90e2-7e3198c8133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F068EFE29061F47866E08D633D931D9" ma:contentTypeVersion="25" ma:contentTypeDescription="Opret et nyt dokument." ma:contentTypeScope="" ma:versionID="0413679d12c59202b1349447ed460082">
  <xsd:schema xmlns:xsd="http://www.w3.org/2001/XMLSchema" xmlns:xs="http://www.w3.org/2001/XMLSchema" xmlns:p="http://schemas.microsoft.com/office/2006/metadata/properties" xmlns:ns2="1058fca6-e738-4331-90e2-7e3198c8133a" targetNamespace="http://schemas.microsoft.com/office/2006/metadata/properties" ma:root="true" ma:fieldsID="6cda00a6a0920be8219c92cddeb08b22" ns2:_="">
    <xsd:import namespace="1058fca6-e738-4331-90e2-7e3198c8133a"/>
    <xsd:element name="properties">
      <xsd:complexType>
        <xsd:sequence>
          <xsd:element name="documentManagement">
            <xsd:complexType>
              <xsd:all>
                <xsd:element ref="ns2:_x0024_Resources_x003a_SILocalization_x002c_1FF075C0_x002d_6FC7_x002d_4BC7_x002d_95E5_x002d_8748F3B91700" minOccurs="0"/>
                <xsd:element ref="ns2:_x0024_Resources_x003a_SILocalization_x002c_00ACCB6D_x002d_63E9_x002d_4C2B_x002d_ADD8_x002d_3BEB97C1EF26" minOccurs="0"/>
                <xsd:element ref="ns2:_x0024_Resources_x003a_SILocalization_x002c_2A847938_x002d_2AE0_x002d_4524_x002d_B061_x002d_23E9801152CA" minOccurs="0"/>
                <xsd:element ref="ns2:_x0024_Resources_x003a_SILocalization_x002c_04aa6f84_x002d_b651_x002d_4ed8_x002d_915d_x002d_6d6fbd0420e5" minOccurs="0"/>
                <xsd:element ref="ns2:_x0024_Resources_x003a_SILocalization_x002c_BE5601D0_x002d_D879_x002d_4DD1_x002d_A08E_x002d_5646297984B4" minOccurs="0"/>
                <xsd:element ref="ns2:_x0024_Resources_x003a_SILocalization_x002c_SI_x002e_PersonalLibrary_x002e_CheckedOutFrom360FieldId" minOccurs="0"/>
                <xsd:element ref="ns2:Checked_x0020_Out_x0020_From_x0020_360_x00b0__x0020_By" minOccurs="0"/>
                <xsd:element ref="ns2:Checked_x0020_In_x0020_From_x0020_360_x00b0__x0020_By" minOccurs="0"/>
                <xsd:element ref="ns2:FileRecNo" minOccurs="0"/>
                <xsd:element ref="ns2:_x0024_Resources_x003a_SILocalization_x002c_9FAAD48B_x002d_B0D9_x002d_4ea4_x002d_88D3_x002d_6170FF9A7B5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8fca6-e738-4331-90e2-7e3198c8133a" elementFormDefault="qualified">
    <xsd:import namespace="http://schemas.microsoft.com/office/2006/documentManagement/types"/>
    <xsd:import namespace="http://schemas.microsoft.com/office/infopath/2007/PartnerControls"/>
    <xsd:element name="_x0024_Resources_x003a_SILocalization_x002c_1FF075C0_x002d_6FC7_x002d_4BC7_x002d_95E5_x002d_8748F3B91700" ma:index="8" nillable="true" ma:displayName="Filversion" ma:internalName="_x0024_Resources_x003a_SILocalization_x002c_1FF075C0_x002d_6FC7_x002d_4BC7_x002d_95E5_x002d_8748F3B91700">
      <xsd:simpleType>
        <xsd:restriction base="dms:Text"/>
      </xsd:simpleType>
    </xsd:element>
    <xsd:element name="_x0024_Resources_x003a_SILocalization_x002c_00ACCB6D_x002d_63E9_x002d_4C2B_x002d_ADD8_x002d_3BEB97C1EF26" ma:index="9" nillable="true" ma:displayName="Filvariant" ma:internalName="_x0024_Resources_x003a_SILocalization_x002c_00ACCB6D_x002d_63E9_x002d_4C2B_x002d_ADD8_x002d_3BEB97C1EF26">
      <xsd:simpleType>
        <xsd:restriction base="dms:Text"/>
      </xsd:simpleType>
    </xsd:element>
    <xsd:element name="_x0024_Resources_x003a_SILocalization_x002c_2A847938_x002d_2AE0_x002d_4524_x002d_B061_x002d_23E9801152CA" ma:index="10" nillable="true" ma:displayName="Filstatus" ma:internalName="_x0024_Resources_x003a_SILocalization_x002c_2A847938_x002d_2AE0_x002d_4524_x002d_B061_x002d_23E9801152CA">
      <xsd:simpleType>
        <xsd:restriction base="dms:Text"/>
      </xsd:simpleType>
    </xsd:element>
    <xsd:element name="_x0024_Resources_x003a_SILocalization_x002c_04aa6f84_x002d_b651_x002d_4ed8_x002d_915d_x002d_6d6fbd0420e5" ma:index="11" nillable="true" ma:displayName="Dokumentnummer" ma:internalName="_x0024_Resources_x003a_SILocalization_x002c_04aa6f84_x002d_b651_x002d_4ed8_x002d_915d_x002d_6d6fbd0420e5">
      <xsd:simpleType>
        <xsd:restriction base="dms:Text"/>
      </xsd:simpleType>
    </xsd:element>
    <xsd:element name="_x0024_Resources_x003a_SILocalization_x002c_BE5601D0_x002d_D879_x002d_4DD1_x002d_A08E_x002d_5646297984B4" ma:index="12" nillable="true" ma:displayName="Dok.ver.id" ma:internalName="_x0024_Resources_x003a_SILocalization_x002c_BE5601D0_x002d_D879_x002d_4DD1_x002d_A08E_x002d_5646297984B4">
      <xsd:simpleType>
        <xsd:restriction base="dms:Text"/>
      </xsd:simpleType>
    </xsd:element>
    <xsd:element name="_x0024_Resources_x003a_SILocalization_x002c_SI_x002e_PersonalLibrary_x002e_CheckedOutFrom360FieldId" ma:index="13" nillable="true" ma:displayName="Checket ud af 360°" ma:default="0" ma:internalName="_x0024_Resources_x003a_SILocalization_x002c_SI_x002e_PersonalLibrary_x002e_CheckedOutFrom360FieldId">
      <xsd:simpleType>
        <xsd:restriction base="dms:Boolean"/>
      </xsd:simpleType>
    </xsd:element>
    <xsd:element name="Checked_x0020_Out_x0020_From_x0020_360_x00b0__x0020_By" ma:index="14" nillable="true" ma:displayName="Checked Out From 360° By" ma:internalName="Checked_x0020_Out_x0020_From_x0020_360_x00b0__x0020_By">
      <xsd:simpleType>
        <xsd:restriction base="dms:Text"/>
      </xsd:simpleType>
    </xsd:element>
    <xsd:element name="Checked_x0020_In_x0020_From_x0020_360_x00b0__x0020_By" ma:index="15" nillable="true" ma:displayName="Checked In From 360° By" ma:internalName="Checked_x0020_In_x0020_From_x0020_360_x00b0__x0020_By">
      <xsd:simpleType>
        <xsd:restriction base="dms:Text"/>
      </xsd:simpleType>
    </xsd:element>
    <xsd:element name="FileRecNo" ma:index="16" nillable="true" ma:displayName="FileRecNo" ma:internalName="FileRecNo">
      <xsd:simpleType>
        <xsd:restriction base="dms:Text"/>
      </xsd:simpleType>
    </xsd:element>
    <xsd:element name="_x0024_Resources_x003a_SILocalization_x002c_9FAAD48B_x002d_B0D9_x002d_4ea4_x002d_88D3_x002d_6170FF9A7B50" ma:index="17" nillable="true" ma:displayName="Dokumenttitel" ma:internalName="_x0024_Resources_x003a_SILocalization_x002c_9FAAD48B_x002d_B0D9_x002d_4ea4_x002d_88D3_x002d_6170FF9A7B50">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CF758-DD18-4A0C-8952-FC8305F22280}">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1058fca6-e738-4331-90e2-7e3198c8133a"/>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5921993-E6E8-4990-B996-6BC670F67BE1}">
  <ds:schemaRefs>
    <ds:schemaRef ds:uri="http://schemas.microsoft.com/sharepoint/v3/contenttype/forms"/>
  </ds:schemaRefs>
</ds:datastoreItem>
</file>

<file path=customXml/itemProps3.xml><?xml version="1.0" encoding="utf-8"?>
<ds:datastoreItem xmlns:ds="http://schemas.openxmlformats.org/officeDocument/2006/customXml" ds:itemID="{C467F9EF-8372-4550-B921-B32A57769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8fca6-e738-4331-90e2-7e3198c81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Introduktion</vt:lpstr>
      <vt:lpstr>Brændselspriser</vt:lpstr>
      <vt:lpstr>CO2-kvotepris</vt:lpstr>
      <vt:lpstr>Elforbrug</vt:lpstr>
      <vt:lpstr>Fjernvarmeforbrug</vt:lpstr>
      <vt:lpstr>Kraftværksoversigt</vt:lpstr>
      <vt:lpstr>Kraftværkskapaciteter</vt:lpstr>
      <vt:lpstr>Vindmøller</vt:lpstr>
      <vt:lpstr>Solceller</vt:lpstr>
      <vt:lpstr>Udlandsforbindelser</vt:lpstr>
      <vt:lpstr>Gas</vt:lpstr>
      <vt:lpstr>Elpriser</vt:lpstr>
      <vt:lpstr>Figurer</vt:lpstr>
    </vt:vector>
  </TitlesOfParts>
  <Company>Energinet.dk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mela@ens.dk</dc:creator>
  <cp:lastModifiedBy>Iben Moll Rasmussen</cp:lastModifiedBy>
  <cp:lastPrinted>2018-08-27T15:28:50Z</cp:lastPrinted>
  <dcterms:created xsi:type="dcterms:W3CDTF">2017-03-16T10:10:30Z</dcterms:created>
  <dcterms:modified xsi:type="dcterms:W3CDTF">2020-09-18T11:36:01Z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0x0101001F068EFE29061F47866E08D633D931D9</vt:lpwstr>
  </property>
  <property fmtid="{D5CDD505-2E9C-101B-9397-08002B2CF9AE}" pid="3" name="SaveCode">
    <vt:r8>225246608257293</vt:r8>
  </property>
</Properties>
</file>